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15330" windowHeight="2190" tabRatio="638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OBID" sheetId="7" r:id="rId7"/>
    <sheet name="FDXC" sheetId="8" r:id="rId8"/>
  </sheets>
  <calcPr calcId="162913"/>
</workbook>
</file>

<file path=xl/calcChain.xml><?xml version="1.0" encoding="utf-8"?>
<calcChain xmlns="http://schemas.openxmlformats.org/spreadsheetml/2006/main">
  <c r="Z58" i="4" l="1"/>
  <c r="X58" i="4"/>
  <c r="W58" i="4"/>
  <c r="R58" i="4"/>
  <c r="M58" i="4"/>
  <c r="L58" i="4"/>
  <c r="K58" i="4"/>
  <c r="I58" i="4"/>
  <c r="H58" i="4"/>
  <c r="X10" i="4"/>
  <c r="W10" i="4"/>
  <c r="R10" i="4"/>
  <c r="K10" i="4"/>
  <c r="I10" i="4"/>
  <c r="H10" i="4"/>
  <c r="X57" i="3"/>
  <c r="W57" i="3"/>
  <c r="R57" i="3"/>
  <c r="K57" i="3"/>
  <c r="H57" i="3"/>
  <c r="S236" i="2"/>
  <c r="R236" i="2"/>
  <c r="AA232" i="2"/>
  <c r="T232" i="2"/>
  <c r="K232" i="2"/>
  <c r="AA231" i="2"/>
  <c r="T231" i="2"/>
  <c r="K231" i="2"/>
  <c r="AB235" i="2"/>
  <c r="AA235" i="2"/>
  <c r="T235" i="2"/>
  <c r="K235" i="2"/>
  <c r="AA234" i="2"/>
  <c r="AB234" i="2" s="1"/>
  <c r="T234" i="2"/>
  <c r="K234" i="2"/>
  <c r="AA233" i="2"/>
  <c r="AB233" i="2" s="1"/>
  <c r="T233" i="2"/>
  <c r="K233" i="2"/>
  <c r="AA230" i="2"/>
  <c r="T230" i="2"/>
  <c r="K230" i="2"/>
  <c r="AB223" i="2"/>
  <c r="AA223" i="2"/>
  <c r="T223" i="2"/>
  <c r="K223" i="2"/>
  <c r="I223" i="2"/>
  <c r="H223" i="2"/>
  <c r="AB222" i="2"/>
  <c r="AA222" i="2"/>
  <c r="T222" i="2"/>
  <c r="K222" i="2"/>
  <c r="I222" i="2"/>
  <c r="H222" i="2"/>
  <c r="AB221" i="2"/>
  <c r="AA221" i="2"/>
  <c r="T221" i="2"/>
  <c r="K221" i="2"/>
  <c r="I221" i="2"/>
  <c r="H221" i="2"/>
  <c r="AB171" i="2"/>
  <c r="AA171" i="2"/>
  <c r="T171" i="2"/>
  <c r="K171" i="2"/>
  <c r="I171" i="2"/>
  <c r="H171" i="2"/>
  <c r="AB155" i="2"/>
  <c r="AA155" i="2"/>
  <c r="T155" i="2"/>
  <c r="K155" i="2"/>
  <c r="H155" i="2"/>
  <c r="AA124" i="2"/>
  <c r="AB124" i="2" s="1"/>
  <c r="T124" i="2"/>
  <c r="K124" i="2"/>
  <c r="H124" i="2"/>
  <c r="U883" i="1"/>
  <c r="T883" i="1"/>
  <c r="R883" i="1"/>
  <c r="AF882" i="1"/>
  <c r="AC882" i="1"/>
  <c r="AD882" i="1" s="1"/>
  <c r="V882" i="1"/>
  <c r="M882" i="1"/>
  <c r="L882" i="1"/>
  <c r="K882" i="1"/>
  <c r="U877" i="1"/>
  <c r="T877" i="1"/>
  <c r="R877" i="1"/>
  <c r="AF876" i="1"/>
  <c r="AC876" i="1"/>
  <c r="AH876" i="1" s="1"/>
  <c r="V876" i="1"/>
  <c r="M876" i="1"/>
  <c r="L876" i="1"/>
  <c r="K876" i="1"/>
  <c r="AG871" i="1"/>
  <c r="U871" i="1"/>
  <c r="T871" i="1"/>
  <c r="R871" i="1"/>
  <c r="O871" i="1"/>
  <c r="AF862" i="1"/>
  <c r="AC862" i="1"/>
  <c r="V862" i="1"/>
  <c r="M862" i="1"/>
  <c r="L862" i="1"/>
  <c r="K862" i="1"/>
  <c r="AF860" i="1"/>
  <c r="AC860" i="1"/>
  <c r="V860" i="1"/>
  <c r="M860" i="1"/>
  <c r="L860" i="1"/>
  <c r="K860" i="1"/>
  <c r="AC867" i="1"/>
  <c r="AD867" i="1" s="1"/>
  <c r="V867" i="1"/>
  <c r="K867" i="1"/>
  <c r="AC861" i="1"/>
  <c r="AD861" i="1" s="1"/>
  <c r="V861" i="1"/>
  <c r="K861" i="1"/>
  <c r="AF870" i="1"/>
  <c r="AC870" i="1"/>
  <c r="AD870" i="1" s="1"/>
  <c r="V870" i="1"/>
  <c r="M870" i="1"/>
  <c r="L870" i="1"/>
  <c r="K870" i="1"/>
  <c r="AF869" i="1"/>
  <c r="AC869" i="1"/>
  <c r="V869" i="1"/>
  <c r="M869" i="1"/>
  <c r="L869" i="1"/>
  <c r="K869" i="1"/>
  <c r="AF863" i="1"/>
  <c r="AC863" i="1"/>
  <c r="AD863" i="1" s="1"/>
  <c r="V863" i="1"/>
  <c r="M863" i="1"/>
  <c r="L863" i="1"/>
  <c r="K863" i="1"/>
  <c r="AF868" i="1"/>
  <c r="AC868" i="1"/>
  <c r="AD868" i="1" s="1"/>
  <c r="V868" i="1"/>
  <c r="M868" i="1"/>
  <c r="L868" i="1"/>
  <c r="K868" i="1"/>
  <c r="AF864" i="1"/>
  <c r="AC864" i="1"/>
  <c r="AD864" i="1" s="1"/>
  <c r="V864" i="1"/>
  <c r="M864" i="1"/>
  <c r="L864" i="1"/>
  <c r="K864" i="1"/>
  <c r="AF866" i="1"/>
  <c r="AC866" i="1"/>
  <c r="AD866" i="1" s="1"/>
  <c r="V866" i="1"/>
  <c r="M866" i="1"/>
  <c r="L866" i="1"/>
  <c r="K866" i="1"/>
  <c r="AF865" i="1"/>
  <c r="AC865" i="1"/>
  <c r="V865" i="1"/>
  <c r="M865" i="1"/>
  <c r="L865" i="1"/>
  <c r="K865" i="1"/>
  <c r="U814" i="1"/>
  <c r="T814" i="1"/>
  <c r="AC803" i="1"/>
  <c r="AD803" i="1" s="1"/>
  <c r="V803" i="1"/>
  <c r="K803" i="1"/>
  <c r="AC802" i="1"/>
  <c r="V802" i="1"/>
  <c r="K802" i="1"/>
  <c r="AC813" i="1"/>
  <c r="V813" i="1"/>
  <c r="K813" i="1"/>
  <c r="AC804" i="1"/>
  <c r="AD804" i="1" s="1"/>
  <c r="V804" i="1"/>
  <c r="K804" i="1"/>
  <c r="AC809" i="1"/>
  <c r="AD809" i="1" s="1"/>
  <c r="V809" i="1"/>
  <c r="K809" i="1"/>
  <c r="AC807" i="1"/>
  <c r="AD807" i="1" s="1"/>
  <c r="V807" i="1"/>
  <c r="K807" i="1"/>
  <c r="AC808" i="1"/>
  <c r="AD808" i="1" s="1"/>
  <c r="V808" i="1"/>
  <c r="K808" i="1"/>
  <c r="AC805" i="1"/>
  <c r="AD805" i="1" s="1"/>
  <c r="V805" i="1"/>
  <c r="K805" i="1"/>
  <c r="AC806" i="1"/>
  <c r="V806" i="1"/>
  <c r="K806" i="1"/>
  <c r="AC810" i="1"/>
  <c r="AD810" i="1" s="1"/>
  <c r="V810" i="1"/>
  <c r="K810" i="1"/>
  <c r="AC812" i="1"/>
  <c r="AD812" i="1" s="1"/>
  <c r="V812" i="1"/>
  <c r="K812" i="1"/>
  <c r="AC811" i="1"/>
  <c r="AD811" i="1" s="1"/>
  <c r="V811" i="1"/>
  <c r="K811" i="1"/>
  <c r="AC757" i="1"/>
  <c r="AD757" i="1" s="1"/>
  <c r="V757" i="1"/>
  <c r="K757" i="1"/>
  <c r="H757" i="1"/>
  <c r="AD731" i="1"/>
  <c r="AC731" i="1"/>
  <c r="V731" i="1"/>
  <c r="K731" i="1"/>
  <c r="I731" i="1"/>
  <c r="H731" i="1"/>
  <c r="AC715" i="1"/>
  <c r="V715" i="1"/>
  <c r="K715" i="1"/>
  <c r="H715" i="1"/>
  <c r="I715" i="1" s="1"/>
  <c r="AD681" i="1"/>
  <c r="AC681" i="1"/>
  <c r="V681" i="1"/>
  <c r="K681" i="1"/>
  <c r="I681" i="1"/>
  <c r="H681" i="1"/>
  <c r="AC671" i="1"/>
  <c r="V671" i="1"/>
  <c r="K671" i="1"/>
  <c r="H671" i="1"/>
  <c r="I671" i="1" s="1"/>
  <c r="AC637" i="1"/>
  <c r="AD637" i="1" s="1"/>
  <c r="V637" i="1"/>
  <c r="K637" i="1"/>
  <c r="H637" i="1"/>
  <c r="I637" i="1" s="1"/>
  <c r="AD629" i="1"/>
  <c r="AC629" i="1"/>
  <c r="V629" i="1"/>
  <c r="K629" i="1"/>
  <c r="I629" i="1"/>
  <c r="H629" i="1"/>
  <c r="AC569" i="1"/>
  <c r="AD569" i="1" s="1"/>
  <c r="V569" i="1"/>
  <c r="K569" i="1"/>
  <c r="H569" i="1"/>
  <c r="I569" i="1" s="1"/>
  <c r="AC567" i="1"/>
  <c r="V567" i="1"/>
  <c r="K567" i="1"/>
  <c r="H567" i="1"/>
  <c r="I567" i="1" s="1"/>
  <c r="AC561" i="1"/>
  <c r="V561" i="1"/>
  <c r="K561" i="1"/>
  <c r="H561" i="1"/>
  <c r="I561" i="1" s="1"/>
  <c r="AC553" i="1"/>
  <c r="V553" i="1"/>
  <c r="K553" i="1"/>
  <c r="H553" i="1"/>
  <c r="I553" i="1" s="1"/>
  <c r="AC527" i="1"/>
  <c r="V527" i="1"/>
  <c r="K527" i="1"/>
  <c r="H527" i="1"/>
  <c r="AC526" i="1"/>
  <c r="V526" i="1"/>
  <c r="K526" i="1"/>
  <c r="H526" i="1"/>
  <c r="I526" i="1" s="1"/>
  <c r="AC514" i="1"/>
  <c r="V514" i="1"/>
  <c r="K514" i="1"/>
  <c r="H514" i="1"/>
  <c r="I514" i="1" s="1"/>
  <c r="AC512" i="1"/>
  <c r="AD512" i="1" s="1"/>
  <c r="V512" i="1"/>
  <c r="K512" i="1"/>
  <c r="H512" i="1"/>
  <c r="AC503" i="1"/>
  <c r="V503" i="1"/>
  <c r="K503" i="1"/>
  <c r="H503" i="1"/>
  <c r="AC466" i="1"/>
  <c r="AD466" i="1" s="1"/>
  <c r="V466" i="1"/>
  <c r="K466" i="1"/>
  <c r="H466" i="1"/>
  <c r="I466" i="1" s="1"/>
  <c r="AC450" i="1"/>
  <c r="V450" i="1"/>
  <c r="K450" i="1"/>
  <c r="H450" i="1"/>
  <c r="I450" i="1" s="1"/>
  <c r="AC283" i="1"/>
  <c r="V283" i="1"/>
  <c r="K283" i="1"/>
  <c r="H283" i="1"/>
  <c r="I283" i="1" s="1"/>
  <c r="AC228" i="1"/>
  <c r="V228" i="1"/>
  <c r="K228" i="1"/>
  <c r="H228" i="1"/>
  <c r="I228" i="1" s="1"/>
  <c r="AF226" i="1"/>
  <c r="AC226" i="1"/>
  <c r="AD226" i="1" s="1"/>
  <c r="V226" i="1"/>
  <c r="M226" i="1"/>
  <c r="L226" i="1"/>
  <c r="K226" i="1"/>
  <c r="H226" i="1"/>
  <c r="AF177" i="1"/>
  <c r="AD177" i="1"/>
  <c r="AC177" i="1"/>
  <c r="V177" i="1"/>
  <c r="M177" i="1"/>
  <c r="L177" i="1"/>
  <c r="K177" i="1"/>
  <c r="I177" i="1"/>
  <c r="H177" i="1"/>
  <c r="AC59" i="1"/>
  <c r="AD59" i="1" s="1"/>
  <c r="V59" i="1"/>
  <c r="K59" i="1"/>
  <c r="H59" i="1"/>
  <c r="I59" i="1" s="1"/>
  <c r="V75" i="8"/>
  <c r="V71" i="8"/>
  <c r="V67" i="8"/>
  <c r="V63" i="8"/>
  <c r="G60" i="8"/>
  <c r="G56" i="8"/>
  <c r="G52" i="8"/>
  <c r="G48" i="8"/>
  <c r="G44" i="8"/>
  <c r="G40" i="8"/>
  <c r="F37" i="8"/>
  <c r="G55" i="5"/>
  <c r="F48" i="5"/>
  <c r="F44" i="5"/>
  <c r="F40" i="5"/>
  <c r="G75" i="8"/>
  <c r="G71" i="8"/>
  <c r="G67" i="8"/>
  <c r="G63" i="8"/>
  <c r="F60" i="8"/>
  <c r="F56" i="8"/>
  <c r="F52" i="8"/>
  <c r="F48" i="8"/>
  <c r="F44" i="8"/>
  <c r="F40" i="8"/>
  <c r="D37" i="8"/>
  <c r="V21" i="8"/>
  <c r="V14" i="6"/>
  <c r="V10" i="6"/>
  <c r="V6" i="6"/>
  <c r="F75" i="8"/>
  <c r="F71" i="8"/>
  <c r="F67" i="8"/>
  <c r="F63" i="8"/>
  <c r="D60" i="8"/>
  <c r="D56" i="8"/>
  <c r="D52" i="8"/>
  <c r="D48" i="8"/>
  <c r="D44" i="8"/>
  <c r="D40" i="8"/>
  <c r="V28" i="8"/>
  <c r="G21" i="8"/>
  <c r="V14" i="7"/>
  <c r="V10" i="7"/>
  <c r="V6" i="7"/>
  <c r="G14" i="6"/>
  <c r="G10" i="6"/>
  <c r="D75" i="8"/>
  <c r="D71" i="8"/>
  <c r="D67" i="8"/>
  <c r="D63" i="8"/>
  <c r="G28" i="8"/>
  <c r="F21" i="8"/>
  <c r="V6" i="8"/>
  <c r="G14" i="7"/>
  <c r="G10" i="7"/>
  <c r="G6" i="7"/>
  <c r="F14" i="6"/>
  <c r="F10" i="6"/>
  <c r="F6" i="6"/>
  <c r="G23" i="5"/>
  <c r="G77" i="4"/>
  <c r="F28" i="8"/>
  <c r="D21" i="8"/>
  <c r="V9" i="8"/>
  <c r="G6" i="8"/>
  <c r="F14" i="7"/>
  <c r="F10" i="7"/>
  <c r="F6" i="7"/>
  <c r="D14" i="6"/>
  <c r="D10" i="6"/>
  <c r="D6" i="6"/>
  <c r="V49" i="5"/>
  <c r="V57" i="8"/>
  <c r="V53" i="8"/>
  <c r="V49" i="8"/>
  <c r="V45" i="8"/>
  <c r="V41" i="8"/>
  <c r="D28" i="8"/>
  <c r="G9" i="8"/>
  <c r="F6" i="8"/>
  <c r="D14" i="7"/>
  <c r="D10" i="7"/>
  <c r="D6" i="7"/>
  <c r="V56" i="5"/>
  <c r="G49" i="5"/>
  <c r="G45" i="5"/>
  <c r="G41" i="5"/>
  <c r="G37" i="5"/>
  <c r="G33" i="5"/>
  <c r="D23" i="5"/>
  <c r="V11" i="5"/>
  <c r="D77" i="4"/>
  <c r="V72" i="8"/>
  <c r="V68" i="8"/>
  <c r="V64" i="8"/>
  <c r="G57" i="8"/>
  <c r="G53" i="8"/>
  <c r="G49" i="8"/>
  <c r="G45" i="8"/>
  <c r="G41" i="8"/>
  <c r="F9" i="8"/>
  <c r="D6" i="8"/>
  <c r="G56" i="5"/>
  <c r="F49" i="5"/>
  <c r="F45" i="5"/>
  <c r="F41" i="5"/>
  <c r="G72" i="8"/>
  <c r="G68" i="8"/>
  <c r="G64" i="8"/>
  <c r="F57" i="8"/>
  <c r="F53" i="8"/>
  <c r="F49" i="8"/>
  <c r="F45" i="8"/>
  <c r="F41" i="8"/>
  <c r="V22" i="8"/>
  <c r="D9" i="8"/>
  <c r="V11" i="6"/>
  <c r="V7" i="6"/>
  <c r="F72" i="8"/>
  <c r="F68" i="8"/>
  <c r="F64" i="8"/>
  <c r="D57" i="8"/>
  <c r="D53" i="8"/>
  <c r="D49" i="8"/>
  <c r="D45" i="8"/>
  <c r="D41" i="8"/>
  <c r="V29" i="8"/>
  <c r="G22" i="8"/>
  <c r="V11" i="7"/>
  <c r="V7" i="7"/>
  <c r="G11" i="6"/>
  <c r="G7" i="6"/>
  <c r="D72" i="8"/>
  <c r="D68" i="8"/>
  <c r="D64" i="8"/>
  <c r="V32" i="8"/>
  <c r="G29" i="8"/>
  <c r="F22" i="8"/>
  <c r="G11" i="7"/>
  <c r="G7" i="7"/>
  <c r="F11" i="6"/>
  <c r="F7" i="6"/>
  <c r="V27" i="5"/>
  <c r="G24" i="5"/>
  <c r="F17" i="5"/>
  <c r="D14" i="5"/>
  <c r="G78" i="4"/>
  <c r="G32" i="8"/>
  <c r="F29" i="8"/>
  <c r="D22" i="8"/>
  <c r="V10" i="8"/>
  <c r="F11" i="7"/>
  <c r="F7" i="7"/>
  <c r="D11" i="6"/>
  <c r="D7" i="6"/>
  <c r="V50" i="5"/>
  <c r="V58" i="8"/>
  <c r="V54" i="8"/>
  <c r="V50" i="8"/>
  <c r="V73" i="8"/>
  <c r="V69" i="8"/>
  <c r="V65" i="8"/>
  <c r="G58" i="8"/>
  <c r="G54" i="8"/>
  <c r="G50" i="8"/>
  <c r="G73" i="8"/>
  <c r="G69" i="8"/>
  <c r="G65" i="8"/>
  <c r="F58" i="8"/>
  <c r="F54" i="8"/>
  <c r="F50" i="8"/>
  <c r="F46" i="8"/>
  <c r="F42" i="8"/>
  <c r="F73" i="8"/>
  <c r="F69" i="8"/>
  <c r="F65" i="8"/>
  <c r="D58" i="8"/>
  <c r="D54" i="8"/>
  <c r="D50" i="8"/>
  <c r="D73" i="8"/>
  <c r="D69" i="8"/>
  <c r="D65" i="8"/>
  <c r="V33" i="8"/>
  <c r="V36" i="8"/>
  <c r="V59" i="8"/>
  <c r="V55" i="8"/>
  <c r="V51" i="8"/>
  <c r="V74" i="8"/>
  <c r="V70" i="8"/>
  <c r="V66" i="8"/>
  <c r="G59" i="8"/>
  <c r="G55" i="8"/>
  <c r="G51" i="8"/>
  <c r="G47" i="8"/>
  <c r="G43" i="8"/>
  <c r="F36" i="8"/>
  <c r="D33" i="8"/>
  <c r="G74" i="8"/>
  <c r="G70" i="8"/>
  <c r="G66" i="8"/>
  <c r="F59" i="8"/>
  <c r="F55" i="8"/>
  <c r="F51" i="8"/>
  <c r="F74" i="8"/>
  <c r="F70" i="8"/>
  <c r="F66" i="8"/>
  <c r="D59" i="8"/>
  <c r="D55" i="8"/>
  <c r="D51" i="8"/>
  <c r="D47" i="8"/>
  <c r="D43" i="8"/>
  <c r="D74" i="8"/>
  <c r="D70" i="8"/>
  <c r="D66" i="8"/>
  <c r="V37" i="8"/>
  <c r="F27" i="8"/>
  <c r="D20" i="8"/>
  <c r="F13" i="7"/>
  <c r="F9" i="7"/>
  <c r="D13" i="6"/>
  <c r="D9" i="6"/>
  <c r="V48" i="5"/>
  <c r="V44" i="5"/>
  <c r="V40" i="5"/>
  <c r="V36" i="5"/>
  <c r="V32" i="5"/>
  <c r="F22" i="5"/>
  <c r="F80" i="4"/>
  <c r="D42" i="8"/>
  <c r="G13" i="7"/>
  <c r="F9" i="6"/>
  <c r="G48" i="5"/>
  <c r="F46" i="5"/>
  <c r="F39" i="5"/>
  <c r="F34" i="5"/>
  <c r="F21" i="5"/>
  <c r="F11" i="5"/>
  <c r="V6" i="5"/>
  <c r="V80" i="4"/>
  <c r="F77" i="4"/>
  <c r="V74" i="4"/>
  <c r="V70" i="4"/>
  <c r="G63" i="4"/>
  <c r="G59" i="4"/>
  <c r="V41" i="4"/>
  <c r="F31" i="4"/>
  <c r="D24" i="4"/>
  <c r="F79" i="3"/>
  <c r="V47" i="8"/>
  <c r="G33" i="8"/>
  <c r="D13" i="7"/>
  <c r="D48" i="5"/>
  <c r="D46" i="5"/>
  <c r="D39" i="5"/>
  <c r="D34" i="5"/>
  <c r="V24" i="5"/>
  <c r="F47" i="8"/>
  <c r="F33" i="8"/>
  <c r="G10" i="8"/>
  <c r="D7" i="7"/>
  <c r="V37" i="5"/>
  <c r="F24" i="5"/>
  <c r="F6" i="5"/>
  <c r="D80" i="4"/>
  <c r="F74" i="4"/>
  <c r="F70" i="4"/>
  <c r="D63" i="4"/>
  <c r="V16" i="8"/>
  <c r="F10" i="8"/>
  <c r="G6" i="6"/>
  <c r="F37" i="5"/>
  <c r="D24" i="5"/>
  <c r="V14" i="5"/>
  <c r="D6" i="5"/>
  <c r="D74" i="4"/>
  <c r="D70" i="4"/>
  <c r="F56" i="4"/>
  <c r="F52" i="4"/>
  <c r="F48" i="4"/>
  <c r="F44" i="4"/>
  <c r="D41" i="4"/>
  <c r="V25" i="4"/>
  <c r="V46" i="8"/>
  <c r="V23" i="8"/>
  <c r="G16" i="8"/>
  <c r="D10" i="8"/>
  <c r="V8" i="6"/>
  <c r="G44" i="5"/>
  <c r="V42" i="5"/>
  <c r="G46" i="8"/>
  <c r="F32" i="8"/>
  <c r="G23" i="8"/>
  <c r="F16" i="8"/>
  <c r="V12" i="7"/>
  <c r="G8" i="6"/>
  <c r="V53" i="5"/>
  <c r="D44" i="5"/>
  <c r="G42" i="5"/>
  <c r="F14" i="5"/>
  <c r="V9" i="5"/>
  <c r="V64" i="4"/>
  <c r="V60" i="4"/>
  <c r="G32" i="4"/>
  <c r="F25" i="4"/>
  <c r="G76" i="3"/>
  <c r="G72" i="3"/>
  <c r="D46" i="8"/>
  <c r="D32" i="8"/>
  <c r="F23" i="8"/>
  <c r="D16" i="8"/>
  <c r="G12" i="7"/>
  <c r="F8" i="6"/>
  <c r="G53" i="5"/>
  <c r="F42" i="5"/>
  <c r="G32" i="5"/>
  <c r="G27" i="5"/>
  <c r="G9" i="5"/>
  <c r="V78" i="4"/>
  <c r="V75" i="4"/>
  <c r="V71" i="4"/>
  <c r="G64" i="4"/>
  <c r="G60" i="4"/>
  <c r="F32" i="4"/>
  <c r="D25" i="4"/>
  <c r="V13" i="4"/>
  <c r="F76" i="3"/>
  <c r="F72" i="3"/>
  <c r="F68" i="3"/>
  <c r="D23" i="8"/>
  <c r="F12" i="7"/>
  <c r="D8" i="6"/>
  <c r="F53" i="5"/>
  <c r="D42" i="5"/>
  <c r="F32" i="5"/>
  <c r="F27" i="5"/>
  <c r="D12" i="7"/>
  <c r="V55" i="5"/>
  <c r="D53" i="5"/>
  <c r="V35" i="5"/>
  <c r="D32" i="5"/>
  <c r="D27" i="5"/>
  <c r="V22" i="5"/>
  <c r="V17" i="5"/>
  <c r="D9" i="5"/>
  <c r="D78" i="4"/>
  <c r="F75" i="4"/>
  <c r="F71" i="4"/>
  <c r="D64" i="4"/>
  <c r="D60" i="4"/>
  <c r="V40" i="8"/>
  <c r="F55" i="5"/>
  <c r="G35" i="5"/>
  <c r="G22" i="5"/>
  <c r="G17" i="5"/>
  <c r="D75" i="4"/>
  <c r="D71" i="4"/>
  <c r="F57" i="4"/>
  <c r="F53" i="4"/>
  <c r="F49" i="4"/>
  <c r="F45" i="4"/>
  <c r="V26" i="4"/>
  <c r="D13" i="4"/>
  <c r="V60" i="8"/>
  <c r="V20" i="8"/>
  <c r="V13" i="6"/>
  <c r="D55" i="5"/>
  <c r="V47" i="5"/>
  <c r="G40" i="5"/>
  <c r="V38" i="5"/>
  <c r="F35" i="5"/>
  <c r="V27" i="8"/>
  <c r="G20" i="8"/>
  <c r="V9" i="7"/>
  <c r="G13" i="6"/>
  <c r="G27" i="8"/>
  <c r="V56" i="8"/>
  <c r="D29" i="8"/>
  <c r="V44" i="8"/>
  <c r="G37" i="8"/>
  <c r="G13" i="8"/>
  <c r="V52" i="8"/>
  <c r="V19" i="8"/>
  <c r="F13" i="8"/>
  <c r="V12" i="6"/>
  <c r="V26" i="8"/>
  <c r="V43" i="8"/>
  <c r="F43" i="8"/>
  <c r="D36" i="8"/>
  <c r="D26" i="8"/>
  <c r="D8" i="7"/>
  <c r="V48" i="8"/>
  <c r="V42" i="8"/>
  <c r="V9" i="6"/>
  <c r="D54" i="5"/>
  <c r="F50" i="5"/>
  <c r="V46" i="5"/>
  <c r="V39" i="5"/>
  <c r="V34" i="5"/>
  <c r="F31" i="5"/>
  <c r="V21" i="5"/>
  <c r="D55" i="4"/>
  <c r="D51" i="4"/>
  <c r="D47" i="4"/>
  <c r="D49" i="5"/>
  <c r="G39" i="5"/>
  <c r="D36" i="5"/>
  <c r="V28" i="5"/>
  <c r="D62" i="4"/>
  <c r="D49" i="4"/>
  <c r="D37" i="4"/>
  <c r="V30" i="4"/>
  <c r="G25" i="4"/>
  <c r="D20" i="4"/>
  <c r="G13" i="4"/>
  <c r="V79" i="3"/>
  <c r="F61" i="3"/>
  <c r="V54" i="3"/>
  <c r="V50" i="3"/>
  <c r="V46" i="3"/>
  <c r="G39" i="3"/>
  <c r="F36" i="3"/>
  <c r="D29" i="3"/>
  <c r="G19" i="8"/>
  <c r="V13" i="7"/>
  <c r="G28" i="5"/>
  <c r="V56" i="4"/>
  <c r="G30" i="4"/>
  <c r="F13" i="4"/>
  <c r="V6" i="4"/>
  <c r="G79" i="3"/>
  <c r="D61" i="3"/>
  <c r="G42" i="8"/>
  <c r="F19" i="8"/>
  <c r="F13" i="6"/>
  <c r="V45" i="5"/>
  <c r="G38" i="5"/>
  <c r="F28" i="5"/>
  <c r="G21" i="5"/>
  <c r="G11" i="5"/>
  <c r="G56" i="4"/>
  <c r="F30" i="4"/>
  <c r="G6" i="4"/>
  <c r="D79" i="3"/>
  <c r="V74" i="3"/>
  <c r="V71" i="3"/>
  <c r="F54" i="3"/>
  <c r="F50" i="3"/>
  <c r="F46" i="3"/>
  <c r="D39" i="3"/>
  <c r="V23" i="3"/>
  <c r="D19" i="8"/>
  <c r="D45" i="5"/>
  <c r="F38" i="5"/>
  <c r="D28" i="5"/>
  <c r="D21" i="5"/>
  <c r="D11" i="5"/>
  <c r="G80" i="4"/>
  <c r="D56" i="4"/>
  <c r="V54" i="4"/>
  <c r="V47" i="4"/>
  <c r="V40" i="4"/>
  <c r="D30" i="4"/>
  <c r="V23" i="4"/>
  <c r="F6" i="4"/>
  <c r="V77" i="3"/>
  <c r="G74" i="3"/>
  <c r="G71" i="3"/>
  <c r="V68" i="3"/>
  <c r="D54" i="3"/>
  <c r="D50" i="3"/>
  <c r="D46" i="3"/>
  <c r="V30" i="3"/>
  <c r="G23" i="3"/>
  <c r="G36" i="8"/>
  <c r="D11" i="7"/>
  <c r="D38" i="5"/>
  <c r="D35" i="5"/>
  <c r="G54" i="4"/>
  <c r="G75" i="4"/>
  <c r="G71" i="4"/>
  <c r="F54" i="4"/>
  <c r="F47" i="4"/>
  <c r="G45" i="4"/>
  <c r="G12" i="6"/>
  <c r="V23" i="5"/>
  <c r="V73" i="4"/>
  <c r="V69" i="4"/>
  <c r="D54" i="4"/>
  <c r="D45" i="4"/>
  <c r="D40" i="4"/>
  <c r="F33" i="4"/>
  <c r="D23" i="4"/>
  <c r="D77" i="3"/>
  <c r="F62" i="3"/>
  <c r="F58" i="3"/>
  <c r="V55" i="3"/>
  <c r="V51" i="3"/>
  <c r="V47" i="3"/>
  <c r="V43" i="3"/>
  <c r="G40" i="3"/>
  <c r="D30" i="3"/>
  <c r="V13" i="8"/>
  <c r="F12" i="6"/>
  <c r="F23" i="5"/>
  <c r="G73" i="4"/>
  <c r="G69" i="4"/>
  <c r="V65" i="4"/>
  <c r="V61" i="4"/>
  <c r="V52" i="4"/>
  <c r="D33" i="4"/>
  <c r="D13" i="8"/>
  <c r="D12" i="6"/>
  <c r="V54" i="5"/>
  <c r="V41" i="5"/>
  <c r="F73" i="4"/>
  <c r="F69" i="4"/>
  <c r="G65" i="4"/>
  <c r="G61" i="4"/>
  <c r="G52" i="4"/>
  <c r="G26" i="4"/>
  <c r="G9" i="4"/>
  <c r="F55" i="3"/>
  <c r="F51" i="3"/>
  <c r="F47" i="3"/>
  <c r="F43" i="3"/>
  <c r="D40" i="3"/>
  <c r="G9" i="7"/>
  <c r="G54" i="5"/>
  <c r="D41" i="5"/>
  <c r="D73" i="4"/>
  <c r="D69" i="4"/>
  <c r="F65" i="4"/>
  <c r="F61" i="4"/>
  <c r="D52" i="4"/>
  <c r="V50" i="4"/>
  <c r="F26" i="4"/>
  <c r="V14" i="4"/>
  <c r="F9" i="4"/>
  <c r="D55" i="3"/>
  <c r="D51" i="3"/>
  <c r="D47" i="3"/>
  <c r="D43" i="3"/>
  <c r="V31" i="3"/>
  <c r="D27" i="8"/>
  <c r="D9" i="7"/>
  <c r="F54" i="5"/>
  <c r="G26" i="8"/>
  <c r="V8" i="7"/>
  <c r="G47" i="5"/>
  <c r="G14" i="5"/>
  <c r="F26" i="8"/>
  <c r="G8" i="7"/>
  <c r="F47" i="5"/>
  <c r="D40" i="5"/>
  <c r="V18" i="5"/>
  <c r="F8" i="7"/>
  <c r="D47" i="5"/>
  <c r="D37" i="5"/>
  <c r="D22" i="5"/>
  <c r="G18" i="5"/>
  <c r="G34" i="5"/>
  <c r="V31" i="5"/>
  <c r="F18" i="5"/>
  <c r="G31" i="5"/>
  <c r="D18" i="5"/>
  <c r="V43" i="5"/>
  <c r="D31" i="5"/>
  <c r="G43" i="5"/>
  <c r="F43" i="5"/>
  <c r="F56" i="5"/>
  <c r="D43" i="5"/>
  <c r="F62" i="4"/>
  <c r="V46" i="4"/>
  <c r="V33" i="4"/>
  <c r="F24" i="4"/>
  <c r="F69" i="3"/>
  <c r="F31" i="3"/>
  <c r="V26" i="3"/>
  <c r="D13" i="3"/>
  <c r="G224" i="2"/>
  <c r="G218" i="2"/>
  <c r="D217" i="2"/>
  <c r="G205" i="2"/>
  <c r="D204" i="2"/>
  <c r="G193" i="2"/>
  <c r="D192" i="2"/>
  <c r="F20" i="8"/>
  <c r="D61" i="4"/>
  <c r="V55" i="4"/>
  <c r="G46" i="4"/>
  <c r="G33" i="4"/>
  <c r="D69" i="3"/>
  <c r="V67" i="3"/>
  <c r="V63" i="3"/>
  <c r="G54" i="3"/>
  <c r="V52" i="3"/>
  <c r="V45" i="3"/>
  <c r="D31" i="3"/>
  <c r="G26" i="3"/>
  <c r="G70" i="4"/>
  <c r="G55" i="4"/>
  <c r="V49" i="4"/>
  <c r="F46" i="4"/>
  <c r="D26" i="4"/>
  <c r="V73" i="3"/>
  <c r="F71" i="3"/>
  <c r="G67" i="3"/>
  <c r="G63" i="3"/>
  <c r="G52" i="3"/>
  <c r="G45" i="3"/>
  <c r="F26" i="3"/>
  <c r="V16" i="3"/>
  <c r="F55" i="4"/>
  <c r="G49" i="4"/>
  <c r="D46" i="4"/>
  <c r="V75" i="3"/>
  <c r="G73" i="3"/>
  <c r="D71" i="3"/>
  <c r="F67" i="3"/>
  <c r="F63" i="3"/>
  <c r="F52" i="3"/>
  <c r="F45" i="3"/>
  <c r="D26" i="3"/>
  <c r="G16" i="3"/>
  <c r="F6" i="3"/>
  <c r="Z226" i="2"/>
  <c r="F225" i="2"/>
  <c r="Z220" i="2"/>
  <c r="F219" i="2"/>
  <c r="Z207" i="2"/>
  <c r="F206" i="2"/>
  <c r="G75" i="3"/>
  <c r="F73" i="3"/>
  <c r="D67" i="3"/>
  <c r="D63" i="3"/>
  <c r="D52" i="3"/>
  <c r="D45" i="3"/>
  <c r="G43" i="3"/>
  <c r="V24" i="3"/>
  <c r="F16" i="3"/>
  <c r="D6" i="3"/>
  <c r="L233" i="2"/>
  <c r="M233" i="2" s="1"/>
  <c r="G226" i="2"/>
  <c r="D225" i="2"/>
  <c r="G220" i="2"/>
  <c r="D219" i="2"/>
  <c r="G207" i="2"/>
  <c r="D206" i="2"/>
  <c r="V10" i="5"/>
  <c r="V37" i="4"/>
  <c r="V9" i="4"/>
  <c r="F75" i="3"/>
  <c r="D73" i="3"/>
  <c r="V59" i="3"/>
  <c r="G10" i="5"/>
  <c r="V57" i="4"/>
  <c r="G41" i="4"/>
  <c r="G37" i="4"/>
  <c r="D9" i="4"/>
  <c r="G77" i="3"/>
  <c r="D75" i="3"/>
  <c r="V61" i="3"/>
  <c r="G59" i="3"/>
  <c r="G36" i="3"/>
  <c r="G29" i="3"/>
  <c r="F24" i="3"/>
  <c r="V9" i="3"/>
  <c r="G227" i="2"/>
  <c r="D226" i="2"/>
  <c r="D220" i="2"/>
  <c r="G208" i="2"/>
  <c r="D207" i="2"/>
  <c r="G196" i="2"/>
  <c r="D195" i="2"/>
  <c r="F10" i="5"/>
  <c r="V76" i="4"/>
  <c r="G57" i="4"/>
  <c r="V48" i="4"/>
  <c r="F41" i="4"/>
  <c r="F37" i="4"/>
  <c r="V17" i="4"/>
  <c r="F77" i="3"/>
  <c r="G61" i="3"/>
  <c r="F59" i="3"/>
  <c r="L57" i="3"/>
  <c r="G50" i="3"/>
  <c r="V48" i="3"/>
  <c r="D36" i="3"/>
  <c r="F29" i="3"/>
  <c r="G36" i="5"/>
  <c r="D10" i="5"/>
  <c r="G76" i="4"/>
  <c r="F64" i="4"/>
  <c r="D57" i="4"/>
  <c r="G48" i="4"/>
  <c r="G23" i="4"/>
  <c r="G17" i="4"/>
  <c r="D59" i="3"/>
  <c r="G48" i="3"/>
  <c r="F36" i="5"/>
  <c r="V79" i="4"/>
  <c r="F76" i="4"/>
  <c r="V72" i="4"/>
  <c r="D48" i="4"/>
  <c r="V45" i="4"/>
  <c r="F23" i="4"/>
  <c r="F17" i="4"/>
  <c r="F48" i="3"/>
  <c r="F19" i="3"/>
  <c r="D9" i="3"/>
  <c r="F209" i="2"/>
  <c r="Z198" i="2"/>
  <c r="G79" i="4"/>
  <c r="D76" i="4"/>
  <c r="G72" i="4"/>
  <c r="V36" i="4"/>
  <c r="D17" i="4"/>
  <c r="G9" i="6"/>
  <c r="F79" i="4"/>
  <c r="F72" i="4"/>
  <c r="V63" i="4"/>
  <c r="V51" i="4"/>
  <c r="G36" i="4"/>
  <c r="D56" i="5"/>
  <c r="V33" i="5"/>
  <c r="D79" i="4"/>
  <c r="D72" i="4"/>
  <c r="F63" i="4"/>
  <c r="F60" i="4"/>
  <c r="G51" i="4"/>
  <c r="F36" i="4"/>
  <c r="V32" i="4"/>
  <c r="F33" i="5"/>
  <c r="V68" i="4"/>
  <c r="F51" i="4"/>
  <c r="D36" i="4"/>
  <c r="D32" i="4"/>
  <c r="D33" i="5"/>
  <c r="G68" i="4"/>
  <c r="G50" i="4"/>
  <c r="F68" i="4"/>
  <c r="V59" i="4"/>
  <c r="F50" i="4"/>
  <c r="G50" i="5"/>
  <c r="F9" i="5"/>
  <c r="D68" i="4"/>
  <c r="F59" i="4"/>
  <c r="V53" i="4"/>
  <c r="D50" i="4"/>
  <c r="G40" i="4"/>
  <c r="D50" i="5"/>
  <c r="D17" i="5"/>
  <c r="D59" i="4"/>
  <c r="G53" i="4"/>
  <c r="F40" i="4"/>
  <c r="D53" i="4"/>
  <c r="G47" i="4"/>
  <c r="V27" i="4"/>
  <c r="V44" i="4"/>
  <c r="V31" i="4"/>
  <c r="G27" i="4"/>
  <c r="G14" i="4"/>
  <c r="L10" i="4"/>
  <c r="V78" i="3"/>
  <c r="G46" i="5"/>
  <c r="G6" i="5"/>
  <c r="F78" i="4"/>
  <c r="G44" i="4"/>
  <c r="G31" i="4"/>
  <c r="F27" i="4"/>
  <c r="F14" i="4"/>
  <c r="G74" i="4"/>
  <c r="V62" i="4"/>
  <c r="V24" i="4"/>
  <c r="G20" i="4"/>
  <c r="V20" i="4"/>
  <c r="D70" i="3"/>
  <c r="G46" i="3"/>
  <c r="V32" i="3"/>
  <c r="G234" i="2"/>
  <c r="F220" i="2"/>
  <c r="D216" i="2"/>
  <c r="Z203" i="2"/>
  <c r="G194" i="2"/>
  <c r="Z186" i="2"/>
  <c r="F185" i="2"/>
  <c r="Z174" i="2"/>
  <c r="F173" i="2"/>
  <c r="G161" i="2"/>
  <c r="D160" i="2"/>
  <c r="G151" i="2"/>
  <c r="D150" i="2"/>
  <c r="F20" i="4"/>
  <c r="G78" i="3"/>
  <c r="G32" i="3"/>
  <c r="L230" i="2"/>
  <c r="M230" i="2" s="1"/>
  <c r="Z227" i="2"/>
  <c r="G203" i="2"/>
  <c r="F194" i="2"/>
  <c r="F78" i="3"/>
  <c r="V58" i="3"/>
  <c r="V49" i="3"/>
  <c r="F32" i="3"/>
  <c r="L232" i="2"/>
  <c r="M232" i="2" s="1"/>
  <c r="AD233" i="2"/>
  <c r="F227" i="2"/>
  <c r="F203" i="2"/>
  <c r="D14" i="4"/>
  <c r="D78" i="3"/>
  <c r="V64" i="3"/>
  <c r="G58" i="3"/>
  <c r="G49" i="3"/>
  <c r="D32" i="3"/>
  <c r="V6" i="3"/>
  <c r="D227" i="2"/>
  <c r="F207" i="2"/>
  <c r="D203" i="2"/>
  <c r="Z200" i="2"/>
  <c r="Z195" i="2"/>
  <c r="G187" i="2"/>
  <c r="D186" i="2"/>
  <c r="G175" i="2"/>
  <c r="D174" i="2"/>
  <c r="Z129" i="2"/>
  <c r="F128" i="2"/>
  <c r="Z153" i="2"/>
  <c r="F152" i="2"/>
  <c r="G64" i="3"/>
  <c r="D58" i="3"/>
  <c r="F49" i="3"/>
  <c r="V25" i="3"/>
  <c r="V19" i="3"/>
  <c r="G6" i="3"/>
  <c r="G230" i="2"/>
  <c r="L221" i="2"/>
  <c r="M221" i="2" s="1"/>
  <c r="Z217" i="2"/>
  <c r="G200" i="2"/>
  <c r="G195" i="2"/>
  <c r="Z188" i="2"/>
  <c r="F187" i="2"/>
  <c r="Z176" i="2"/>
  <c r="F175" i="2"/>
  <c r="G129" i="2"/>
  <c r="D128" i="2"/>
  <c r="G153" i="2"/>
  <c r="D152" i="2"/>
  <c r="F64" i="3"/>
  <c r="D49" i="3"/>
  <c r="G25" i="3"/>
  <c r="F23" i="3"/>
  <c r="G19" i="3"/>
  <c r="G217" i="2"/>
  <c r="V72" i="3"/>
  <c r="V69" i="3"/>
  <c r="D64" i="3"/>
  <c r="V29" i="3"/>
  <c r="F25" i="3"/>
  <c r="D23" i="3"/>
  <c r="D19" i="3"/>
  <c r="G232" i="2"/>
  <c r="F217" i="2"/>
  <c r="D200" i="2"/>
  <c r="Z189" i="2"/>
  <c r="F188" i="2"/>
  <c r="Z177" i="2"/>
  <c r="F176" i="2"/>
  <c r="G130" i="2"/>
  <c r="D129" i="2"/>
  <c r="G154" i="2"/>
  <c r="D153" i="2"/>
  <c r="D72" i="3"/>
  <c r="G69" i="3"/>
  <c r="D48" i="3"/>
  <c r="D25" i="3"/>
  <c r="Z224" i="2"/>
  <c r="Z214" i="2"/>
  <c r="Z204" i="2"/>
  <c r="V36" i="3"/>
  <c r="L235" i="2"/>
  <c r="M235" i="2" s="1"/>
  <c r="F224" i="2"/>
  <c r="G214" i="2"/>
  <c r="Z208" i="2"/>
  <c r="G204" i="2"/>
  <c r="F196" i="2"/>
  <c r="Z190" i="2"/>
  <c r="F189" i="2"/>
  <c r="V77" i="4"/>
  <c r="V76" i="3"/>
  <c r="V60" i="3"/>
  <c r="G51" i="3"/>
  <c r="D224" i="2"/>
  <c r="F214" i="2"/>
  <c r="F208" i="2"/>
  <c r="F204" i="2"/>
  <c r="D196" i="2"/>
  <c r="G190" i="2"/>
  <c r="D189" i="2"/>
  <c r="G178" i="2"/>
  <c r="D177" i="2"/>
  <c r="Z162" i="2"/>
  <c r="F131" i="2"/>
  <c r="D76" i="3"/>
  <c r="G68" i="3"/>
  <c r="G60" i="3"/>
  <c r="D68" i="3"/>
  <c r="F60" i="3"/>
  <c r="V13" i="3"/>
  <c r="G9" i="3"/>
  <c r="D44" i="4"/>
  <c r="D60" i="3"/>
  <c r="G13" i="3"/>
  <c r="F9" i="3"/>
  <c r="G235" i="2"/>
  <c r="G31" i="3"/>
  <c r="F13" i="3"/>
  <c r="D65" i="4"/>
  <c r="V40" i="3"/>
  <c r="V22" i="3"/>
  <c r="AD230" i="2"/>
  <c r="V44" i="3"/>
  <c r="F40" i="3"/>
  <c r="G24" i="3"/>
  <c r="G22" i="3"/>
  <c r="V53" i="3"/>
  <c r="G44" i="3"/>
  <c r="V35" i="3"/>
  <c r="D24" i="3"/>
  <c r="F22" i="3"/>
  <c r="G62" i="4"/>
  <c r="D6" i="4"/>
  <c r="V62" i="3"/>
  <c r="G53" i="3"/>
  <c r="F44" i="3"/>
  <c r="G35" i="3"/>
  <c r="D22" i="3"/>
  <c r="D31" i="4"/>
  <c r="G62" i="3"/>
  <c r="V56" i="3"/>
  <c r="F53" i="3"/>
  <c r="D44" i="3"/>
  <c r="F35" i="3"/>
  <c r="L231" i="2"/>
  <c r="D62" i="3"/>
  <c r="G56" i="3"/>
  <c r="D53" i="3"/>
  <c r="G47" i="3"/>
  <c r="D35" i="3"/>
  <c r="V12" i="3"/>
  <c r="AD232" i="2"/>
  <c r="D27" i="4"/>
  <c r="F74" i="3"/>
  <c r="F56" i="3"/>
  <c r="V39" i="3"/>
  <c r="G30" i="3"/>
  <c r="G12" i="3"/>
  <c r="G231" i="2"/>
  <c r="L234" i="2"/>
  <c r="AD234" i="2" s="1"/>
  <c r="F226" i="2"/>
  <c r="G70" i="3"/>
  <c r="D12" i="3"/>
  <c r="F30" i="3"/>
  <c r="D208" i="2"/>
  <c r="Z196" i="2"/>
  <c r="G191" i="2"/>
  <c r="G185" i="2"/>
  <c r="F178" i="2"/>
  <c r="F174" i="2"/>
  <c r="L171" i="2"/>
  <c r="F164" i="2"/>
  <c r="F157" i="2"/>
  <c r="F154" i="2"/>
  <c r="G150" i="2"/>
  <c r="Z144" i="2"/>
  <c r="F143" i="2"/>
  <c r="Z132" i="2"/>
  <c r="F127" i="2"/>
  <c r="Z118" i="2"/>
  <c r="F117" i="2"/>
  <c r="Z218" i="2"/>
  <c r="Z216" i="2"/>
  <c r="Z206" i="2"/>
  <c r="F191" i="2"/>
  <c r="D185" i="2"/>
  <c r="D178" i="2"/>
  <c r="D164" i="2"/>
  <c r="D157" i="2"/>
  <c r="F218" i="2"/>
  <c r="G216" i="2"/>
  <c r="G206" i="2"/>
  <c r="D191" i="2"/>
  <c r="Z182" i="2"/>
  <c r="Z131" i="2"/>
  <c r="Z161" i="2"/>
  <c r="Z145" i="2"/>
  <c r="F144" i="2"/>
  <c r="D218" i="2"/>
  <c r="F216" i="2"/>
  <c r="G182" i="2"/>
  <c r="G131" i="2"/>
  <c r="F161" i="2"/>
  <c r="G145" i="2"/>
  <c r="D144" i="2"/>
  <c r="G133" i="2"/>
  <c r="D132" i="2"/>
  <c r="G119" i="2"/>
  <c r="D118" i="2"/>
  <c r="F182" i="2"/>
  <c r="D131" i="2"/>
  <c r="D161" i="2"/>
  <c r="Z146" i="2"/>
  <c r="F145" i="2"/>
  <c r="Z134" i="2"/>
  <c r="F133" i="2"/>
  <c r="Z120" i="2"/>
  <c r="F119" i="2"/>
  <c r="Z201" i="2"/>
  <c r="D182" i="2"/>
  <c r="Z179" i="2"/>
  <c r="Z175" i="2"/>
  <c r="Z165" i="2"/>
  <c r="M234" i="2"/>
  <c r="L222" i="2"/>
  <c r="G201" i="2"/>
  <c r="G189" i="2"/>
  <c r="G179" i="2"/>
  <c r="D175" i="2"/>
  <c r="G165" i="2"/>
  <c r="G158" i="2"/>
  <c r="F151" i="2"/>
  <c r="Z147" i="2"/>
  <c r="F146" i="2"/>
  <c r="Z135" i="2"/>
  <c r="F134" i="2"/>
  <c r="Z121" i="2"/>
  <c r="F120" i="2"/>
  <c r="Z109" i="2"/>
  <c r="G102" i="2"/>
  <c r="Z96" i="2"/>
  <c r="F95" i="2"/>
  <c r="F201" i="2"/>
  <c r="Z194" i="2"/>
  <c r="G186" i="2"/>
  <c r="F179" i="2"/>
  <c r="F165" i="2"/>
  <c r="F158" i="2"/>
  <c r="D16" i="3"/>
  <c r="Z215" i="2"/>
  <c r="D201" i="2"/>
  <c r="Z199" i="2"/>
  <c r="Z197" i="2"/>
  <c r="D194" i="2"/>
  <c r="F186" i="2"/>
  <c r="D179" i="2"/>
  <c r="D165" i="2"/>
  <c r="Z128" i="2"/>
  <c r="D158" i="2"/>
  <c r="G215" i="2"/>
  <c r="G199" i="2"/>
  <c r="G197" i="2"/>
  <c r="Z183" i="2"/>
  <c r="Z172" i="2"/>
  <c r="G162" i="2"/>
  <c r="G128" i="2"/>
  <c r="D147" i="2"/>
  <c r="G136" i="2"/>
  <c r="D135" i="2"/>
  <c r="G122" i="2"/>
  <c r="D121" i="2"/>
  <c r="G110" i="2"/>
  <c r="D109" i="2"/>
  <c r="Z104" i="2"/>
  <c r="F103" i="2"/>
  <c r="G97" i="2"/>
  <c r="G24" i="4"/>
  <c r="D56" i="3"/>
  <c r="F12" i="3"/>
  <c r="F215" i="2"/>
  <c r="Z205" i="2"/>
  <c r="F199" i="2"/>
  <c r="F197" i="2"/>
  <c r="Z192" i="2"/>
  <c r="G183" i="2"/>
  <c r="G55" i="3"/>
  <c r="AD221" i="2"/>
  <c r="D215" i="2"/>
  <c r="F205" i="2"/>
  <c r="D199" i="2"/>
  <c r="D197" i="2"/>
  <c r="G192" i="2"/>
  <c r="F183" i="2"/>
  <c r="D205" i="2"/>
  <c r="F192" i="2"/>
  <c r="D183" i="2"/>
  <c r="Z209" i="2"/>
  <c r="G233" i="2"/>
  <c r="G209" i="2"/>
  <c r="F190" i="2"/>
  <c r="Z187" i="2"/>
  <c r="D209" i="2"/>
  <c r="D190" i="2"/>
  <c r="D187" i="2"/>
  <c r="F195" i="2"/>
  <c r="Z219" i="2"/>
  <c r="G219" i="2"/>
  <c r="D214" i="2"/>
  <c r="F184" i="2"/>
  <c r="D74" i="3"/>
  <c r="D184" i="2"/>
  <c r="F39" i="3"/>
  <c r="L223" i="2"/>
  <c r="Z202" i="2"/>
  <c r="F200" i="2"/>
  <c r="G198" i="2"/>
  <c r="F70" i="3"/>
  <c r="AD235" i="2"/>
  <c r="Z225" i="2"/>
  <c r="F202" i="2"/>
  <c r="D198" i="2"/>
  <c r="F193" i="2"/>
  <c r="Z160" i="2"/>
  <c r="G141" i="2"/>
  <c r="G126" i="2"/>
  <c r="G123" i="2"/>
  <c r="D119" i="2"/>
  <c r="G112" i="2"/>
  <c r="D105" i="2"/>
  <c r="M171" i="2"/>
  <c r="G160" i="2"/>
  <c r="F141" i="2"/>
  <c r="G134" i="2"/>
  <c r="F126" i="2"/>
  <c r="F123" i="2"/>
  <c r="F112" i="2"/>
  <c r="Z180" i="2"/>
  <c r="F160" i="2"/>
  <c r="Z150" i="2"/>
  <c r="Z148" i="2"/>
  <c r="D141" i="2"/>
  <c r="Z138" i="2"/>
  <c r="D134" i="2"/>
  <c r="D126" i="2"/>
  <c r="D123" i="2"/>
  <c r="D112" i="2"/>
  <c r="Z102" i="2"/>
  <c r="Z99" i="2"/>
  <c r="Z64" i="2"/>
  <c r="Z50" i="2"/>
  <c r="Z22" i="2"/>
  <c r="F21" i="2"/>
  <c r="G180" i="2"/>
  <c r="Z178" i="2"/>
  <c r="F162" i="2"/>
  <c r="L155" i="2"/>
  <c r="M155" i="2" s="1"/>
  <c r="F150" i="2"/>
  <c r="G148" i="2"/>
  <c r="G138" i="2"/>
  <c r="Z116" i="2"/>
  <c r="F102" i="2"/>
  <c r="G99" i="2"/>
  <c r="G64" i="2"/>
  <c r="G50" i="2"/>
  <c r="G22" i="2"/>
  <c r="D21" i="2"/>
  <c r="G862" i="1"/>
  <c r="F180" i="2"/>
  <c r="Z173" i="2"/>
  <c r="D162" i="2"/>
  <c r="Z130" i="2"/>
  <c r="F148" i="2"/>
  <c r="D145" i="2"/>
  <c r="F138" i="2"/>
  <c r="G116" i="2"/>
  <c r="G109" i="2"/>
  <c r="Z106" i="2"/>
  <c r="D102" i="2"/>
  <c r="F99" i="2"/>
  <c r="Z65" i="2"/>
  <c r="F64" i="2"/>
  <c r="F50" i="2"/>
  <c r="F22" i="2"/>
  <c r="D180" i="2"/>
  <c r="G173" i="2"/>
  <c r="F130" i="2"/>
  <c r="D148" i="2"/>
  <c r="D138" i="2"/>
  <c r="G120" i="2"/>
  <c r="F116" i="2"/>
  <c r="F109" i="2"/>
  <c r="G106" i="2"/>
  <c r="D173" i="2"/>
  <c r="D130" i="2"/>
  <c r="Z142" i="2"/>
  <c r="Z127" i="2"/>
  <c r="L124" i="2"/>
  <c r="M124" i="2" s="1"/>
  <c r="D120" i="2"/>
  <c r="D116" i="2"/>
  <c r="Z113" i="2"/>
  <c r="F106" i="2"/>
  <c r="G188" i="2"/>
  <c r="G142" i="2"/>
  <c r="G135" i="2"/>
  <c r="G127" i="2"/>
  <c r="G113" i="2"/>
  <c r="G202" i="2"/>
  <c r="D188" i="2"/>
  <c r="Z159" i="2"/>
  <c r="F142" i="2"/>
  <c r="F135" i="2"/>
  <c r="D127" i="2"/>
  <c r="F113" i="2"/>
  <c r="D202" i="2"/>
  <c r="G159" i="2"/>
  <c r="Z157" i="2"/>
  <c r="F153" i="2"/>
  <c r="D142" i="2"/>
  <c r="Z139" i="2"/>
  <c r="D113" i="2"/>
  <c r="F159" i="2"/>
  <c r="G157" i="2"/>
  <c r="Z151" i="2"/>
  <c r="G146" i="2"/>
  <c r="G139" i="2"/>
  <c r="Z117" i="2"/>
  <c r="Z110" i="2"/>
  <c r="G177" i="2"/>
  <c r="Z166" i="2"/>
  <c r="Z164" i="2"/>
  <c r="D159" i="2"/>
  <c r="D151" i="2"/>
  <c r="D146" i="2"/>
  <c r="F139" i="2"/>
  <c r="G121" i="2"/>
  <c r="G117" i="2"/>
  <c r="F110" i="2"/>
  <c r="F198" i="2"/>
  <c r="F177" i="2"/>
  <c r="G172" i="2"/>
  <c r="Z170" i="2"/>
  <c r="G166" i="2"/>
  <c r="G164" i="2"/>
  <c r="D139" i="2"/>
  <c r="F121" i="2"/>
  <c r="D117" i="2"/>
  <c r="D110" i="2"/>
  <c r="F172" i="2"/>
  <c r="G170" i="2"/>
  <c r="F166" i="2"/>
  <c r="Z143" i="2"/>
  <c r="Z136" i="2"/>
  <c r="G132" i="2"/>
  <c r="Z114" i="2"/>
  <c r="D172" i="2"/>
  <c r="F170" i="2"/>
  <c r="D166" i="2"/>
  <c r="F129" i="2"/>
  <c r="Z149" i="2"/>
  <c r="G143" i="2"/>
  <c r="F136" i="2"/>
  <c r="F132" i="2"/>
  <c r="G114" i="2"/>
  <c r="V70" i="3"/>
  <c r="AD171" i="2"/>
  <c r="D170" i="2"/>
  <c r="G149" i="2"/>
  <c r="D143" i="2"/>
  <c r="D136" i="2"/>
  <c r="F114" i="2"/>
  <c r="G104" i="2"/>
  <c r="F149" i="2"/>
  <c r="Z140" i="2"/>
  <c r="Z125" i="2"/>
  <c r="D114" i="2"/>
  <c r="Z111" i="2"/>
  <c r="F104" i="2"/>
  <c r="F97" i="2"/>
  <c r="D89" i="2"/>
  <c r="Z185" i="2"/>
  <c r="Z163" i="2"/>
  <c r="G156" i="2"/>
  <c r="F147" i="2"/>
  <c r="F140" i="2"/>
  <c r="F125" i="2"/>
  <c r="F122" i="2"/>
  <c r="F118" i="2"/>
  <c r="F111" i="2"/>
  <c r="D193" i="2"/>
  <c r="G184" i="2"/>
  <c r="G181" i="2"/>
  <c r="D176" i="2"/>
  <c r="G169" i="2"/>
  <c r="F163" i="2"/>
  <c r="Z158" i="2"/>
  <c r="D156" i="2"/>
  <c r="Z154" i="2"/>
  <c r="G152" i="2"/>
  <c r="AD124" i="2"/>
  <c r="D104" i="2"/>
  <c r="D81" i="2"/>
  <c r="D74" i="2"/>
  <c r="Z67" i="2"/>
  <c r="D59" i="2"/>
  <c r="Z56" i="2"/>
  <c r="D34" i="2"/>
  <c r="D6" i="2"/>
  <c r="G860" i="1"/>
  <c r="AB854" i="1"/>
  <c r="D833" i="1"/>
  <c r="F832" i="1"/>
  <c r="G67" i="2"/>
  <c r="G56" i="2"/>
  <c r="Z181" i="2"/>
  <c r="F67" i="2"/>
  <c r="F56" i="2"/>
  <c r="Z43" i="2"/>
  <c r="Z35" i="2"/>
  <c r="Z7" i="2"/>
  <c r="F854" i="1"/>
  <c r="G853" i="1"/>
  <c r="AB852" i="1"/>
  <c r="F181" i="2"/>
  <c r="Z169" i="2"/>
  <c r="Z88" i="2"/>
  <c r="Z75" i="2"/>
  <c r="D67" i="2"/>
  <c r="Z60" i="2"/>
  <c r="D56" i="2"/>
  <c r="Z53" i="2"/>
  <c r="G43" i="2"/>
  <c r="G35" i="2"/>
  <c r="G7" i="2"/>
  <c r="G870" i="1"/>
  <c r="D854" i="1"/>
  <c r="F853" i="1"/>
  <c r="G852" i="1"/>
  <c r="AB851" i="1"/>
  <c r="D181" i="2"/>
  <c r="F169" i="2"/>
  <c r="Z133" i="2"/>
  <c r="Z98" i="2"/>
  <c r="G88" i="2"/>
  <c r="Z82" i="2"/>
  <c r="G75" i="2"/>
  <c r="G60" i="2"/>
  <c r="D169" i="2"/>
  <c r="D133" i="2"/>
  <c r="Z119" i="2"/>
  <c r="G98" i="2"/>
  <c r="F88" i="2"/>
  <c r="G82" i="2"/>
  <c r="F75" i="2"/>
  <c r="F60" i="2"/>
  <c r="F53" i="2"/>
  <c r="D50" i="2"/>
  <c r="Z47" i="2"/>
  <c r="D43" i="2"/>
  <c r="D35" i="2"/>
  <c r="D7" i="2"/>
  <c r="D852" i="1"/>
  <c r="F851" i="1"/>
  <c r="G850" i="1"/>
  <c r="AB849" i="1"/>
  <c r="G144" i="2"/>
  <c r="G118" i="2"/>
  <c r="F98" i="2"/>
  <c r="G96" i="2"/>
  <c r="D88" i="2"/>
  <c r="F82" i="2"/>
  <c r="D75" i="2"/>
  <c r="Z68" i="2"/>
  <c r="D60" i="2"/>
  <c r="D53" i="2"/>
  <c r="G47" i="2"/>
  <c r="Z156" i="2"/>
  <c r="D98" i="2"/>
  <c r="F96" i="2"/>
  <c r="D82" i="2"/>
  <c r="Z79" i="2"/>
  <c r="G68" i="2"/>
  <c r="F156" i="2"/>
  <c r="D96" i="2"/>
  <c r="G79" i="2"/>
  <c r="F68" i="2"/>
  <c r="D47" i="2"/>
  <c r="Z44" i="2"/>
  <c r="Z40" i="2"/>
  <c r="G36" i="2"/>
  <c r="G8" i="2"/>
  <c r="D849" i="1"/>
  <c r="F848" i="1"/>
  <c r="G847" i="1"/>
  <c r="AB846" i="1"/>
  <c r="D149" i="2"/>
  <c r="D106" i="2"/>
  <c r="Z103" i="2"/>
  <c r="F79" i="2"/>
  <c r="Z76" i="2"/>
  <c r="D68" i="2"/>
  <c r="D64" i="2"/>
  <c r="Z61" i="2"/>
  <c r="G44" i="2"/>
  <c r="G40" i="2"/>
  <c r="F36" i="2"/>
  <c r="F8" i="2"/>
  <c r="G865" i="1"/>
  <c r="D848" i="1"/>
  <c r="F847" i="1"/>
  <c r="G176" i="2"/>
  <c r="AD155" i="2"/>
  <c r="Z137" i="2"/>
  <c r="G103" i="2"/>
  <c r="G163" i="2"/>
  <c r="G137" i="2"/>
  <c r="Z123" i="2"/>
  <c r="Z112" i="2"/>
  <c r="D103" i="2"/>
  <c r="D163" i="2"/>
  <c r="F137" i="2"/>
  <c r="Z122" i="2"/>
  <c r="Z89" i="2"/>
  <c r="D137" i="2"/>
  <c r="D122" i="2"/>
  <c r="G111" i="2"/>
  <c r="G89" i="2"/>
  <c r="D111" i="2"/>
  <c r="Z92" i="2"/>
  <c r="F89" i="2"/>
  <c r="G174" i="2"/>
  <c r="G147" i="2"/>
  <c r="D99" i="2"/>
  <c r="G92" i="2"/>
  <c r="Z105" i="2"/>
  <c r="F92" i="2"/>
  <c r="Z193" i="2"/>
  <c r="D154" i="2"/>
  <c r="F105" i="2"/>
  <c r="Z97" i="2"/>
  <c r="Z95" i="2"/>
  <c r="Z141" i="2"/>
  <c r="Z184" i="2"/>
  <c r="D115" i="2"/>
  <c r="G53" i="2"/>
  <c r="F44" i="2"/>
  <c r="F40" i="2"/>
  <c r="F33" i="2"/>
  <c r="Z6" i="2"/>
  <c r="G882" i="1"/>
  <c r="G854" i="1"/>
  <c r="G845" i="1"/>
  <c r="G839" i="1"/>
  <c r="D832" i="1"/>
  <c r="D830" i="1"/>
  <c r="F829" i="1"/>
  <c r="G828" i="1"/>
  <c r="AB827" i="1"/>
  <c r="L802" i="1"/>
  <c r="G813" i="1"/>
  <c r="L805" i="1"/>
  <c r="G806" i="1"/>
  <c r="F799" i="1"/>
  <c r="G798" i="1"/>
  <c r="AB797" i="1"/>
  <c r="E784" i="1"/>
  <c r="F783" i="1"/>
  <c r="D44" i="2"/>
  <c r="D40" i="2"/>
  <c r="D33" i="2"/>
  <c r="Z25" i="2"/>
  <c r="G6" i="2"/>
  <c r="AB850" i="1"/>
  <c r="F845" i="1"/>
  <c r="F839" i="1"/>
  <c r="AB833" i="1"/>
  <c r="D829" i="1"/>
  <c r="F828" i="1"/>
  <c r="G827" i="1"/>
  <c r="AB826" i="1"/>
  <c r="D799" i="1"/>
  <c r="F798" i="1"/>
  <c r="G797" i="1"/>
  <c r="AB796" i="1"/>
  <c r="D783" i="1"/>
  <c r="D97" i="2"/>
  <c r="Z42" i="2"/>
  <c r="G25" i="2"/>
  <c r="F6" i="2"/>
  <c r="F850" i="1"/>
  <c r="D845" i="1"/>
  <c r="D839" i="1"/>
  <c r="G833" i="1"/>
  <c r="D828" i="1"/>
  <c r="F827" i="1"/>
  <c r="G826" i="1"/>
  <c r="AB825" i="1"/>
  <c r="D798" i="1"/>
  <c r="F797" i="1"/>
  <c r="G796" i="1"/>
  <c r="AB795" i="1"/>
  <c r="E783" i="1"/>
  <c r="Z83" i="2"/>
  <c r="Z81" i="2"/>
  <c r="G42" i="2"/>
  <c r="F25" i="2"/>
  <c r="G866" i="1"/>
  <c r="D850" i="1"/>
  <c r="AB840" i="1"/>
  <c r="F833" i="1"/>
  <c r="D827" i="1"/>
  <c r="F826" i="1"/>
  <c r="G825" i="1"/>
  <c r="AB824" i="1"/>
  <c r="D797" i="1"/>
  <c r="F796" i="1"/>
  <c r="G795" i="1"/>
  <c r="AB794" i="1"/>
  <c r="G83" i="2"/>
  <c r="G81" i="2"/>
  <c r="F42" i="2"/>
  <c r="D25" i="2"/>
  <c r="G846" i="1"/>
  <c r="Z126" i="2"/>
  <c r="F83" i="2"/>
  <c r="F81" i="2"/>
  <c r="D42" i="2"/>
  <c r="Z28" i="2"/>
  <c r="Z9" i="2"/>
  <c r="F846" i="1"/>
  <c r="F840" i="1"/>
  <c r="G834" i="1"/>
  <c r="D825" i="1"/>
  <c r="F824" i="1"/>
  <c r="G823" i="1"/>
  <c r="AB822" i="1"/>
  <c r="D795" i="1"/>
  <c r="F794" i="1"/>
  <c r="G793" i="1"/>
  <c r="AB792" i="1"/>
  <c r="G125" i="2"/>
  <c r="Z87" i="2"/>
  <c r="D83" i="2"/>
  <c r="Z66" i="2"/>
  <c r="G28" i="2"/>
  <c r="G9" i="2"/>
  <c r="D846" i="1"/>
  <c r="D840" i="1"/>
  <c r="D125" i="2"/>
  <c r="G105" i="2"/>
  <c r="G87" i="2"/>
  <c r="G66" i="2"/>
  <c r="F47" i="2"/>
  <c r="Z36" i="2"/>
  <c r="F28" i="2"/>
  <c r="F9" i="2"/>
  <c r="G95" i="2"/>
  <c r="F87" i="2"/>
  <c r="F66" i="2"/>
  <c r="D36" i="2"/>
  <c r="D28" i="2"/>
  <c r="Z21" i="2"/>
  <c r="Z14" i="2"/>
  <c r="D9" i="2"/>
  <c r="G863" i="1"/>
  <c r="D851" i="1"/>
  <c r="G841" i="1"/>
  <c r="G835" i="1"/>
  <c r="D822" i="1"/>
  <c r="F821" i="1"/>
  <c r="G820" i="1"/>
  <c r="AB819" i="1"/>
  <c r="G803" i="1"/>
  <c r="L807" i="1"/>
  <c r="G808" i="1"/>
  <c r="L811" i="1"/>
  <c r="D792" i="1"/>
  <c r="F791" i="1"/>
  <c r="AB790" i="1"/>
  <c r="D95" i="2"/>
  <c r="D87" i="2"/>
  <c r="D66" i="2"/>
  <c r="Z32" i="2"/>
  <c r="G21" i="2"/>
  <c r="G14" i="2"/>
  <c r="L861" i="1"/>
  <c r="AB847" i="1"/>
  <c r="Z80" i="2"/>
  <c r="G76" i="2"/>
  <c r="G32" i="2"/>
  <c r="F14" i="2"/>
  <c r="G80" i="2"/>
  <c r="F76" i="2"/>
  <c r="Z74" i="2"/>
  <c r="Z34" i="2"/>
  <c r="F32" i="2"/>
  <c r="D14" i="2"/>
  <c r="Z152" i="2"/>
  <c r="Z86" i="2"/>
  <c r="F80" i="2"/>
  <c r="D76" i="2"/>
  <c r="G74" i="2"/>
  <c r="Z70" i="2"/>
  <c r="Z41" i="2"/>
  <c r="G34" i="2"/>
  <c r="D32" i="2"/>
  <c r="Z17" i="2"/>
  <c r="Z191" i="2"/>
  <c r="D92" i="2"/>
  <c r="G86" i="2"/>
  <c r="D80" i="2"/>
  <c r="F74" i="2"/>
  <c r="G70" i="2"/>
  <c r="G41" i="2"/>
  <c r="F34" i="2"/>
  <c r="G17" i="2"/>
  <c r="F86" i="2"/>
  <c r="F70" i="2"/>
  <c r="F43" i="2"/>
  <c r="F41" i="2"/>
  <c r="F17" i="2"/>
  <c r="D86" i="2"/>
  <c r="D70" i="2"/>
  <c r="G65" i="2"/>
  <c r="D41" i="2"/>
  <c r="D17" i="2"/>
  <c r="F65" i="2"/>
  <c r="G61" i="2"/>
  <c r="G225" i="2"/>
  <c r="D65" i="2"/>
  <c r="G140" i="2"/>
  <c r="D61" i="2"/>
  <c r="G59" i="2"/>
  <c r="Z37" i="2"/>
  <c r="G10" i="2"/>
  <c r="D140" i="2"/>
  <c r="Z73" i="2"/>
  <c r="G115" i="2"/>
  <c r="L867" i="1"/>
  <c r="AF867" i="1" s="1"/>
  <c r="G830" i="1"/>
  <c r="M811" i="1"/>
  <c r="D793" i="1"/>
  <c r="G787" i="1"/>
  <c r="D786" i="1"/>
  <c r="D778" i="1"/>
  <c r="G777" i="1"/>
  <c r="D750" i="1"/>
  <c r="F749" i="1"/>
  <c r="G748" i="1"/>
  <c r="AB747" i="1"/>
  <c r="D724" i="1"/>
  <c r="F723" i="1"/>
  <c r="G722" i="1"/>
  <c r="AB721" i="1"/>
  <c r="D699" i="1"/>
  <c r="F698" i="1"/>
  <c r="D696" i="1"/>
  <c r="F695" i="1"/>
  <c r="G694" i="1"/>
  <c r="AB693" i="1"/>
  <c r="Z59" i="2"/>
  <c r="AB839" i="1"/>
  <c r="F830" i="1"/>
  <c r="L813" i="1"/>
  <c r="M813" i="1" s="1"/>
  <c r="L806" i="1"/>
  <c r="M806" i="1" s="1"/>
  <c r="AB788" i="1"/>
  <c r="F787" i="1"/>
  <c r="E786" i="1"/>
  <c r="E778" i="1"/>
  <c r="F777" i="1"/>
  <c r="AB772" i="1"/>
  <c r="F59" i="2"/>
  <c r="Z20" i="2"/>
  <c r="AB834" i="1"/>
  <c r="D826" i="1"/>
  <c r="G788" i="1"/>
  <c r="D787" i="1"/>
  <c r="D777" i="1"/>
  <c r="G772" i="1"/>
  <c r="AB771" i="1"/>
  <c r="D748" i="1"/>
  <c r="F747" i="1"/>
  <c r="G746" i="1"/>
  <c r="AB745" i="1"/>
  <c r="D722" i="1"/>
  <c r="F721" i="1"/>
  <c r="G720" i="1"/>
  <c r="AB719" i="1"/>
  <c r="D694" i="1"/>
  <c r="F693" i="1"/>
  <c r="G692" i="1"/>
  <c r="AB691" i="1"/>
  <c r="G20" i="2"/>
  <c r="F834" i="1"/>
  <c r="G822" i="1"/>
  <c r="G807" i="1"/>
  <c r="AB798" i="1"/>
  <c r="AB789" i="1"/>
  <c r="F788" i="1"/>
  <c r="E787" i="1"/>
  <c r="E777" i="1"/>
  <c r="F772" i="1"/>
  <c r="G771" i="1"/>
  <c r="AB770" i="1"/>
  <c r="D747" i="1"/>
  <c r="F746" i="1"/>
  <c r="G745" i="1"/>
  <c r="AB744" i="1"/>
  <c r="D721" i="1"/>
  <c r="F720" i="1"/>
  <c r="G719" i="1"/>
  <c r="AB718" i="1"/>
  <c r="D693" i="1"/>
  <c r="F692" i="1"/>
  <c r="G691" i="1"/>
  <c r="AB690" i="1"/>
  <c r="G73" i="2"/>
  <c r="F20" i="2"/>
  <c r="G867" i="1"/>
  <c r="AB848" i="1"/>
  <c r="AB842" i="1"/>
  <c r="D834" i="1"/>
  <c r="AB831" i="1"/>
  <c r="F822" i="1"/>
  <c r="G811" i="1"/>
  <c r="G794" i="1"/>
  <c r="G789" i="1"/>
  <c r="D788" i="1"/>
  <c r="D772" i="1"/>
  <c r="F771" i="1"/>
  <c r="G770" i="1"/>
  <c r="AB769" i="1"/>
  <c r="F73" i="2"/>
  <c r="Z33" i="2"/>
  <c r="D20" i="2"/>
  <c r="G848" i="1"/>
  <c r="G842" i="1"/>
  <c r="AB837" i="1"/>
  <c r="G831" i="1"/>
  <c r="AB818" i="1"/>
  <c r="D794" i="1"/>
  <c r="F789" i="1"/>
  <c r="E788" i="1"/>
  <c r="D771" i="1"/>
  <c r="F770" i="1"/>
  <c r="G769" i="1"/>
  <c r="AB768" i="1"/>
  <c r="D745" i="1"/>
  <c r="F744" i="1"/>
  <c r="G743" i="1"/>
  <c r="AB742" i="1"/>
  <c r="D719" i="1"/>
  <c r="F718" i="1"/>
  <c r="G717" i="1"/>
  <c r="AB716" i="1"/>
  <c r="D691" i="1"/>
  <c r="F690" i="1"/>
  <c r="G689" i="1"/>
  <c r="AB688" i="1"/>
  <c r="D73" i="2"/>
  <c r="G33" i="2"/>
  <c r="F852" i="1"/>
  <c r="AB844" i="1"/>
  <c r="F842" i="1"/>
  <c r="G837" i="1"/>
  <c r="F831" i="1"/>
  <c r="Z115" i="2"/>
  <c r="G844" i="1"/>
  <c r="D842" i="1"/>
  <c r="F837" i="1"/>
  <c r="D831" i="1"/>
  <c r="F818" i="1"/>
  <c r="G790" i="1"/>
  <c r="E789" i="1"/>
  <c r="F115" i="2"/>
  <c r="Z69" i="2"/>
  <c r="F844" i="1"/>
  <c r="D837" i="1"/>
  <c r="AB823" i="1"/>
  <c r="D818" i="1"/>
  <c r="L809" i="1"/>
  <c r="AB799" i="1"/>
  <c r="F790" i="1"/>
  <c r="D768" i="1"/>
  <c r="F767" i="1"/>
  <c r="G766" i="1"/>
  <c r="AB765" i="1"/>
  <c r="D742" i="1"/>
  <c r="G741" i="1"/>
  <c r="AB740" i="1"/>
  <c r="D716" i="1"/>
  <c r="F714" i="1"/>
  <c r="G713" i="1"/>
  <c r="AB712" i="1"/>
  <c r="D688" i="1"/>
  <c r="F687" i="1"/>
  <c r="G686" i="1"/>
  <c r="AB685" i="1"/>
  <c r="L681" i="1"/>
  <c r="G69" i="2"/>
  <c r="G861" i="1"/>
  <c r="G868" i="1"/>
  <c r="D844" i="1"/>
  <c r="G840" i="1"/>
  <c r="F823" i="1"/>
  <c r="M802" i="1"/>
  <c r="M805" i="1"/>
  <c r="L812" i="1"/>
  <c r="G799" i="1"/>
  <c r="D790" i="1"/>
  <c r="D767" i="1"/>
  <c r="F766" i="1"/>
  <c r="G765" i="1"/>
  <c r="AB764" i="1"/>
  <c r="F741" i="1"/>
  <c r="G740" i="1"/>
  <c r="AB739" i="1"/>
  <c r="D714" i="1"/>
  <c r="F713" i="1"/>
  <c r="G712" i="1"/>
  <c r="AB711" i="1"/>
  <c r="D687" i="1"/>
  <c r="F686" i="1"/>
  <c r="G685" i="1"/>
  <c r="AB684" i="1"/>
  <c r="AB680" i="1"/>
  <c r="F69" i="2"/>
  <c r="Z8" i="2"/>
  <c r="G869" i="1"/>
  <c r="AB835" i="1"/>
  <c r="D823" i="1"/>
  <c r="F795" i="1"/>
  <c r="E790" i="1"/>
  <c r="D69" i="2"/>
  <c r="D8" i="2"/>
  <c r="F835" i="1"/>
  <c r="G819" i="1"/>
  <c r="G802" i="1"/>
  <c r="G805" i="1"/>
  <c r="AB791" i="1"/>
  <c r="D835" i="1"/>
  <c r="AB832" i="1"/>
  <c r="F819" i="1"/>
  <c r="G809" i="1"/>
  <c r="G791" i="1"/>
  <c r="G832" i="1"/>
  <c r="AB828" i="1"/>
  <c r="D819" i="1"/>
  <c r="AF813" i="1"/>
  <c r="AF806" i="1"/>
  <c r="G812" i="1"/>
  <c r="D791" i="1"/>
  <c r="AB782" i="1"/>
  <c r="G37" i="2"/>
  <c r="G876" i="1"/>
  <c r="G824" i="1"/>
  <c r="E791" i="1"/>
  <c r="G782" i="1"/>
  <c r="F37" i="2"/>
  <c r="Z13" i="2"/>
  <c r="F7" i="2"/>
  <c r="D847" i="1"/>
  <c r="AB838" i="1"/>
  <c r="D824" i="1"/>
  <c r="L803" i="1"/>
  <c r="M803" i="1" s="1"/>
  <c r="AF807" i="1"/>
  <c r="L808" i="1"/>
  <c r="M808" i="1" s="1"/>
  <c r="AB783" i="1"/>
  <c r="F782" i="1"/>
  <c r="AB781" i="1"/>
  <c r="D37" i="2"/>
  <c r="G13" i="2"/>
  <c r="G838" i="1"/>
  <c r="AB820" i="1"/>
  <c r="F13" i="2"/>
  <c r="G851" i="1"/>
  <c r="AB843" i="1"/>
  <c r="AB841" i="1"/>
  <c r="F838" i="1"/>
  <c r="F820" i="1"/>
  <c r="L804" i="1"/>
  <c r="L810" i="1"/>
  <c r="D13" i="2"/>
  <c r="G864" i="1"/>
  <c r="G843" i="1"/>
  <c r="F841" i="1"/>
  <c r="D838" i="1"/>
  <c r="AB829" i="1"/>
  <c r="D820" i="1"/>
  <c r="F792" i="1"/>
  <c r="G784" i="1"/>
  <c r="D781" i="1"/>
  <c r="G780" i="1"/>
  <c r="F61" i="2"/>
  <c r="F10" i="2"/>
  <c r="AB853" i="1"/>
  <c r="F849" i="1"/>
  <c r="D22" i="2"/>
  <c r="F764" i="1"/>
  <c r="AB756" i="1"/>
  <c r="G751" i="1"/>
  <c r="F742" i="1"/>
  <c r="G734" i="1"/>
  <c r="AB717" i="1"/>
  <c r="AB707" i="1"/>
  <c r="G702" i="1"/>
  <c r="F694" i="1"/>
  <c r="F675" i="1"/>
  <c r="G670" i="1"/>
  <c r="D659" i="1"/>
  <c r="F658" i="1"/>
  <c r="G657" i="1"/>
  <c r="AB656" i="1"/>
  <c r="D631" i="1"/>
  <c r="F630" i="1"/>
  <c r="D627" i="1"/>
  <c r="F626" i="1"/>
  <c r="G625" i="1"/>
  <c r="D615" i="1"/>
  <c r="F614" i="1"/>
  <c r="G613" i="1"/>
  <c r="AB612" i="1"/>
  <c r="AF803" i="1"/>
  <c r="AB784" i="1"/>
  <c r="D764" i="1"/>
  <c r="AB761" i="1"/>
  <c r="G756" i="1"/>
  <c r="F751" i="1"/>
  <c r="G739" i="1"/>
  <c r="F734" i="1"/>
  <c r="AB730" i="1"/>
  <c r="F717" i="1"/>
  <c r="G707" i="1"/>
  <c r="F702" i="1"/>
  <c r="G690" i="1"/>
  <c r="AF805" i="1"/>
  <c r="F784" i="1"/>
  <c r="G761" i="1"/>
  <c r="F756" i="1"/>
  <c r="D751" i="1"/>
  <c r="F739" i="1"/>
  <c r="D734" i="1"/>
  <c r="G730" i="1"/>
  <c r="D717" i="1"/>
  <c r="F707" i="1"/>
  <c r="D702" i="1"/>
  <c r="D690" i="1"/>
  <c r="AB676" i="1"/>
  <c r="L671" i="1"/>
  <c r="D670" i="1"/>
  <c r="D657" i="1"/>
  <c r="F656" i="1"/>
  <c r="G655" i="1"/>
  <c r="AB654" i="1"/>
  <c r="D625" i="1"/>
  <c r="G624" i="1"/>
  <c r="D613" i="1"/>
  <c r="F612" i="1"/>
  <c r="G611" i="1"/>
  <c r="AB610" i="1"/>
  <c r="D853" i="1"/>
  <c r="D841" i="1"/>
  <c r="D784" i="1"/>
  <c r="G781" i="1"/>
  <c r="F761" i="1"/>
  <c r="D756" i="1"/>
  <c r="G747" i="1"/>
  <c r="D739" i="1"/>
  <c r="F730" i="1"/>
  <c r="F712" i="1"/>
  <c r="D707" i="1"/>
  <c r="AB698" i="1"/>
  <c r="AB686" i="1"/>
  <c r="G676" i="1"/>
  <c r="D79" i="2"/>
  <c r="AB821" i="1"/>
  <c r="G804" i="1"/>
  <c r="F781" i="1"/>
  <c r="D761" i="1"/>
  <c r="AB752" i="1"/>
  <c r="AB743" i="1"/>
  <c r="AB735" i="1"/>
  <c r="D730" i="1"/>
  <c r="AB722" i="1"/>
  <c r="D712" i="1"/>
  <c r="AB703" i="1"/>
  <c r="G698" i="1"/>
  <c r="AB695" i="1"/>
  <c r="D686" i="1"/>
  <c r="F676" i="1"/>
  <c r="D655" i="1"/>
  <c r="F654" i="1"/>
  <c r="G653" i="1"/>
  <c r="AB652" i="1"/>
  <c r="D624" i="1"/>
  <c r="D611" i="1"/>
  <c r="F610" i="1"/>
  <c r="G609" i="1"/>
  <c r="AB607" i="1"/>
  <c r="G821" i="1"/>
  <c r="E781" i="1"/>
  <c r="AB779" i="1"/>
  <c r="G768" i="1"/>
  <c r="G752" i="1"/>
  <c r="F743" i="1"/>
  <c r="G735" i="1"/>
  <c r="AB726" i="1"/>
  <c r="F722" i="1"/>
  <c r="AB708" i="1"/>
  <c r="G703" i="1"/>
  <c r="D698" i="1"/>
  <c r="G695" i="1"/>
  <c r="AB682" i="1"/>
  <c r="D676" i="1"/>
  <c r="D654" i="1"/>
  <c r="F653" i="1"/>
  <c r="G652" i="1"/>
  <c r="AB651" i="1"/>
  <c r="E624" i="1"/>
  <c r="D610" i="1"/>
  <c r="F609" i="1"/>
  <c r="G607" i="1"/>
  <c r="AB606" i="1"/>
  <c r="D821" i="1"/>
  <c r="AF811" i="1"/>
  <c r="AB787" i="1"/>
  <c r="G779" i="1"/>
  <c r="F768" i="1"/>
  <c r="L757" i="1"/>
  <c r="M757" i="1" s="1"/>
  <c r="F752" i="1"/>
  <c r="D743" i="1"/>
  <c r="F735" i="1"/>
  <c r="F779" i="1"/>
  <c r="F765" i="1"/>
  <c r="D752" i="1"/>
  <c r="F740" i="1"/>
  <c r="D735" i="1"/>
  <c r="F726" i="1"/>
  <c r="D718" i="1"/>
  <c r="AF802" i="1"/>
  <c r="G783" i="1"/>
  <c r="D779" i="1"/>
  <c r="D765" i="1"/>
  <c r="AB762" i="1"/>
  <c r="AB748" i="1"/>
  <c r="D740" i="1"/>
  <c r="D726" i="1"/>
  <c r="AB713" i="1"/>
  <c r="D708" i="1"/>
  <c r="AB699" i="1"/>
  <c r="AB687" i="1"/>
  <c r="D682" i="1"/>
  <c r="F677" i="1"/>
  <c r="D651" i="1"/>
  <c r="F650" i="1"/>
  <c r="G649" i="1"/>
  <c r="AB648" i="1"/>
  <c r="D606" i="1"/>
  <c r="F605" i="1"/>
  <c r="G604" i="1"/>
  <c r="AB603" i="1"/>
  <c r="G849" i="1"/>
  <c r="E779" i="1"/>
  <c r="AB777" i="1"/>
  <c r="G762" i="1"/>
  <c r="AB753" i="1"/>
  <c r="F748" i="1"/>
  <c r="AB736" i="1"/>
  <c r="AB723" i="1"/>
  <c r="D713" i="1"/>
  <c r="AB704" i="1"/>
  <c r="G699" i="1"/>
  <c r="AB696" i="1"/>
  <c r="G687" i="1"/>
  <c r="D677" i="1"/>
  <c r="F762" i="1"/>
  <c r="G753" i="1"/>
  <c r="G744" i="1"/>
  <c r="G736" i="1"/>
  <c r="AB727" i="1"/>
  <c r="G723" i="1"/>
  <c r="F825" i="1"/>
  <c r="D762" i="1"/>
  <c r="AB759" i="1"/>
  <c r="F753" i="1"/>
  <c r="D744" i="1"/>
  <c r="F736" i="1"/>
  <c r="G727" i="1"/>
  <c r="D723" i="1"/>
  <c r="AB786" i="1"/>
  <c r="G759" i="1"/>
  <c r="D753" i="1"/>
  <c r="AB741" i="1"/>
  <c r="D736" i="1"/>
  <c r="F727" i="1"/>
  <c r="AB793" i="1"/>
  <c r="G786" i="1"/>
  <c r="F769" i="1"/>
  <c r="F759" i="1"/>
  <c r="AB749" i="1"/>
  <c r="D741" i="1"/>
  <c r="AB732" i="1"/>
  <c r="D727" i="1"/>
  <c r="F35" i="2"/>
  <c r="F793" i="1"/>
  <c r="F786" i="1"/>
  <c r="D769" i="1"/>
  <c r="AB766" i="1"/>
  <c r="D759" i="1"/>
  <c r="AB754" i="1"/>
  <c r="G749" i="1"/>
  <c r="AB737" i="1"/>
  <c r="G732" i="1"/>
  <c r="AB724" i="1"/>
  <c r="D789" i="1"/>
  <c r="D766" i="1"/>
  <c r="AB763" i="1"/>
  <c r="AB758" i="1"/>
  <c r="G754" i="1"/>
  <c r="D749" i="1"/>
  <c r="G737" i="1"/>
  <c r="F732" i="1"/>
  <c r="AB728" i="1"/>
  <c r="G724" i="1"/>
  <c r="M867" i="1"/>
  <c r="D796" i="1"/>
  <c r="D782" i="1"/>
  <c r="AB780" i="1"/>
  <c r="G763" i="1"/>
  <c r="G758" i="1"/>
  <c r="F754" i="1"/>
  <c r="F745" i="1"/>
  <c r="F737" i="1"/>
  <c r="D732" i="1"/>
  <c r="G728" i="1"/>
  <c r="AB845" i="1"/>
  <c r="M807" i="1"/>
  <c r="G792" i="1"/>
  <c r="E782" i="1"/>
  <c r="F780" i="1"/>
  <c r="F763" i="1"/>
  <c r="F758" i="1"/>
  <c r="D754" i="1"/>
  <c r="D737" i="1"/>
  <c r="F728" i="1"/>
  <c r="AB720" i="1"/>
  <c r="F710" i="1"/>
  <c r="D705" i="1"/>
  <c r="D697" i="1"/>
  <c r="F684" i="1"/>
  <c r="F836" i="1"/>
  <c r="F785" i="1"/>
  <c r="G778" i="1"/>
  <c r="AB767" i="1"/>
  <c r="AF757" i="1"/>
  <c r="AB738" i="1"/>
  <c r="G733" i="1"/>
  <c r="AB729" i="1"/>
  <c r="G704" i="1"/>
  <c r="AB700" i="1"/>
  <c r="G697" i="1"/>
  <c r="F685" i="1"/>
  <c r="D683" i="1"/>
  <c r="AB668" i="1"/>
  <c r="D663" i="1"/>
  <c r="D652" i="1"/>
  <c r="AB647" i="1"/>
  <c r="AB641" i="1"/>
  <c r="F635" i="1"/>
  <c r="F624" i="1"/>
  <c r="AB620" i="1"/>
  <c r="AB614" i="1"/>
  <c r="G601" i="1"/>
  <c r="F600" i="1"/>
  <c r="G599" i="1"/>
  <c r="AB598" i="1"/>
  <c r="D579" i="1"/>
  <c r="F578" i="1"/>
  <c r="G577" i="1"/>
  <c r="AB576" i="1"/>
  <c r="AB785" i="1"/>
  <c r="G767" i="1"/>
  <c r="G738" i="1"/>
  <c r="F733" i="1"/>
  <c r="G729" i="1"/>
  <c r="G708" i="1"/>
  <c r="F704" i="1"/>
  <c r="G700" i="1"/>
  <c r="F697" i="1"/>
  <c r="D685" i="1"/>
  <c r="M681" i="1"/>
  <c r="G668" i="1"/>
  <c r="AB664" i="1"/>
  <c r="AB658" i="1"/>
  <c r="G647" i="1"/>
  <c r="G641" i="1"/>
  <c r="D635" i="1"/>
  <c r="AF808" i="1"/>
  <c r="G785" i="1"/>
  <c r="F738" i="1"/>
  <c r="D733" i="1"/>
  <c r="F729" i="1"/>
  <c r="F708" i="1"/>
  <c r="AB706" i="1"/>
  <c r="D704" i="1"/>
  <c r="F700" i="1"/>
  <c r="F668" i="1"/>
  <c r="G664" i="1"/>
  <c r="G658" i="1"/>
  <c r="F647" i="1"/>
  <c r="F641" i="1"/>
  <c r="AB636" i="1"/>
  <c r="AB630" i="1"/>
  <c r="F620" i="1"/>
  <c r="Z10" i="2"/>
  <c r="D785" i="1"/>
  <c r="AB760" i="1"/>
  <c r="D738" i="1"/>
  <c r="D729" i="1"/>
  <c r="D720" i="1"/>
  <c r="AB710" i="1"/>
  <c r="G706" i="1"/>
  <c r="AB702" i="1"/>
  <c r="D700" i="1"/>
  <c r="D668" i="1"/>
  <c r="F664" i="1"/>
  <c r="D658" i="1"/>
  <c r="AB653" i="1"/>
  <c r="D647" i="1"/>
  <c r="D641" i="1"/>
  <c r="G636" i="1"/>
  <c r="G630" i="1"/>
  <c r="AB625" i="1"/>
  <c r="D620" i="1"/>
  <c r="D609" i="1"/>
  <c r="G602" i="1"/>
  <c r="D598" i="1"/>
  <c r="F597" i="1"/>
  <c r="G596" i="1"/>
  <c r="AB595" i="1"/>
  <c r="D10" i="2"/>
  <c r="E785" i="1"/>
  <c r="G760" i="1"/>
  <c r="G742" i="1"/>
  <c r="G710" i="1"/>
  <c r="F706" i="1"/>
  <c r="AB679" i="1"/>
  <c r="AB674" i="1"/>
  <c r="D664" i="1"/>
  <c r="D653" i="1"/>
  <c r="AB642" i="1"/>
  <c r="F636" i="1"/>
  <c r="D630" i="1"/>
  <c r="F625" i="1"/>
  <c r="AB621" i="1"/>
  <c r="F843" i="1"/>
  <c r="F760" i="1"/>
  <c r="D728" i="1"/>
  <c r="AB725" i="1"/>
  <c r="D710" i="1"/>
  <c r="D706" i="1"/>
  <c r="G679" i="1"/>
  <c r="G674" i="1"/>
  <c r="AB659" i="1"/>
  <c r="G648" i="1"/>
  <c r="G642" i="1"/>
  <c r="D636" i="1"/>
  <c r="E625" i="1"/>
  <c r="G621" i="1"/>
  <c r="G615" i="1"/>
  <c r="D602" i="1"/>
  <c r="D596" i="1"/>
  <c r="F595" i="1"/>
  <c r="G594" i="1"/>
  <c r="AB593" i="1"/>
  <c r="D843" i="1"/>
  <c r="D760" i="1"/>
  <c r="G725" i="1"/>
  <c r="F679" i="1"/>
  <c r="F674" i="1"/>
  <c r="AB672" i="1"/>
  <c r="AB669" i="1"/>
  <c r="AB665" i="1"/>
  <c r="G659" i="1"/>
  <c r="F648" i="1"/>
  <c r="F642" i="1"/>
  <c r="L637" i="1"/>
  <c r="AB631" i="1"/>
  <c r="F621" i="1"/>
  <c r="F615" i="1"/>
  <c r="G603" i="1"/>
  <c r="D595" i="1"/>
  <c r="F594" i="1"/>
  <c r="G593" i="1"/>
  <c r="AB592" i="1"/>
  <c r="D573" i="1"/>
  <c r="F572" i="1"/>
  <c r="G571" i="1"/>
  <c r="AB570" i="1"/>
  <c r="AB836" i="1"/>
  <c r="F725" i="1"/>
  <c r="AB714" i="1"/>
  <c r="D679" i="1"/>
  <c r="D674" i="1"/>
  <c r="G672" i="1"/>
  <c r="G669" i="1"/>
  <c r="G665" i="1"/>
  <c r="F659" i="1"/>
  <c r="D648" i="1"/>
  <c r="D642" i="1"/>
  <c r="G631" i="1"/>
  <c r="AB626" i="1"/>
  <c r="G836" i="1"/>
  <c r="AB746" i="1"/>
  <c r="D725" i="1"/>
  <c r="G714" i="1"/>
  <c r="AB677" i="1"/>
  <c r="F672" i="1"/>
  <c r="F669" i="1"/>
  <c r="F665" i="1"/>
  <c r="G654" i="1"/>
  <c r="AB643" i="1"/>
  <c r="F631" i="1"/>
  <c r="G626" i="1"/>
  <c r="AB616" i="1"/>
  <c r="D836" i="1"/>
  <c r="D746" i="1"/>
  <c r="AB692" i="1"/>
  <c r="G688" i="1"/>
  <c r="G677" i="1"/>
  <c r="D672" i="1"/>
  <c r="D669" i="1"/>
  <c r="D665" i="1"/>
  <c r="AB660" i="1"/>
  <c r="AB649" i="1"/>
  <c r="G643" i="1"/>
  <c r="D626" i="1"/>
  <c r="G616" i="1"/>
  <c r="AB604" i="1"/>
  <c r="D592" i="1"/>
  <c r="F591" i="1"/>
  <c r="G590" i="1"/>
  <c r="AB589" i="1"/>
  <c r="AB751" i="1"/>
  <c r="G696" i="1"/>
  <c r="D692" i="1"/>
  <c r="F688" i="1"/>
  <c r="G660" i="1"/>
  <c r="F649" i="1"/>
  <c r="F643" i="1"/>
  <c r="AB632" i="1"/>
  <c r="F616" i="1"/>
  <c r="D780" i="1"/>
  <c r="AB750" i="1"/>
  <c r="L731" i="1"/>
  <c r="F724" i="1"/>
  <c r="F696" i="1"/>
  <c r="G684" i="1"/>
  <c r="AB830" i="1"/>
  <c r="E780" i="1"/>
  <c r="AB755" i="1"/>
  <c r="G750" i="1"/>
  <c r="F719" i="1"/>
  <c r="AB709" i="1"/>
  <c r="F699" i="1"/>
  <c r="L715" i="1"/>
  <c r="G829" i="1"/>
  <c r="D770" i="1"/>
  <c r="G755" i="1"/>
  <c r="F750" i="1"/>
  <c r="G709" i="1"/>
  <c r="AB705" i="1"/>
  <c r="F703" i="1"/>
  <c r="AB701" i="1"/>
  <c r="AB694" i="1"/>
  <c r="G764" i="1"/>
  <c r="F755" i="1"/>
  <c r="F709" i="1"/>
  <c r="G705" i="1"/>
  <c r="D703" i="1"/>
  <c r="G701" i="1"/>
  <c r="D763" i="1"/>
  <c r="D755" i="1"/>
  <c r="D709" i="1"/>
  <c r="F705" i="1"/>
  <c r="F701" i="1"/>
  <c r="D701" i="1"/>
  <c r="AB778" i="1"/>
  <c r="F778" i="1"/>
  <c r="G726" i="1"/>
  <c r="G721" i="1"/>
  <c r="G711" i="1"/>
  <c r="G810" i="1"/>
  <c r="F711" i="1"/>
  <c r="AB734" i="1"/>
  <c r="G716" i="1"/>
  <c r="F689" i="1"/>
  <c r="G683" i="1"/>
  <c r="G663" i="1"/>
  <c r="F657" i="1"/>
  <c r="F646" i="1"/>
  <c r="F640" i="1"/>
  <c r="AB635" i="1"/>
  <c r="F619" i="1"/>
  <c r="AB646" i="1"/>
  <c r="F627" i="1"/>
  <c r="D621" i="1"/>
  <c r="AB619" i="1"/>
  <c r="F617" i="1"/>
  <c r="AB600" i="1"/>
  <c r="G589" i="1"/>
  <c r="G584" i="1"/>
  <c r="G579" i="1"/>
  <c r="G568" i="1"/>
  <c r="F566" i="1"/>
  <c r="G565" i="1"/>
  <c r="AB564" i="1"/>
  <c r="AB560" i="1"/>
  <c r="D535" i="1"/>
  <c r="F534" i="1"/>
  <c r="G533" i="1"/>
  <c r="AB532" i="1"/>
  <c r="AB525" i="1"/>
  <c r="D492" i="1"/>
  <c r="F491" i="1"/>
  <c r="G490" i="1"/>
  <c r="AB489" i="1"/>
  <c r="AB663" i="1"/>
  <c r="G646" i="1"/>
  <c r="AB634" i="1"/>
  <c r="G619" i="1"/>
  <c r="D617" i="1"/>
  <c r="G600" i="1"/>
  <c r="F589" i="1"/>
  <c r="F584" i="1"/>
  <c r="F579" i="1"/>
  <c r="F568" i="1"/>
  <c r="D566" i="1"/>
  <c r="F565" i="1"/>
  <c r="G564" i="1"/>
  <c r="AB563" i="1"/>
  <c r="G560" i="1"/>
  <c r="AB559" i="1"/>
  <c r="D534" i="1"/>
  <c r="F533" i="1"/>
  <c r="G532" i="1"/>
  <c r="AB531" i="1"/>
  <c r="G525" i="1"/>
  <c r="AB524" i="1"/>
  <c r="D491" i="1"/>
  <c r="F490" i="1"/>
  <c r="G489" i="1"/>
  <c r="AB487" i="1"/>
  <c r="G718" i="1"/>
  <c r="F663" i="1"/>
  <c r="D646" i="1"/>
  <c r="G634" i="1"/>
  <c r="D619" i="1"/>
  <c r="AB615" i="1"/>
  <c r="D600" i="1"/>
  <c r="D589" i="1"/>
  <c r="D584" i="1"/>
  <c r="D568" i="1"/>
  <c r="D565" i="1"/>
  <c r="F564" i="1"/>
  <c r="G563" i="1"/>
  <c r="AB562" i="1"/>
  <c r="F560" i="1"/>
  <c r="G559" i="1"/>
  <c r="AB558" i="1"/>
  <c r="F660" i="1"/>
  <c r="D643" i="1"/>
  <c r="F634" i="1"/>
  <c r="F604" i="1"/>
  <c r="G595" i="1"/>
  <c r="AB585" i="1"/>
  <c r="AB580" i="1"/>
  <c r="D564" i="1"/>
  <c r="F563" i="1"/>
  <c r="G562" i="1"/>
  <c r="D560" i="1"/>
  <c r="F559" i="1"/>
  <c r="G558" i="1"/>
  <c r="AB557" i="1"/>
  <c r="L553" i="1"/>
  <c r="M553" i="1" s="1"/>
  <c r="D532" i="1"/>
  <c r="F531" i="1"/>
  <c r="G530" i="1"/>
  <c r="D525" i="1"/>
  <c r="F524" i="1"/>
  <c r="G523" i="1"/>
  <c r="AB522" i="1"/>
  <c r="D489" i="1"/>
  <c r="F487" i="1"/>
  <c r="F691" i="1"/>
  <c r="D660" i="1"/>
  <c r="AB655" i="1"/>
  <c r="AB638" i="1"/>
  <c r="D634" i="1"/>
  <c r="D604" i="1"/>
  <c r="AB590" i="1"/>
  <c r="G585" i="1"/>
  <c r="G580" i="1"/>
  <c r="G570" i="1"/>
  <c r="D563" i="1"/>
  <c r="F562" i="1"/>
  <c r="D559" i="1"/>
  <c r="F558" i="1"/>
  <c r="G557" i="1"/>
  <c r="AB556" i="1"/>
  <c r="AB552" i="1"/>
  <c r="AB733" i="1"/>
  <c r="F716" i="1"/>
  <c r="D684" i="1"/>
  <c r="F655" i="1"/>
  <c r="AB650" i="1"/>
  <c r="G638" i="1"/>
  <c r="L629" i="1"/>
  <c r="F590" i="1"/>
  <c r="F585" i="1"/>
  <c r="F580" i="1"/>
  <c r="AB571" i="1"/>
  <c r="F570" i="1"/>
  <c r="D562" i="1"/>
  <c r="D558" i="1"/>
  <c r="F557" i="1"/>
  <c r="G556" i="1"/>
  <c r="AB555" i="1"/>
  <c r="G552" i="1"/>
  <c r="AB551" i="1"/>
  <c r="G650" i="1"/>
  <c r="F638" i="1"/>
  <c r="F607" i="1"/>
  <c r="AB601" i="1"/>
  <c r="D590" i="1"/>
  <c r="D585" i="1"/>
  <c r="D580" i="1"/>
  <c r="AB572" i="1"/>
  <c r="F571" i="1"/>
  <c r="D570" i="1"/>
  <c r="D557" i="1"/>
  <c r="F556" i="1"/>
  <c r="G555" i="1"/>
  <c r="AB554" i="1"/>
  <c r="F552" i="1"/>
  <c r="G551" i="1"/>
  <c r="AB550" i="1"/>
  <c r="F529" i="1"/>
  <c r="G528" i="1"/>
  <c r="D522" i="1"/>
  <c r="F521" i="1"/>
  <c r="G520" i="1"/>
  <c r="AB519" i="1"/>
  <c r="AB511" i="1"/>
  <c r="G680" i="1"/>
  <c r="AB670" i="1"/>
  <c r="D650" i="1"/>
  <c r="D638" i="1"/>
  <c r="AB613" i="1"/>
  <c r="D607" i="1"/>
  <c r="F601" i="1"/>
  <c r="AB596" i="1"/>
  <c r="AB586" i="1"/>
  <c r="AB581" i="1"/>
  <c r="AB573" i="1"/>
  <c r="G572" i="1"/>
  <c r="D571" i="1"/>
  <c r="D556" i="1"/>
  <c r="F555" i="1"/>
  <c r="G554" i="1"/>
  <c r="D552" i="1"/>
  <c r="F551" i="1"/>
  <c r="G550" i="1"/>
  <c r="AB549" i="1"/>
  <c r="F680" i="1"/>
  <c r="AB673" i="1"/>
  <c r="F670" i="1"/>
  <c r="AB645" i="1"/>
  <c r="F613" i="1"/>
  <c r="AB611" i="1"/>
  <c r="D601" i="1"/>
  <c r="F596" i="1"/>
  <c r="AB591" i="1"/>
  <c r="G586" i="1"/>
  <c r="G581" i="1"/>
  <c r="AB574" i="1"/>
  <c r="G573" i="1"/>
  <c r="D572" i="1"/>
  <c r="D758" i="1"/>
  <c r="D711" i="1"/>
  <c r="D680" i="1"/>
  <c r="G673" i="1"/>
  <c r="AB662" i="1"/>
  <c r="G645" i="1"/>
  <c r="AB633" i="1"/>
  <c r="F611" i="1"/>
  <c r="G591" i="1"/>
  <c r="F586" i="1"/>
  <c r="F581" i="1"/>
  <c r="G574" i="1"/>
  <c r="F573" i="1"/>
  <c r="D554" i="1"/>
  <c r="D550" i="1"/>
  <c r="F549" i="1"/>
  <c r="G548" i="1"/>
  <c r="AB547" i="1"/>
  <c r="D519" i="1"/>
  <c r="F518" i="1"/>
  <c r="G517" i="1"/>
  <c r="AB516" i="1"/>
  <c r="G513" i="1"/>
  <c r="D511" i="1"/>
  <c r="F510" i="1"/>
  <c r="G509" i="1"/>
  <c r="AB508" i="1"/>
  <c r="F673" i="1"/>
  <c r="AB667" i="1"/>
  <c r="G662" i="1"/>
  <c r="F645" i="1"/>
  <c r="G633" i="1"/>
  <c r="AB624" i="1"/>
  <c r="AB605" i="1"/>
  <c r="D591" i="1"/>
  <c r="AB689" i="1"/>
  <c r="AB683" i="1"/>
  <c r="D673" i="1"/>
  <c r="G667" i="1"/>
  <c r="F662" i="1"/>
  <c r="D645" i="1"/>
  <c r="F633" i="1"/>
  <c r="AB618" i="1"/>
  <c r="G605" i="1"/>
  <c r="AB597" i="1"/>
  <c r="D689" i="1"/>
  <c r="F683" i="1"/>
  <c r="F667" i="1"/>
  <c r="D662" i="1"/>
  <c r="AB640" i="1"/>
  <c r="D633" i="1"/>
  <c r="G618" i="1"/>
  <c r="D616" i="1"/>
  <c r="D605" i="1"/>
  <c r="G597" i="1"/>
  <c r="AB697" i="1"/>
  <c r="G682" i="1"/>
  <c r="D667" i="1"/>
  <c r="AB657" i="1"/>
  <c r="G640" i="1"/>
  <c r="G620" i="1"/>
  <c r="F618" i="1"/>
  <c r="AB602" i="1"/>
  <c r="D597" i="1"/>
  <c r="G592" i="1"/>
  <c r="F682" i="1"/>
  <c r="F652" i="1"/>
  <c r="D640" i="1"/>
  <c r="AB628" i="1"/>
  <c r="D618" i="1"/>
  <c r="AB609" i="1"/>
  <c r="F602" i="1"/>
  <c r="F592" i="1"/>
  <c r="AF671" i="1"/>
  <c r="D649" i="1"/>
  <c r="G628" i="1"/>
  <c r="AF681" i="1"/>
  <c r="AB666" i="1"/>
  <c r="AB644" i="1"/>
  <c r="F628" i="1"/>
  <c r="G598" i="1"/>
  <c r="G666" i="1"/>
  <c r="AB661" i="1"/>
  <c r="G644" i="1"/>
  <c r="G635" i="1"/>
  <c r="D628" i="1"/>
  <c r="G614" i="1"/>
  <c r="F598" i="1"/>
  <c r="D695" i="1"/>
  <c r="AB675" i="1"/>
  <c r="F666" i="1"/>
  <c r="G661" i="1"/>
  <c r="F644" i="1"/>
  <c r="G632" i="1"/>
  <c r="G818" i="1"/>
  <c r="AB678" i="1"/>
  <c r="D675" i="1"/>
  <c r="D661" i="1"/>
  <c r="AB639" i="1"/>
  <c r="D632" i="1"/>
  <c r="G612" i="1"/>
  <c r="G606" i="1"/>
  <c r="F603" i="1"/>
  <c r="AB599" i="1"/>
  <c r="G678" i="1"/>
  <c r="G656" i="1"/>
  <c r="G639" i="1"/>
  <c r="F678" i="1"/>
  <c r="D656" i="1"/>
  <c r="G651" i="1"/>
  <c r="F639" i="1"/>
  <c r="AB627" i="1"/>
  <c r="AB617" i="1"/>
  <c r="D599" i="1"/>
  <c r="AB594" i="1"/>
  <c r="D477" i="1"/>
  <c r="F608" i="1"/>
  <c r="AB566" i="1"/>
  <c r="F632" i="1"/>
  <c r="D614" i="1"/>
  <c r="D588" i="1"/>
  <c r="G582" i="1"/>
  <c r="D578" i="1"/>
  <c r="L561" i="1"/>
  <c r="G546" i="1"/>
  <c r="D540" i="1"/>
  <c r="AB520" i="1"/>
  <c r="AB510" i="1"/>
  <c r="G504" i="1"/>
  <c r="AB499" i="1"/>
  <c r="AB493" i="1"/>
  <c r="G486" i="1"/>
  <c r="F488" i="1"/>
  <c r="G485" i="1"/>
  <c r="AB484" i="1"/>
  <c r="D458" i="1"/>
  <c r="F457" i="1"/>
  <c r="G456" i="1"/>
  <c r="AB455" i="1"/>
  <c r="D430" i="1"/>
  <c r="F429" i="1"/>
  <c r="G428" i="1"/>
  <c r="AB427" i="1"/>
  <c r="D603" i="1"/>
  <c r="F582" i="1"/>
  <c r="AB568" i="1"/>
  <c r="G549" i="1"/>
  <c r="F546" i="1"/>
  <c r="AB541" i="1"/>
  <c r="AB535" i="1"/>
  <c r="F520" i="1"/>
  <c r="G510" i="1"/>
  <c r="F504" i="1"/>
  <c r="G499" i="1"/>
  <c r="G493" i="1"/>
  <c r="F486" i="1"/>
  <c r="D488" i="1"/>
  <c r="F485" i="1"/>
  <c r="D678" i="1"/>
  <c r="D582" i="1"/>
  <c r="AF553" i="1"/>
  <c r="D549" i="1"/>
  <c r="D546" i="1"/>
  <c r="G541" i="1"/>
  <c r="G535" i="1"/>
  <c r="L526" i="1"/>
  <c r="M526" i="1" s="1"/>
  <c r="D520" i="1"/>
  <c r="AB515" i="1"/>
  <c r="D510" i="1"/>
  <c r="D504" i="1"/>
  <c r="F499" i="1"/>
  <c r="F493" i="1"/>
  <c r="D486" i="1"/>
  <c r="D485" i="1"/>
  <c r="F484" i="1"/>
  <c r="G483" i="1"/>
  <c r="G675" i="1"/>
  <c r="F651" i="1"/>
  <c r="AB608" i="1"/>
  <c r="F541" i="1"/>
  <c r="F535" i="1"/>
  <c r="AB530" i="1"/>
  <c r="G515" i="1"/>
  <c r="AB505" i="1"/>
  <c r="D499" i="1"/>
  <c r="D493" i="1"/>
  <c r="G487" i="1"/>
  <c r="D484" i="1"/>
  <c r="F483" i="1"/>
  <c r="G482" i="1"/>
  <c r="AB481" i="1"/>
  <c r="D455" i="1"/>
  <c r="F454" i="1"/>
  <c r="G453" i="1"/>
  <c r="AB452" i="1"/>
  <c r="G449" i="1"/>
  <c r="AB448" i="1"/>
  <c r="D427" i="1"/>
  <c r="G426" i="1"/>
  <c r="AB575" i="1"/>
  <c r="G608" i="1"/>
  <c r="D541" i="1"/>
  <c r="F530" i="1"/>
  <c r="AB521" i="1"/>
  <c r="F515" i="1"/>
  <c r="G505" i="1"/>
  <c r="AB500" i="1"/>
  <c r="AB494" i="1"/>
  <c r="D487" i="1"/>
  <c r="D483" i="1"/>
  <c r="D612" i="1"/>
  <c r="AB477" i="1"/>
  <c r="G575" i="1"/>
  <c r="D608" i="1"/>
  <c r="AB542" i="1"/>
  <c r="AB536" i="1"/>
  <c r="D530" i="1"/>
  <c r="G521" i="1"/>
  <c r="D515" i="1"/>
  <c r="G511" i="1"/>
  <c r="F505" i="1"/>
  <c r="G500" i="1"/>
  <c r="G494" i="1"/>
  <c r="D482" i="1"/>
  <c r="F481" i="1"/>
  <c r="G480" i="1"/>
  <c r="AB479" i="1"/>
  <c r="D453" i="1"/>
  <c r="F452" i="1"/>
  <c r="G451" i="1"/>
  <c r="D449" i="1"/>
  <c r="F448" i="1"/>
  <c r="G447" i="1"/>
  <c r="AB446" i="1"/>
  <c r="D426" i="1"/>
  <c r="D594" i="1"/>
  <c r="AB587" i="1"/>
  <c r="G477" i="1"/>
  <c r="F575" i="1"/>
  <c r="G542" i="1"/>
  <c r="G536" i="1"/>
  <c r="D521" i="1"/>
  <c r="F511" i="1"/>
  <c r="D505" i="1"/>
  <c r="F500" i="1"/>
  <c r="F494" i="1"/>
  <c r="D481" i="1"/>
  <c r="F480" i="1"/>
  <c r="G479" i="1"/>
  <c r="AB478" i="1"/>
  <c r="D452" i="1"/>
  <c r="F451" i="1"/>
  <c r="D448" i="1"/>
  <c r="F447" i="1"/>
  <c r="G446" i="1"/>
  <c r="AB445" i="1"/>
  <c r="E426" i="1"/>
  <c r="G420" i="1"/>
  <c r="AB419" i="1"/>
  <c r="F593" i="1"/>
  <c r="G587" i="1"/>
  <c r="F477" i="1"/>
  <c r="AB577" i="1"/>
  <c r="D575" i="1"/>
  <c r="G566" i="1"/>
  <c r="F542" i="1"/>
  <c r="F536" i="1"/>
  <c r="L527" i="1"/>
  <c r="M527" i="1" s="1"/>
  <c r="G516" i="1"/>
  <c r="AB506" i="1"/>
  <c r="D500" i="1"/>
  <c r="D494" i="1"/>
  <c r="M671" i="1"/>
  <c r="D644" i="1"/>
  <c r="D593" i="1"/>
  <c r="F587" i="1"/>
  <c r="F577" i="1"/>
  <c r="G547" i="1"/>
  <c r="D542" i="1"/>
  <c r="D536" i="1"/>
  <c r="G531" i="1"/>
  <c r="F516" i="1"/>
  <c r="L512" i="1"/>
  <c r="M512" i="1" s="1"/>
  <c r="G506" i="1"/>
  <c r="AB501" i="1"/>
  <c r="AB495" i="1"/>
  <c r="F489" i="1"/>
  <c r="D587" i="1"/>
  <c r="D577" i="1"/>
  <c r="L569" i="1"/>
  <c r="D555" i="1"/>
  <c r="F547" i="1"/>
  <c r="AB543" i="1"/>
  <c r="AB537" i="1"/>
  <c r="D531" i="1"/>
  <c r="G522" i="1"/>
  <c r="D516" i="1"/>
  <c r="F506" i="1"/>
  <c r="G501" i="1"/>
  <c r="G495" i="1"/>
  <c r="D478" i="1"/>
  <c r="F476" i="1"/>
  <c r="G475" i="1"/>
  <c r="AB474" i="1"/>
  <c r="D445" i="1"/>
  <c r="F444" i="1"/>
  <c r="G443" i="1"/>
  <c r="AB442" i="1"/>
  <c r="D419" i="1"/>
  <c r="F418" i="1"/>
  <c r="G417" i="1"/>
  <c r="AB416" i="1"/>
  <c r="G627" i="1"/>
  <c r="G610" i="1"/>
  <c r="F550" i="1"/>
  <c r="D547" i="1"/>
  <c r="G543" i="1"/>
  <c r="G537" i="1"/>
  <c r="F522" i="1"/>
  <c r="D506" i="1"/>
  <c r="F501" i="1"/>
  <c r="F495" i="1"/>
  <c r="D581" i="1"/>
  <c r="F543" i="1"/>
  <c r="F537" i="1"/>
  <c r="AB579" i="1"/>
  <c r="L567" i="1"/>
  <c r="D543" i="1"/>
  <c r="D537" i="1"/>
  <c r="D639" i="1"/>
  <c r="F599" i="1"/>
  <c r="AB544" i="1"/>
  <c r="AB538" i="1"/>
  <c r="D666" i="1"/>
  <c r="AB583" i="1"/>
  <c r="G544" i="1"/>
  <c r="G538" i="1"/>
  <c r="G583" i="1"/>
  <c r="F544" i="1"/>
  <c r="F538" i="1"/>
  <c r="G693" i="1"/>
  <c r="F583" i="1"/>
  <c r="AB548" i="1"/>
  <c r="D544" i="1"/>
  <c r="D538" i="1"/>
  <c r="F606" i="1"/>
  <c r="D583" i="1"/>
  <c r="F574" i="1"/>
  <c r="F548" i="1"/>
  <c r="AB545" i="1"/>
  <c r="AB539" i="1"/>
  <c r="AB533" i="1"/>
  <c r="F661" i="1"/>
  <c r="D586" i="1"/>
  <c r="G576" i="1"/>
  <c r="D574" i="1"/>
  <c r="D548" i="1"/>
  <c r="G545" i="1"/>
  <c r="G539" i="1"/>
  <c r="D533" i="1"/>
  <c r="AB529" i="1"/>
  <c r="AB584" i="1"/>
  <c r="F576" i="1"/>
  <c r="F545" i="1"/>
  <c r="F539" i="1"/>
  <c r="G617" i="1"/>
  <c r="D576" i="1"/>
  <c r="AB565" i="1"/>
  <c r="D551" i="1"/>
  <c r="D545" i="1"/>
  <c r="D539" i="1"/>
  <c r="AB588" i="1"/>
  <c r="AB540" i="1"/>
  <c r="AB534" i="1"/>
  <c r="G588" i="1"/>
  <c r="AB578" i="1"/>
  <c r="G540" i="1"/>
  <c r="G534" i="1"/>
  <c r="D509" i="1"/>
  <c r="F498" i="1"/>
  <c r="F492" i="1"/>
  <c r="AB488" i="1"/>
  <c r="AB498" i="1"/>
  <c r="AB476" i="1"/>
  <c r="G470" i="1"/>
  <c r="D464" i="1"/>
  <c r="AB453" i="1"/>
  <c r="G448" i="1"/>
  <c r="AB437" i="1"/>
  <c r="AB431" i="1"/>
  <c r="AB415" i="1"/>
  <c r="D414" i="1"/>
  <c r="D410" i="1"/>
  <c r="F409" i="1"/>
  <c r="G408" i="1"/>
  <c r="AB407" i="1"/>
  <c r="G529" i="1"/>
  <c r="AB507" i="1"/>
  <c r="G498" i="1"/>
  <c r="G476" i="1"/>
  <c r="F470" i="1"/>
  <c r="AB465" i="1"/>
  <c r="AB459" i="1"/>
  <c r="F453" i="1"/>
  <c r="AB443" i="1"/>
  <c r="G437" i="1"/>
  <c r="G431" i="1"/>
  <c r="G415" i="1"/>
  <c r="D409" i="1"/>
  <c r="F408" i="1"/>
  <c r="G407" i="1"/>
  <c r="AB406" i="1"/>
  <c r="AB393" i="1"/>
  <c r="D529" i="1"/>
  <c r="G507" i="1"/>
  <c r="D498" i="1"/>
  <c r="G488" i="1"/>
  <c r="D476" i="1"/>
  <c r="D470" i="1"/>
  <c r="G465" i="1"/>
  <c r="G459" i="1"/>
  <c r="F443" i="1"/>
  <c r="F437" i="1"/>
  <c r="F431" i="1"/>
  <c r="F415" i="1"/>
  <c r="D408" i="1"/>
  <c r="F407" i="1"/>
  <c r="G406" i="1"/>
  <c r="AB405" i="1"/>
  <c r="G393" i="1"/>
  <c r="AB392" i="1"/>
  <c r="D312" i="1"/>
  <c r="F311" i="1"/>
  <c r="F507" i="1"/>
  <c r="D495" i="1"/>
  <c r="G484" i="1"/>
  <c r="AB471" i="1"/>
  <c r="F465" i="1"/>
  <c r="F459" i="1"/>
  <c r="D443" i="1"/>
  <c r="D437" i="1"/>
  <c r="D431" i="1"/>
  <c r="D415" i="1"/>
  <c r="D407" i="1"/>
  <c r="F406" i="1"/>
  <c r="G405" i="1"/>
  <c r="AB404" i="1"/>
  <c r="F393" i="1"/>
  <c r="G392" i="1"/>
  <c r="AB391" i="1"/>
  <c r="D311" i="1"/>
  <c r="F532" i="1"/>
  <c r="G524" i="1"/>
  <c r="D507" i="1"/>
  <c r="AB502" i="1"/>
  <c r="AB490" i="1"/>
  <c r="G471" i="1"/>
  <c r="D465" i="1"/>
  <c r="D459" i="1"/>
  <c r="AB454" i="1"/>
  <c r="AB449" i="1"/>
  <c r="AB438" i="1"/>
  <c r="AB432" i="1"/>
  <c r="AB426" i="1"/>
  <c r="G416" i="1"/>
  <c r="D406" i="1"/>
  <c r="F405" i="1"/>
  <c r="G404" i="1"/>
  <c r="AB403" i="1"/>
  <c r="D393" i="1"/>
  <c r="F392" i="1"/>
  <c r="G391" i="1"/>
  <c r="AB390" i="1"/>
  <c r="D524" i="1"/>
  <c r="G502" i="1"/>
  <c r="D490" i="1"/>
  <c r="G478" i="1"/>
  <c r="F471" i="1"/>
  <c r="L466" i="1"/>
  <c r="M466" i="1" s="1"/>
  <c r="AB460" i="1"/>
  <c r="G454" i="1"/>
  <c r="F449" i="1"/>
  <c r="AB444" i="1"/>
  <c r="G438" i="1"/>
  <c r="G432" i="1"/>
  <c r="F426" i="1"/>
  <c r="F416" i="1"/>
  <c r="D405" i="1"/>
  <c r="F404" i="1"/>
  <c r="G403" i="1"/>
  <c r="AB402" i="1"/>
  <c r="D392" i="1"/>
  <c r="F391" i="1"/>
  <c r="G390" i="1"/>
  <c r="AB389" i="1"/>
  <c r="G349" i="1"/>
  <c r="AB348" i="1"/>
  <c r="G519" i="1"/>
  <c r="L514" i="1"/>
  <c r="F502" i="1"/>
  <c r="AB482" i="1"/>
  <c r="F478" i="1"/>
  <c r="D471" i="1"/>
  <c r="G460" i="1"/>
  <c r="D454" i="1"/>
  <c r="G444" i="1"/>
  <c r="F438" i="1"/>
  <c r="F432" i="1"/>
  <c r="D416" i="1"/>
  <c r="D404" i="1"/>
  <c r="F403" i="1"/>
  <c r="G402" i="1"/>
  <c r="AB401" i="1"/>
  <c r="D391" i="1"/>
  <c r="F390" i="1"/>
  <c r="G389" i="1"/>
  <c r="AB388" i="1"/>
  <c r="F519" i="1"/>
  <c r="D502" i="1"/>
  <c r="F482" i="1"/>
  <c r="AB472" i="1"/>
  <c r="F460" i="1"/>
  <c r="D444" i="1"/>
  <c r="D438" i="1"/>
  <c r="D432" i="1"/>
  <c r="AB417" i="1"/>
  <c r="D403" i="1"/>
  <c r="F402" i="1"/>
  <c r="G401" i="1"/>
  <c r="AB400" i="1"/>
  <c r="D390" i="1"/>
  <c r="F389" i="1"/>
  <c r="G388" i="1"/>
  <c r="AB387" i="1"/>
  <c r="AB528" i="1"/>
  <c r="AB497" i="1"/>
  <c r="G472" i="1"/>
  <c r="D460" i="1"/>
  <c r="L450" i="1"/>
  <c r="M450" i="1" s="1"/>
  <c r="AB439" i="1"/>
  <c r="AB433" i="1"/>
  <c r="G427" i="1"/>
  <c r="F417" i="1"/>
  <c r="D402" i="1"/>
  <c r="F401" i="1"/>
  <c r="G400" i="1"/>
  <c r="AB399" i="1"/>
  <c r="D389" i="1"/>
  <c r="F388" i="1"/>
  <c r="G387" i="1"/>
  <c r="AB386" i="1"/>
  <c r="AB372" i="1"/>
  <c r="D348" i="1"/>
  <c r="AB341" i="1"/>
  <c r="AB546" i="1"/>
  <c r="F528" i="1"/>
  <c r="G497" i="1"/>
  <c r="F472" i="1"/>
  <c r="AB461" i="1"/>
  <c r="G455" i="1"/>
  <c r="G439" i="1"/>
  <c r="G433" i="1"/>
  <c r="F427" i="1"/>
  <c r="D417" i="1"/>
  <c r="D401" i="1"/>
  <c r="F400" i="1"/>
  <c r="G399" i="1"/>
  <c r="AB398" i="1"/>
  <c r="D388" i="1"/>
  <c r="F387" i="1"/>
  <c r="G386" i="1"/>
  <c r="AB385" i="1"/>
  <c r="G372" i="1"/>
  <c r="AB371" i="1"/>
  <c r="G341" i="1"/>
  <c r="AB340" i="1"/>
  <c r="D528" i="1"/>
  <c r="AB509" i="1"/>
  <c r="F497" i="1"/>
  <c r="F479" i="1"/>
  <c r="D472" i="1"/>
  <c r="G461" i="1"/>
  <c r="F455" i="1"/>
  <c r="G445" i="1"/>
  <c r="F439" i="1"/>
  <c r="F433" i="1"/>
  <c r="E427" i="1"/>
  <c r="AB423" i="1"/>
  <c r="AB418" i="1"/>
  <c r="D400" i="1"/>
  <c r="F399" i="1"/>
  <c r="G398" i="1"/>
  <c r="AB397" i="1"/>
  <c r="D387" i="1"/>
  <c r="F386" i="1"/>
  <c r="G385" i="1"/>
  <c r="AB523" i="1"/>
  <c r="F509" i="1"/>
  <c r="D497" i="1"/>
  <c r="D479" i="1"/>
  <c r="AB473" i="1"/>
  <c r="AB467" i="1"/>
  <c r="F461" i="1"/>
  <c r="F445" i="1"/>
  <c r="D439" i="1"/>
  <c r="AF527" i="1"/>
  <c r="F523" i="1"/>
  <c r="AB504" i="1"/>
  <c r="AB492" i="1"/>
  <c r="G473" i="1"/>
  <c r="G467" i="1"/>
  <c r="D461" i="1"/>
  <c r="AB440" i="1"/>
  <c r="F588" i="1"/>
  <c r="D523" i="1"/>
  <c r="AB518" i="1"/>
  <c r="G492" i="1"/>
  <c r="F473" i="1"/>
  <c r="F467" i="1"/>
  <c r="AB462" i="1"/>
  <c r="AB456" i="1"/>
  <c r="G440" i="1"/>
  <c r="G434" i="1"/>
  <c r="F540" i="1"/>
  <c r="G518" i="1"/>
  <c r="AB513" i="1"/>
  <c r="AB486" i="1"/>
  <c r="AB485" i="1"/>
  <c r="D473" i="1"/>
  <c r="D467" i="1"/>
  <c r="G462" i="1"/>
  <c r="F456" i="1"/>
  <c r="F440" i="1"/>
  <c r="F434" i="1"/>
  <c r="D518" i="1"/>
  <c r="F513" i="1"/>
  <c r="D501" i="1"/>
  <c r="AB468" i="1"/>
  <c r="F462" i="1"/>
  <c r="D456" i="1"/>
  <c r="AB451" i="1"/>
  <c r="F446" i="1"/>
  <c r="D440" i="1"/>
  <c r="D434" i="1"/>
  <c r="AB582" i="1"/>
  <c r="D513" i="1"/>
  <c r="AB496" i="1"/>
  <c r="AB483" i="1"/>
  <c r="AB480" i="1"/>
  <c r="G474" i="1"/>
  <c r="G468" i="1"/>
  <c r="D462" i="1"/>
  <c r="D451" i="1"/>
  <c r="D446" i="1"/>
  <c r="AB441" i="1"/>
  <c r="AB435" i="1"/>
  <c r="G496" i="1"/>
  <c r="D480" i="1"/>
  <c r="F474" i="1"/>
  <c r="F468" i="1"/>
  <c r="AF466" i="1"/>
  <c r="AB463" i="1"/>
  <c r="AB457" i="1"/>
  <c r="G441" i="1"/>
  <c r="G435" i="1"/>
  <c r="G578" i="1"/>
  <c r="G508" i="1"/>
  <c r="F496" i="1"/>
  <c r="D474" i="1"/>
  <c r="D468" i="1"/>
  <c r="G463" i="1"/>
  <c r="G457" i="1"/>
  <c r="AF450" i="1"/>
  <c r="F441" i="1"/>
  <c r="F435" i="1"/>
  <c r="AF512" i="1"/>
  <c r="F508" i="1"/>
  <c r="D496" i="1"/>
  <c r="AB469" i="1"/>
  <c r="F463" i="1"/>
  <c r="D457" i="1"/>
  <c r="AB447" i="1"/>
  <c r="D441" i="1"/>
  <c r="D435" i="1"/>
  <c r="AF526" i="1"/>
  <c r="F525" i="1"/>
  <c r="D508" i="1"/>
  <c r="L503" i="1"/>
  <c r="AB491" i="1"/>
  <c r="AB475" i="1"/>
  <c r="G469" i="1"/>
  <c r="D463" i="1"/>
  <c r="G452" i="1"/>
  <c r="AB517" i="1"/>
  <c r="G491" i="1"/>
  <c r="F475" i="1"/>
  <c r="F469" i="1"/>
  <c r="AB464" i="1"/>
  <c r="AB458" i="1"/>
  <c r="F517" i="1"/>
  <c r="D475" i="1"/>
  <c r="D469" i="1"/>
  <c r="G464" i="1"/>
  <c r="G458" i="1"/>
  <c r="F442" i="1"/>
  <c r="F436" i="1"/>
  <c r="F430" i="1"/>
  <c r="G414" i="1"/>
  <c r="D412" i="1"/>
  <c r="F411" i="1"/>
  <c r="G410" i="1"/>
  <c r="AB409" i="1"/>
  <c r="D375" i="1"/>
  <c r="D433" i="1"/>
  <c r="G418" i="1"/>
  <c r="F398" i="1"/>
  <c r="AB396" i="1"/>
  <c r="F385" i="1"/>
  <c r="AB380" i="1"/>
  <c r="F377" i="1"/>
  <c r="F365" i="1"/>
  <c r="F359" i="1"/>
  <c r="F355" i="1"/>
  <c r="AB337" i="1"/>
  <c r="AB331" i="1"/>
  <c r="G321" i="1"/>
  <c r="G314" i="1"/>
  <c r="D291" i="1"/>
  <c r="F290" i="1"/>
  <c r="G289" i="1"/>
  <c r="AB288" i="1"/>
  <c r="D263" i="1"/>
  <c r="F262" i="1"/>
  <c r="G261" i="1"/>
  <c r="AB260" i="1"/>
  <c r="D250" i="1"/>
  <c r="F249" i="1"/>
  <c r="G248" i="1"/>
  <c r="AB247" i="1"/>
  <c r="AB428" i="1"/>
  <c r="D418" i="1"/>
  <c r="D398" i="1"/>
  <c r="G396" i="1"/>
  <c r="D385" i="1"/>
  <c r="G380" i="1"/>
  <c r="D377" i="1"/>
  <c r="G371" i="1"/>
  <c r="D365" i="1"/>
  <c r="D359" i="1"/>
  <c r="D355" i="1"/>
  <c r="G337" i="1"/>
  <c r="G331" i="1"/>
  <c r="F321" i="1"/>
  <c r="F314" i="1"/>
  <c r="D290" i="1"/>
  <c r="F289" i="1"/>
  <c r="G288" i="1"/>
  <c r="AB287" i="1"/>
  <c r="L283" i="1"/>
  <c r="M283" i="1" s="1"/>
  <c r="F428" i="1"/>
  <c r="F396" i="1"/>
  <c r="F380" i="1"/>
  <c r="F371" i="1"/>
  <c r="AB366" i="1"/>
  <c r="AB360" i="1"/>
  <c r="E359" i="1"/>
  <c r="AB356" i="1"/>
  <c r="F337" i="1"/>
  <c r="F331" i="1"/>
  <c r="D321" i="1"/>
  <c r="AB315" i="1"/>
  <c r="D314" i="1"/>
  <c r="D289" i="1"/>
  <c r="F288" i="1"/>
  <c r="G287" i="1"/>
  <c r="AB286" i="1"/>
  <c r="D428" i="1"/>
  <c r="D396" i="1"/>
  <c r="AB383" i="1"/>
  <c r="D380" i="1"/>
  <c r="D371" i="1"/>
  <c r="G366" i="1"/>
  <c r="G360" i="1"/>
  <c r="G356" i="1"/>
  <c r="D337" i="1"/>
  <c r="D331" i="1"/>
  <c r="AB323" i="1"/>
  <c r="G315" i="1"/>
  <c r="D288" i="1"/>
  <c r="F287" i="1"/>
  <c r="G286" i="1"/>
  <c r="AB285" i="1"/>
  <c r="G282" i="1"/>
  <c r="AB281" i="1"/>
  <c r="D260" i="1"/>
  <c r="F259" i="1"/>
  <c r="G258" i="1"/>
  <c r="AB257" i="1"/>
  <c r="D247" i="1"/>
  <c r="F246" i="1"/>
  <c r="G245" i="1"/>
  <c r="AB244" i="1"/>
  <c r="AB227" i="1"/>
  <c r="F225" i="1"/>
  <c r="AB470" i="1"/>
  <c r="E396" i="1"/>
  <c r="G383" i="1"/>
  <c r="F366" i="1"/>
  <c r="F360" i="1"/>
  <c r="F356" i="1"/>
  <c r="AB338" i="1"/>
  <c r="AB332" i="1"/>
  <c r="G323" i="1"/>
  <c r="F315" i="1"/>
  <c r="D287" i="1"/>
  <c r="F286" i="1"/>
  <c r="G285" i="1"/>
  <c r="AB284" i="1"/>
  <c r="F383" i="1"/>
  <c r="D366" i="1"/>
  <c r="D360" i="1"/>
  <c r="D356" i="1"/>
  <c r="G338" i="1"/>
  <c r="G332" i="1"/>
  <c r="F323" i="1"/>
  <c r="AB316" i="1"/>
  <c r="D315" i="1"/>
  <c r="D286" i="1"/>
  <c r="F285" i="1"/>
  <c r="G284" i="1"/>
  <c r="D282" i="1"/>
  <c r="F281" i="1"/>
  <c r="G280" i="1"/>
  <c r="AB279" i="1"/>
  <c r="D258" i="1"/>
  <c r="F257" i="1"/>
  <c r="G256" i="1"/>
  <c r="AB255" i="1"/>
  <c r="D245" i="1"/>
  <c r="F244" i="1"/>
  <c r="G243" i="1"/>
  <c r="AB242" i="1"/>
  <c r="F227" i="1"/>
  <c r="G209" i="1"/>
  <c r="AB420" i="1"/>
  <c r="D383" i="1"/>
  <c r="AB378" i="1"/>
  <c r="AB367" i="1"/>
  <c r="AB361" i="1"/>
  <c r="F338" i="1"/>
  <c r="F332" i="1"/>
  <c r="D323" i="1"/>
  <c r="G316" i="1"/>
  <c r="D285" i="1"/>
  <c r="F284" i="1"/>
  <c r="D281" i="1"/>
  <c r="F280" i="1"/>
  <c r="G279" i="1"/>
  <c r="AB278" i="1"/>
  <c r="D257" i="1"/>
  <c r="F256" i="1"/>
  <c r="G255" i="1"/>
  <c r="D244" i="1"/>
  <c r="F243" i="1"/>
  <c r="G242" i="1"/>
  <c r="AB241" i="1"/>
  <c r="D227" i="1"/>
  <c r="F209" i="1"/>
  <c r="G218" i="1"/>
  <c r="AB217" i="1"/>
  <c r="F420" i="1"/>
  <c r="AB413" i="1"/>
  <c r="G378" i="1"/>
  <c r="G367" i="1"/>
  <c r="G361" i="1"/>
  <c r="D338" i="1"/>
  <c r="D332" i="1"/>
  <c r="AB322" i="1"/>
  <c r="F316" i="1"/>
  <c r="AB304" i="1"/>
  <c r="D284" i="1"/>
  <c r="D280" i="1"/>
  <c r="F279" i="1"/>
  <c r="G278" i="1"/>
  <c r="AB277" i="1"/>
  <c r="D447" i="1"/>
  <c r="D420" i="1"/>
  <c r="G413" i="1"/>
  <c r="F378" i="1"/>
  <c r="AB375" i="1"/>
  <c r="F372" i="1"/>
  <c r="F367" i="1"/>
  <c r="F361" i="1"/>
  <c r="AB339" i="1"/>
  <c r="AB333" i="1"/>
  <c r="AB327" i="1"/>
  <c r="G322" i="1"/>
  <c r="AB317" i="1"/>
  <c r="D316" i="1"/>
  <c r="G304" i="1"/>
  <c r="AB303" i="1"/>
  <c r="D279" i="1"/>
  <c r="F278" i="1"/>
  <c r="G277" i="1"/>
  <c r="AB276" i="1"/>
  <c r="AB430" i="1"/>
  <c r="F413" i="1"/>
  <c r="AB411" i="1"/>
  <c r="AB381" i="1"/>
  <c r="D378" i="1"/>
  <c r="G375" i="1"/>
  <c r="D372" i="1"/>
  <c r="D367" i="1"/>
  <c r="D361" i="1"/>
  <c r="G339" i="1"/>
  <c r="G333" i="1"/>
  <c r="G327" i="1"/>
  <c r="F322" i="1"/>
  <c r="G317" i="1"/>
  <c r="F304" i="1"/>
  <c r="G303" i="1"/>
  <c r="AB302" i="1"/>
  <c r="D278" i="1"/>
  <c r="F277" i="1"/>
  <c r="G276" i="1"/>
  <c r="AB275" i="1"/>
  <c r="E255" i="1"/>
  <c r="D241" i="1"/>
  <c r="F240" i="1"/>
  <c r="G239" i="1"/>
  <c r="AB238" i="1"/>
  <c r="D217" i="1"/>
  <c r="F216" i="1"/>
  <c r="G215" i="1"/>
  <c r="AB214" i="1"/>
  <c r="AB436" i="1"/>
  <c r="G430" i="1"/>
  <c r="D413" i="1"/>
  <c r="G411" i="1"/>
  <c r="G381" i="1"/>
  <c r="F375" i="1"/>
  <c r="AB368" i="1"/>
  <c r="AB362" i="1"/>
  <c r="AB352" i="1"/>
  <c r="F339" i="1"/>
  <c r="F333" i="1"/>
  <c r="F327" i="1"/>
  <c r="D322" i="1"/>
  <c r="F317" i="1"/>
  <c r="AB305" i="1"/>
  <c r="D304" i="1"/>
  <c r="F303" i="1"/>
  <c r="G302" i="1"/>
  <c r="AB301" i="1"/>
  <c r="AF283" i="1"/>
  <c r="G436" i="1"/>
  <c r="D411" i="1"/>
  <c r="G409" i="1"/>
  <c r="F381" i="1"/>
  <c r="G368" i="1"/>
  <c r="G362" i="1"/>
  <c r="G352" i="1"/>
  <c r="D339" i="1"/>
  <c r="D436" i="1"/>
  <c r="G423" i="1"/>
  <c r="D399" i="1"/>
  <c r="G397" i="1"/>
  <c r="D386" i="1"/>
  <c r="AB384" i="1"/>
  <c r="D381" i="1"/>
  <c r="F368" i="1"/>
  <c r="F362" i="1"/>
  <c r="F352" i="1"/>
  <c r="G348" i="1"/>
  <c r="F423" i="1"/>
  <c r="F397" i="1"/>
  <c r="G384" i="1"/>
  <c r="D368" i="1"/>
  <c r="D362" i="1"/>
  <c r="D352" i="1"/>
  <c r="F348" i="1"/>
  <c r="AB344" i="1"/>
  <c r="G340" i="1"/>
  <c r="D423" i="1"/>
  <c r="D397" i="1"/>
  <c r="F384" i="1"/>
  <c r="AB369" i="1"/>
  <c r="AB363" i="1"/>
  <c r="AB353" i="1"/>
  <c r="G344" i="1"/>
  <c r="F340" i="1"/>
  <c r="F464" i="1"/>
  <c r="G419" i="1"/>
  <c r="D384" i="1"/>
  <c r="AB379" i="1"/>
  <c r="AB376" i="1"/>
  <c r="G369" i="1"/>
  <c r="G363" i="1"/>
  <c r="G353" i="1"/>
  <c r="F344" i="1"/>
  <c r="D340" i="1"/>
  <c r="AB434" i="1"/>
  <c r="F419" i="1"/>
  <c r="G379" i="1"/>
  <c r="G376" i="1"/>
  <c r="F369" i="1"/>
  <c r="F363" i="1"/>
  <c r="F353" i="1"/>
  <c r="AB349" i="1"/>
  <c r="D344" i="1"/>
  <c r="D517" i="1"/>
  <c r="AB429" i="1"/>
  <c r="F379" i="1"/>
  <c r="F376" i="1"/>
  <c r="D369" i="1"/>
  <c r="D363" i="1"/>
  <c r="D353" i="1"/>
  <c r="F349" i="1"/>
  <c r="AB345" i="1"/>
  <c r="G429" i="1"/>
  <c r="AB382" i="1"/>
  <c r="D379" i="1"/>
  <c r="D376" i="1"/>
  <c r="AB370" i="1"/>
  <c r="AB364" i="1"/>
  <c r="AB354" i="1"/>
  <c r="D349" i="1"/>
  <c r="G345" i="1"/>
  <c r="F341" i="1"/>
  <c r="D429" i="1"/>
  <c r="G382" i="1"/>
  <c r="G370" i="1"/>
  <c r="G364" i="1"/>
  <c r="G354" i="1"/>
  <c r="F345" i="1"/>
  <c r="D341" i="1"/>
  <c r="G481" i="1"/>
  <c r="F458" i="1"/>
  <c r="G442" i="1"/>
  <c r="AB412" i="1"/>
  <c r="F382" i="1"/>
  <c r="F370" i="1"/>
  <c r="F364" i="1"/>
  <c r="F354" i="1"/>
  <c r="D345" i="1"/>
  <c r="F554" i="1"/>
  <c r="D442" i="1"/>
  <c r="G412" i="1"/>
  <c r="D382" i="1"/>
  <c r="D370" i="1"/>
  <c r="D364" i="1"/>
  <c r="D354" i="1"/>
  <c r="AB414" i="1"/>
  <c r="F412" i="1"/>
  <c r="AB410" i="1"/>
  <c r="AB377" i="1"/>
  <c r="AB365" i="1"/>
  <c r="AB359" i="1"/>
  <c r="AB355" i="1"/>
  <c r="F336" i="1"/>
  <c r="F330" i="1"/>
  <c r="D320" i="1"/>
  <c r="F313" i="1"/>
  <c r="D308" i="1"/>
  <c r="D293" i="1"/>
  <c r="F292" i="1"/>
  <c r="G291" i="1"/>
  <c r="AB290" i="1"/>
  <c r="D265" i="1"/>
  <c r="F264" i="1"/>
  <c r="G263" i="1"/>
  <c r="AB262" i="1"/>
  <c r="G329" i="1"/>
  <c r="G307" i="1"/>
  <c r="D297" i="1"/>
  <c r="G296" i="1"/>
  <c r="D272" i="1"/>
  <c r="G268" i="1"/>
  <c r="AB259" i="1"/>
  <c r="AB249" i="1"/>
  <c r="G238" i="1"/>
  <c r="G232" i="1"/>
  <c r="D213" i="1"/>
  <c r="D192" i="1"/>
  <c r="F191" i="1"/>
  <c r="G190" i="1"/>
  <c r="AB189" i="1"/>
  <c r="F329" i="1"/>
  <c r="F307" i="1"/>
  <c r="F296" i="1"/>
  <c r="AB294" i="1"/>
  <c r="F276" i="1"/>
  <c r="F268" i="1"/>
  <c r="G259" i="1"/>
  <c r="G249" i="1"/>
  <c r="F238" i="1"/>
  <c r="F232" i="1"/>
  <c r="G214" i="1"/>
  <c r="D191" i="1"/>
  <c r="F190" i="1"/>
  <c r="G189" i="1"/>
  <c r="AB188" i="1"/>
  <c r="D329" i="1"/>
  <c r="AB320" i="1"/>
  <c r="D307" i="1"/>
  <c r="D296" i="1"/>
  <c r="G294" i="1"/>
  <c r="D276" i="1"/>
  <c r="D268" i="1"/>
  <c r="D259" i="1"/>
  <c r="D249" i="1"/>
  <c r="D238" i="1"/>
  <c r="D232" i="1"/>
  <c r="F214" i="1"/>
  <c r="D190" i="1"/>
  <c r="F189" i="1"/>
  <c r="G188" i="1"/>
  <c r="AB187" i="1"/>
  <c r="D162" i="1"/>
  <c r="F161" i="1"/>
  <c r="G160" i="1"/>
  <c r="AB159" i="1"/>
  <c r="G359" i="1"/>
  <c r="AB336" i="1"/>
  <c r="G320" i="1"/>
  <c r="AB313" i="1"/>
  <c r="F294" i="1"/>
  <c r="AB292" i="1"/>
  <c r="AB273" i="1"/>
  <c r="AB264" i="1"/>
  <c r="G244" i="1"/>
  <c r="AB233" i="1"/>
  <c r="D214" i="1"/>
  <c r="AB206" i="1"/>
  <c r="AB205" i="1"/>
  <c r="D189" i="1"/>
  <c r="F188" i="1"/>
  <c r="G187" i="1"/>
  <c r="AB186" i="1"/>
  <c r="D161" i="1"/>
  <c r="F160" i="1"/>
  <c r="G159" i="1"/>
  <c r="AB158" i="1"/>
  <c r="G336" i="1"/>
  <c r="F320" i="1"/>
  <c r="G313" i="1"/>
  <c r="D294" i="1"/>
  <c r="G292" i="1"/>
  <c r="G273" i="1"/>
  <c r="AB269" i="1"/>
  <c r="G264" i="1"/>
  <c r="AB250" i="1"/>
  <c r="AB239" i="1"/>
  <c r="G233" i="1"/>
  <c r="AB215" i="1"/>
  <c r="G206" i="1"/>
  <c r="G205" i="1"/>
  <c r="AB204" i="1"/>
  <c r="G355" i="1"/>
  <c r="D336" i="1"/>
  <c r="D313" i="1"/>
  <c r="D292" i="1"/>
  <c r="G290" i="1"/>
  <c r="F273" i="1"/>
  <c r="G269" i="1"/>
  <c r="D264" i="1"/>
  <c r="G250" i="1"/>
  <c r="F239" i="1"/>
  <c r="F233" i="1"/>
  <c r="F215" i="1"/>
  <c r="AB210" i="1"/>
  <c r="F206" i="1"/>
  <c r="F205" i="1"/>
  <c r="G204" i="1"/>
  <c r="AB203" i="1"/>
  <c r="D187" i="1"/>
  <c r="F186" i="1"/>
  <c r="G185" i="1"/>
  <c r="AB184" i="1"/>
  <c r="D159" i="1"/>
  <c r="F158" i="1"/>
  <c r="G157" i="1"/>
  <c r="AB156" i="1"/>
  <c r="D333" i="1"/>
  <c r="AB324" i="1"/>
  <c r="D317" i="1"/>
  <c r="F302" i="1"/>
  <c r="AB300" i="1"/>
  <c r="D273" i="1"/>
  <c r="F269" i="1"/>
  <c r="G260" i="1"/>
  <c r="F255" i="1"/>
  <c r="F250" i="1"/>
  <c r="D239" i="1"/>
  <c r="D233" i="1"/>
  <c r="D215" i="1"/>
  <c r="G210" i="1"/>
  <c r="D206" i="1"/>
  <c r="D205" i="1"/>
  <c r="F204" i="1"/>
  <c r="G203" i="1"/>
  <c r="D186" i="1"/>
  <c r="F185" i="1"/>
  <c r="G184" i="1"/>
  <c r="AB183" i="1"/>
  <c r="AB328" i="1"/>
  <c r="G324" i="1"/>
  <c r="D302" i="1"/>
  <c r="G300" i="1"/>
  <c r="D269" i="1"/>
  <c r="F260" i="1"/>
  <c r="D255" i="1"/>
  <c r="AB245" i="1"/>
  <c r="AB234" i="1"/>
  <c r="AB216" i="1"/>
  <c r="AB207" i="1"/>
  <c r="F210" i="1"/>
  <c r="D204" i="1"/>
  <c r="F203" i="1"/>
  <c r="D185" i="1"/>
  <c r="G328" i="1"/>
  <c r="F324" i="1"/>
  <c r="AB306" i="1"/>
  <c r="F300" i="1"/>
  <c r="AB298" i="1"/>
  <c r="AB282" i="1"/>
  <c r="AB265" i="1"/>
  <c r="AB251" i="1"/>
  <c r="F245" i="1"/>
  <c r="AB240" i="1"/>
  <c r="G234" i="1"/>
  <c r="G216" i="1"/>
  <c r="G207" i="1"/>
  <c r="D210" i="1"/>
  <c r="D203" i="1"/>
  <c r="AB195" i="1"/>
  <c r="D184" i="1"/>
  <c r="F183" i="1"/>
  <c r="G182" i="1"/>
  <c r="AB181" i="1"/>
  <c r="D156" i="1"/>
  <c r="F155" i="1"/>
  <c r="G154" i="1"/>
  <c r="AB153" i="1"/>
  <c r="F142" i="1"/>
  <c r="G141" i="1"/>
  <c r="AB140" i="1"/>
  <c r="F328" i="1"/>
  <c r="D324" i="1"/>
  <c r="G306" i="1"/>
  <c r="D300" i="1"/>
  <c r="G298" i="1"/>
  <c r="F282" i="1"/>
  <c r="AB274" i="1"/>
  <c r="AB270" i="1"/>
  <c r="G265" i="1"/>
  <c r="G251" i="1"/>
  <c r="G240" i="1"/>
  <c r="F234" i="1"/>
  <c r="D216" i="1"/>
  <c r="AB208" i="1"/>
  <c r="F207" i="1"/>
  <c r="G195" i="1"/>
  <c r="D183" i="1"/>
  <c r="F182" i="1"/>
  <c r="G181" i="1"/>
  <c r="AB180" i="1"/>
  <c r="AB176" i="1"/>
  <c r="D155" i="1"/>
  <c r="F154" i="1"/>
  <c r="G153" i="1"/>
  <c r="AB152" i="1"/>
  <c r="D142" i="1"/>
  <c r="F141" i="1"/>
  <c r="G140" i="1"/>
  <c r="AB139" i="1"/>
  <c r="D328" i="1"/>
  <c r="AB319" i="1"/>
  <c r="F306" i="1"/>
  <c r="F298" i="1"/>
  <c r="D277" i="1"/>
  <c r="G274" i="1"/>
  <c r="G270" i="1"/>
  <c r="F265" i="1"/>
  <c r="AB256" i="1"/>
  <c r="F251" i="1"/>
  <c r="D240" i="1"/>
  <c r="D234" i="1"/>
  <c r="G208" i="1"/>
  <c r="D207" i="1"/>
  <c r="F195" i="1"/>
  <c r="AB335" i="1"/>
  <c r="G319" i="1"/>
  <c r="D306" i="1"/>
  <c r="D298" i="1"/>
  <c r="F274" i="1"/>
  <c r="F270" i="1"/>
  <c r="AB261" i="1"/>
  <c r="D256" i="1"/>
  <c r="D251" i="1"/>
  <c r="G335" i="1"/>
  <c r="F319" i="1"/>
  <c r="AB312" i="1"/>
  <c r="AB295" i="1"/>
  <c r="D274" i="1"/>
  <c r="D270" i="1"/>
  <c r="F261" i="1"/>
  <c r="AB252" i="1"/>
  <c r="F335" i="1"/>
  <c r="D319" i="1"/>
  <c r="G312" i="1"/>
  <c r="G295" i="1"/>
  <c r="AB280" i="1"/>
  <c r="AB266" i="1"/>
  <c r="D261" i="1"/>
  <c r="G252" i="1"/>
  <c r="G377" i="1"/>
  <c r="D335" i="1"/>
  <c r="F312" i="1"/>
  <c r="AB308" i="1"/>
  <c r="F295" i="1"/>
  <c r="AB293" i="1"/>
  <c r="G266" i="1"/>
  <c r="F252" i="1"/>
  <c r="AB330" i="1"/>
  <c r="G308" i="1"/>
  <c r="D295" i="1"/>
  <c r="G293" i="1"/>
  <c r="AB271" i="1"/>
  <c r="F266" i="1"/>
  <c r="G257" i="1"/>
  <c r="D252" i="1"/>
  <c r="G330" i="1"/>
  <c r="F308" i="1"/>
  <c r="F293" i="1"/>
  <c r="AB291" i="1"/>
  <c r="G271" i="1"/>
  <c r="D266" i="1"/>
  <c r="G247" i="1"/>
  <c r="D330" i="1"/>
  <c r="AB321" i="1"/>
  <c r="AB314" i="1"/>
  <c r="F291" i="1"/>
  <c r="AB289" i="1"/>
  <c r="G275" i="1"/>
  <c r="F271" i="1"/>
  <c r="G262" i="1"/>
  <c r="D327" i="1"/>
  <c r="AB318" i="1"/>
  <c r="G305" i="1"/>
  <c r="D303" i="1"/>
  <c r="G301" i="1"/>
  <c r="F275" i="1"/>
  <c r="D271" i="1"/>
  <c r="AB267" i="1"/>
  <c r="D262" i="1"/>
  <c r="F414" i="1"/>
  <c r="AB334" i="1"/>
  <c r="G318" i="1"/>
  <c r="F305" i="1"/>
  <c r="F301" i="1"/>
  <c r="AB299" i="1"/>
  <c r="D275" i="1"/>
  <c r="G267" i="1"/>
  <c r="AB258" i="1"/>
  <c r="G334" i="1"/>
  <c r="F318" i="1"/>
  <c r="D305" i="1"/>
  <c r="D301" i="1"/>
  <c r="G299" i="1"/>
  <c r="F267" i="1"/>
  <c r="F258" i="1"/>
  <c r="AB248" i="1"/>
  <c r="F410" i="1"/>
  <c r="F334" i="1"/>
  <c r="D318" i="1"/>
  <c r="AB311" i="1"/>
  <c r="F299" i="1"/>
  <c r="AB297" i="1"/>
  <c r="AB272" i="1"/>
  <c r="D267" i="1"/>
  <c r="F248" i="1"/>
  <c r="F237" i="1"/>
  <c r="F231" i="1"/>
  <c r="G227" i="1"/>
  <c r="AB213" i="1"/>
  <c r="D212" i="1"/>
  <c r="D199" i="1"/>
  <c r="G297" i="1"/>
  <c r="AB263" i="1"/>
  <c r="AB246" i="1"/>
  <c r="AB221" i="1"/>
  <c r="AB182" i="1"/>
  <c r="F171" i="1"/>
  <c r="F165" i="1"/>
  <c r="D154" i="1"/>
  <c r="D148" i="1"/>
  <c r="AB138" i="1"/>
  <c r="D137" i="1"/>
  <c r="AB130" i="1"/>
  <c r="D129" i="1"/>
  <c r="D122" i="1"/>
  <c r="F121" i="1"/>
  <c r="G120" i="1"/>
  <c r="AB119" i="1"/>
  <c r="D98" i="1"/>
  <c r="F97" i="1"/>
  <c r="G96" i="1"/>
  <c r="AB95" i="1"/>
  <c r="F297" i="1"/>
  <c r="F263" i="1"/>
  <c r="G246" i="1"/>
  <c r="G221" i="1"/>
  <c r="D182" i="1"/>
  <c r="D171" i="1"/>
  <c r="D165" i="1"/>
  <c r="AB149" i="1"/>
  <c r="G138" i="1"/>
  <c r="G130" i="1"/>
  <c r="D121" i="1"/>
  <c r="F120" i="1"/>
  <c r="G119" i="1"/>
  <c r="AB118" i="1"/>
  <c r="D246" i="1"/>
  <c r="G241" i="1"/>
  <c r="F221" i="1"/>
  <c r="AB209" i="1"/>
  <c r="AB212" i="1"/>
  <c r="AB199" i="1"/>
  <c r="AB172" i="1"/>
  <c r="AB166" i="1"/>
  <c r="AB160" i="1"/>
  <c r="G149" i="1"/>
  <c r="F138" i="1"/>
  <c r="F130" i="1"/>
  <c r="D120" i="1"/>
  <c r="F119" i="1"/>
  <c r="G118" i="1"/>
  <c r="AB117" i="1"/>
  <c r="D96" i="1"/>
  <c r="F95" i="1"/>
  <c r="G94" i="1"/>
  <c r="AB93" i="1"/>
  <c r="F69" i="1"/>
  <c r="G68" i="1"/>
  <c r="AB67" i="1"/>
  <c r="AB45" i="1"/>
  <c r="D34" i="1"/>
  <c r="F33" i="1"/>
  <c r="AB296" i="1"/>
  <c r="F241" i="1"/>
  <c r="D221" i="1"/>
  <c r="D209" i="1"/>
  <c r="G212" i="1"/>
  <c r="G199" i="1"/>
  <c r="G172" i="1"/>
  <c r="G166" i="1"/>
  <c r="D160" i="1"/>
  <c r="AB155" i="1"/>
  <c r="F149" i="1"/>
  <c r="D138" i="1"/>
  <c r="AB131" i="1"/>
  <c r="D130" i="1"/>
  <c r="D119" i="1"/>
  <c r="F118" i="1"/>
  <c r="G117" i="1"/>
  <c r="AB116" i="1"/>
  <c r="D95" i="1"/>
  <c r="F94" i="1"/>
  <c r="G93" i="1"/>
  <c r="AB92" i="1"/>
  <c r="AB80" i="1"/>
  <c r="D69" i="1"/>
  <c r="F68" i="1"/>
  <c r="G67" i="1"/>
  <c r="AB66" i="1"/>
  <c r="G45" i="1"/>
  <c r="AB44" i="1"/>
  <c r="D33" i="1"/>
  <c r="AB26" i="1"/>
  <c r="AB236" i="1"/>
  <c r="F212" i="1"/>
  <c r="F199" i="1"/>
  <c r="AB178" i="1"/>
  <c r="F172" i="1"/>
  <c r="F166" i="1"/>
  <c r="G155" i="1"/>
  <c r="D149" i="1"/>
  <c r="G139" i="1"/>
  <c r="G131" i="1"/>
  <c r="D118" i="1"/>
  <c r="F117" i="1"/>
  <c r="G116" i="1"/>
  <c r="AB115" i="1"/>
  <c r="D94" i="1"/>
  <c r="F93" i="1"/>
  <c r="G92" i="1"/>
  <c r="AB91" i="1"/>
  <c r="G236" i="1"/>
  <c r="G186" i="1"/>
  <c r="G178" i="1"/>
  <c r="D172" i="1"/>
  <c r="D166" i="1"/>
  <c r="AB150" i="1"/>
  <c r="F139" i="1"/>
  <c r="F131" i="1"/>
  <c r="D117" i="1"/>
  <c r="F116" i="1"/>
  <c r="G115" i="1"/>
  <c r="AB114" i="1"/>
  <c r="D93" i="1"/>
  <c r="F92" i="1"/>
  <c r="G91" i="1"/>
  <c r="AB90" i="1"/>
  <c r="F80" i="1"/>
  <c r="G79" i="1"/>
  <c r="AB78" i="1"/>
  <c r="D67" i="1"/>
  <c r="F66" i="1"/>
  <c r="G65" i="1"/>
  <c r="AB64" i="1"/>
  <c r="AB56" i="1"/>
  <c r="D45" i="1"/>
  <c r="F44" i="1"/>
  <c r="F26" i="1"/>
  <c r="G25" i="1"/>
  <c r="AB24" i="1"/>
  <c r="F236" i="1"/>
  <c r="F178" i="1"/>
  <c r="AB173" i="1"/>
  <c r="AB167" i="1"/>
  <c r="AB161" i="1"/>
  <c r="G150" i="1"/>
  <c r="D139" i="1"/>
  <c r="AB132" i="1"/>
  <c r="D131" i="1"/>
  <c r="D116" i="1"/>
  <c r="F115" i="1"/>
  <c r="G114" i="1"/>
  <c r="AB113" i="1"/>
  <c r="D92" i="1"/>
  <c r="F91" i="1"/>
  <c r="G90" i="1"/>
  <c r="AB89" i="1"/>
  <c r="D236" i="1"/>
  <c r="F208" i="1"/>
  <c r="G183" i="1"/>
  <c r="D178" i="1"/>
  <c r="G173" i="1"/>
  <c r="G167" i="1"/>
  <c r="G161" i="1"/>
  <c r="F150" i="1"/>
  <c r="G132" i="1"/>
  <c r="D115" i="1"/>
  <c r="F114" i="1"/>
  <c r="G113" i="1"/>
  <c r="AB112" i="1"/>
  <c r="D91" i="1"/>
  <c r="F90" i="1"/>
  <c r="G89" i="1"/>
  <c r="AB88" i="1"/>
  <c r="AB231" i="1"/>
  <c r="AB225" i="1"/>
  <c r="AB222" i="1"/>
  <c r="D208" i="1"/>
  <c r="AB192" i="1"/>
  <c r="AB179" i="1"/>
  <c r="F173" i="1"/>
  <c r="F167" i="1"/>
  <c r="G156" i="1"/>
  <c r="D150" i="1"/>
  <c r="F140" i="1"/>
  <c r="F132" i="1"/>
  <c r="D114" i="1"/>
  <c r="F113" i="1"/>
  <c r="G112" i="1"/>
  <c r="AB111" i="1"/>
  <c r="D90" i="1"/>
  <c r="F89" i="1"/>
  <c r="G88" i="1"/>
  <c r="AB87" i="1"/>
  <c r="D78" i="1"/>
  <c r="F77" i="1"/>
  <c r="G76" i="1"/>
  <c r="AB75" i="1"/>
  <c r="D64" i="1"/>
  <c r="F63" i="1"/>
  <c r="G62" i="1"/>
  <c r="D56" i="1"/>
  <c r="F55" i="1"/>
  <c r="G54" i="1"/>
  <c r="AB53" i="1"/>
  <c r="D24" i="1"/>
  <c r="F23" i="1"/>
  <c r="G22" i="1"/>
  <c r="AB21" i="1"/>
  <c r="G231" i="1"/>
  <c r="G225" i="1"/>
  <c r="G222" i="1"/>
  <c r="D195" i="1"/>
  <c r="G192" i="1"/>
  <c r="G179" i="1"/>
  <c r="D173" i="1"/>
  <c r="D167" i="1"/>
  <c r="F156" i="1"/>
  <c r="AB151" i="1"/>
  <c r="AB145" i="1"/>
  <c r="D140" i="1"/>
  <c r="AB133" i="1"/>
  <c r="D132" i="1"/>
  <c r="D113" i="1"/>
  <c r="F112" i="1"/>
  <c r="G111" i="1"/>
  <c r="AB110" i="1"/>
  <c r="D89" i="1"/>
  <c r="F88" i="1"/>
  <c r="G87" i="1"/>
  <c r="AB86" i="1"/>
  <c r="D77" i="1"/>
  <c r="F76" i="1"/>
  <c r="G75" i="1"/>
  <c r="AB74" i="1"/>
  <c r="D63" i="1"/>
  <c r="F62" i="1"/>
  <c r="D55" i="1"/>
  <c r="F54" i="1"/>
  <c r="G53" i="1"/>
  <c r="AB52" i="1"/>
  <c r="D23" i="1"/>
  <c r="F22" i="1"/>
  <c r="G21" i="1"/>
  <c r="AB20" i="1"/>
  <c r="AB408" i="1"/>
  <c r="G272" i="1"/>
  <c r="AB243" i="1"/>
  <c r="D231" i="1"/>
  <c r="D225" i="1"/>
  <c r="F222" i="1"/>
  <c r="AB218" i="1"/>
  <c r="F192" i="1"/>
  <c r="F179" i="1"/>
  <c r="AB174" i="1"/>
  <c r="AB168" i="1"/>
  <c r="AB162" i="1"/>
  <c r="G151" i="1"/>
  <c r="G145" i="1"/>
  <c r="G133" i="1"/>
  <c r="D112" i="1"/>
  <c r="F111" i="1"/>
  <c r="G110" i="1"/>
  <c r="AB109" i="1"/>
  <c r="F272" i="1"/>
  <c r="D248" i="1"/>
  <c r="D243" i="1"/>
  <c r="E231" i="1"/>
  <c r="D222" i="1"/>
  <c r="F218" i="1"/>
  <c r="AB202" i="1"/>
  <c r="D179" i="1"/>
  <c r="G174" i="1"/>
  <c r="G168" i="1"/>
  <c r="G162" i="1"/>
  <c r="F151" i="1"/>
  <c r="G365" i="1"/>
  <c r="G311" i="1"/>
  <c r="AB235" i="1"/>
  <c r="D218" i="1"/>
  <c r="G202" i="1"/>
  <c r="F174" i="1"/>
  <c r="F168" i="1"/>
  <c r="F162" i="1"/>
  <c r="AB157" i="1"/>
  <c r="D151" i="1"/>
  <c r="D145" i="1"/>
  <c r="D141" i="1"/>
  <c r="G235" i="1"/>
  <c r="F202" i="1"/>
  <c r="F187" i="1"/>
  <c r="G180" i="1"/>
  <c r="D174" i="1"/>
  <c r="D168" i="1"/>
  <c r="F157" i="1"/>
  <c r="AB146" i="1"/>
  <c r="E145" i="1"/>
  <c r="F235" i="1"/>
  <c r="D202" i="1"/>
  <c r="AB190" i="1"/>
  <c r="F184" i="1"/>
  <c r="F180" i="1"/>
  <c r="AB175" i="1"/>
  <c r="AB169" i="1"/>
  <c r="AB163" i="1"/>
  <c r="D157" i="1"/>
  <c r="G152" i="1"/>
  <c r="G146" i="1"/>
  <c r="AB307" i="1"/>
  <c r="D235" i="1"/>
  <c r="AB198" i="1"/>
  <c r="D180" i="1"/>
  <c r="G175" i="1"/>
  <c r="G169" i="1"/>
  <c r="G163" i="1"/>
  <c r="F152" i="1"/>
  <c r="F146" i="1"/>
  <c r="AB142" i="1"/>
  <c r="G198" i="1"/>
  <c r="F175" i="1"/>
  <c r="F169" i="1"/>
  <c r="F163" i="1"/>
  <c r="D152" i="1"/>
  <c r="D146" i="1"/>
  <c r="G142" i="1"/>
  <c r="AB268" i="1"/>
  <c r="D334" i="1"/>
  <c r="F247" i="1"/>
  <c r="F213" i="1"/>
  <c r="D198" i="1"/>
  <c r="AB170" i="1"/>
  <c r="AB164" i="1"/>
  <c r="D158" i="1"/>
  <c r="G147" i="1"/>
  <c r="AB136" i="1"/>
  <c r="F242" i="1"/>
  <c r="G217" i="1"/>
  <c r="F181" i="1"/>
  <c r="G176" i="1"/>
  <c r="G170" i="1"/>
  <c r="G164" i="1"/>
  <c r="F153" i="1"/>
  <c r="F147" i="1"/>
  <c r="G136" i="1"/>
  <c r="D242" i="1"/>
  <c r="AB237" i="1"/>
  <c r="F217" i="1"/>
  <c r="AB211" i="1"/>
  <c r="D181" i="1"/>
  <c r="F176" i="1"/>
  <c r="F170" i="1"/>
  <c r="F164" i="1"/>
  <c r="D153" i="1"/>
  <c r="D147" i="1"/>
  <c r="G237" i="1"/>
  <c r="G211" i="1"/>
  <c r="D188" i="1"/>
  <c r="AB185" i="1"/>
  <c r="D176" i="1"/>
  <c r="D170" i="1"/>
  <c r="D164" i="1"/>
  <c r="AB148" i="1"/>
  <c r="D299" i="1"/>
  <c r="D237" i="1"/>
  <c r="F211" i="1"/>
  <c r="AB191" i="1"/>
  <c r="AB171" i="1"/>
  <c r="AB165" i="1"/>
  <c r="F159" i="1"/>
  <c r="G148" i="1"/>
  <c r="G137" i="1"/>
  <c r="G129" i="1"/>
  <c r="D124" i="1"/>
  <c r="F123" i="1"/>
  <c r="G122" i="1"/>
  <c r="AB121" i="1"/>
  <c r="D100" i="1"/>
  <c r="F99" i="1"/>
  <c r="G98" i="1"/>
  <c r="AB97" i="1"/>
  <c r="G128" i="1"/>
  <c r="F126" i="1"/>
  <c r="AB124" i="1"/>
  <c r="G109" i="1"/>
  <c r="D104" i="1"/>
  <c r="D97" i="1"/>
  <c r="E84" i="1"/>
  <c r="AB76" i="1"/>
  <c r="AB63" i="1"/>
  <c r="AB55" i="1"/>
  <c r="F49" i="1"/>
  <c r="D40" i="1"/>
  <c r="D26" i="1"/>
  <c r="G63" i="1"/>
  <c r="D49" i="1"/>
  <c r="AB41" i="1"/>
  <c r="AB35" i="1"/>
  <c r="AB15" i="1"/>
  <c r="G41" i="1"/>
  <c r="G35" i="1"/>
  <c r="D21" i="1"/>
  <c r="AB14" i="1"/>
  <c r="F52" i="1"/>
  <c r="AB33" i="1"/>
  <c r="F25" i="1"/>
  <c r="AB232" i="1"/>
  <c r="F148" i="1"/>
  <c r="F128" i="1"/>
  <c r="D126" i="1"/>
  <c r="G124" i="1"/>
  <c r="F109" i="1"/>
  <c r="AB102" i="1"/>
  <c r="D76" i="1"/>
  <c r="G55" i="1"/>
  <c r="F21" i="1"/>
  <c r="F45" i="1"/>
  <c r="D18" i="1"/>
  <c r="G213" i="1"/>
  <c r="D175" i="1"/>
  <c r="D128" i="1"/>
  <c r="F124" i="1"/>
  <c r="AB122" i="1"/>
  <c r="D109" i="1"/>
  <c r="G102" i="1"/>
  <c r="AB85" i="1"/>
  <c r="AB72" i="1"/>
  <c r="AB50" i="1"/>
  <c r="G15" i="1"/>
  <c r="G38" i="1"/>
  <c r="AB147" i="1"/>
  <c r="F122" i="1"/>
  <c r="AB120" i="1"/>
  <c r="AB107" i="1"/>
  <c r="F102" i="1"/>
  <c r="G85" i="1"/>
  <c r="G72" i="1"/>
  <c r="AB68" i="1"/>
  <c r="G50" i="1"/>
  <c r="F41" i="1"/>
  <c r="F35" i="1"/>
  <c r="AB16" i="1"/>
  <c r="F15" i="1"/>
  <c r="G14" i="1"/>
  <c r="D68" i="1"/>
  <c r="F50" i="1"/>
  <c r="D41" i="1"/>
  <c r="G16" i="1"/>
  <c r="D15" i="1"/>
  <c r="F65" i="1"/>
  <c r="AB19" i="1"/>
  <c r="F20" i="1"/>
  <c r="L228" i="1"/>
  <c r="G107" i="1"/>
  <c r="D102" i="1"/>
  <c r="G95" i="1"/>
  <c r="F85" i="1"/>
  <c r="F72" i="1"/>
  <c r="D35" i="1"/>
  <c r="F14" i="1"/>
  <c r="D36" i="1"/>
  <c r="D211" i="1"/>
  <c r="AB134" i="1"/>
  <c r="F107" i="1"/>
  <c r="AB100" i="1"/>
  <c r="D85" i="1"/>
  <c r="AB77" i="1"/>
  <c r="D72" i="1"/>
  <c r="G64" i="1"/>
  <c r="G56" i="1"/>
  <c r="D50" i="1"/>
  <c r="AB36" i="1"/>
  <c r="AB22" i="1"/>
  <c r="F16" i="1"/>
  <c r="D14" i="1"/>
  <c r="G18" i="1"/>
  <c r="G20" i="1"/>
  <c r="G158" i="1"/>
  <c r="G134" i="1"/>
  <c r="D107" i="1"/>
  <c r="G100" i="1"/>
  <c r="G77" i="1"/>
  <c r="F64" i="1"/>
  <c r="F56" i="1"/>
  <c r="AB51" i="1"/>
  <c r="G36" i="1"/>
  <c r="D22" i="1"/>
  <c r="D16" i="1"/>
  <c r="AB73" i="1"/>
  <c r="F36" i="1"/>
  <c r="AB17" i="1"/>
  <c r="G17" i="1"/>
  <c r="G24" i="1"/>
  <c r="F38" i="1"/>
  <c r="F134" i="1"/>
  <c r="AB105" i="1"/>
  <c r="F100" i="1"/>
  <c r="D88" i="1"/>
  <c r="G51" i="1"/>
  <c r="F24" i="1"/>
  <c r="F145" i="1"/>
  <c r="AB137" i="1"/>
  <c r="D134" i="1"/>
  <c r="G105" i="1"/>
  <c r="G73" i="1"/>
  <c r="AB69" i="1"/>
  <c r="F51" i="1"/>
  <c r="F18" i="1"/>
  <c r="AB25" i="1"/>
  <c r="G171" i="1"/>
  <c r="F137" i="1"/>
  <c r="AB127" i="1"/>
  <c r="F105" i="1"/>
  <c r="AB98" i="1"/>
  <c r="F73" i="1"/>
  <c r="G69" i="1"/>
  <c r="D51" i="1"/>
  <c r="AB37" i="1"/>
  <c r="AB23" i="1"/>
  <c r="F17" i="1"/>
  <c r="AB65" i="1"/>
  <c r="G23" i="1"/>
  <c r="D17" i="1"/>
  <c r="G78" i="1"/>
  <c r="F37" i="1"/>
  <c r="AB18" i="1"/>
  <c r="D37" i="1"/>
  <c r="AB38" i="1"/>
  <c r="AB329" i="1"/>
  <c r="G127" i="1"/>
  <c r="D105" i="1"/>
  <c r="F98" i="1"/>
  <c r="D73" i="1"/>
  <c r="G37" i="1"/>
  <c r="G52" i="1"/>
  <c r="D52" i="1"/>
  <c r="D19" i="1"/>
  <c r="D25" i="1"/>
  <c r="F127" i="1"/>
  <c r="AB125" i="1"/>
  <c r="F110" i="1"/>
  <c r="AB103" i="1"/>
  <c r="G86" i="1"/>
  <c r="G29" i="1"/>
  <c r="D169" i="1"/>
  <c r="D127" i="1"/>
  <c r="G125" i="1"/>
  <c r="D110" i="1"/>
  <c r="G103" i="1"/>
  <c r="F86" i="1"/>
  <c r="F78" i="1"/>
  <c r="D65" i="1"/>
  <c r="F19" i="1"/>
  <c r="G26" i="1"/>
  <c r="AB154" i="1"/>
  <c r="F136" i="1"/>
  <c r="F125" i="1"/>
  <c r="AB123" i="1"/>
  <c r="AB108" i="1"/>
  <c r="F103" i="1"/>
  <c r="AB96" i="1"/>
  <c r="D86" i="1"/>
  <c r="G74" i="1"/>
  <c r="AB39" i="1"/>
  <c r="F198" i="1"/>
  <c r="AB141" i="1"/>
  <c r="D136" i="1"/>
  <c r="AB129" i="1"/>
  <c r="D125" i="1"/>
  <c r="G123" i="1"/>
  <c r="G108" i="1"/>
  <c r="D103" i="1"/>
  <c r="F96" i="1"/>
  <c r="F74" i="1"/>
  <c r="F129" i="1"/>
  <c r="D123" i="1"/>
  <c r="G121" i="1"/>
  <c r="F108" i="1"/>
  <c r="AB101" i="1"/>
  <c r="D74" i="1"/>
  <c r="G281" i="1"/>
  <c r="F133" i="1"/>
  <c r="D108" i="1"/>
  <c r="G101" i="1"/>
  <c r="AB83" i="1"/>
  <c r="AB79" i="1"/>
  <c r="G66" i="1"/>
  <c r="F53" i="1"/>
  <c r="D38" i="1"/>
  <c r="AB29" i="1"/>
  <c r="G19" i="1"/>
  <c r="D133" i="1"/>
  <c r="AB106" i="1"/>
  <c r="F101" i="1"/>
  <c r="G83" i="1"/>
  <c r="F79" i="1"/>
  <c r="D66" i="1"/>
  <c r="D53" i="1"/>
  <c r="G106" i="1"/>
  <c r="D101" i="1"/>
  <c r="AB94" i="1"/>
  <c r="F83" i="1"/>
  <c r="D79" i="1"/>
  <c r="AB48" i="1"/>
  <c r="G39" i="1"/>
  <c r="G33" i="1"/>
  <c r="F29" i="1"/>
  <c r="G191" i="1"/>
  <c r="G165" i="1"/>
  <c r="F106" i="1"/>
  <c r="AB99" i="1"/>
  <c r="D83" i="1"/>
  <c r="F75" i="1"/>
  <c r="G48" i="1"/>
  <c r="F39" i="1"/>
  <c r="D29" i="1"/>
  <c r="AB135" i="1"/>
  <c r="D106" i="1"/>
  <c r="G99" i="1"/>
  <c r="AB84" i="1"/>
  <c r="E83" i="1"/>
  <c r="D75" i="1"/>
  <c r="AB62" i="1"/>
  <c r="AB54" i="1"/>
  <c r="F48" i="1"/>
  <c r="D39" i="1"/>
  <c r="AB30" i="1"/>
  <c r="G135" i="1"/>
  <c r="AB104" i="1"/>
  <c r="D99" i="1"/>
  <c r="F87" i="1"/>
  <c r="G84" i="1"/>
  <c r="D62" i="1"/>
  <c r="D54" i="1"/>
  <c r="D48" i="1"/>
  <c r="G44" i="1"/>
  <c r="AB40" i="1"/>
  <c r="AB34" i="1"/>
  <c r="G30" i="1"/>
  <c r="D163" i="1"/>
  <c r="F135" i="1"/>
  <c r="AB126" i="1"/>
  <c r="D111" i="1"/>
  <c r="G104" i="1"/>
  <c r="D87" i="1"/>
  <c r="F84" i="1"/>
  <c r="G80" i="1"/>
  <c r="F67" i="1"/>
  <c r="AB49" i="1"/>
  <c r="D44" i="1"/>
  <c r="G40" i="1"/>
  <c r="G34" i="1"/>
  <c r="F30" i="1"/>
  <c r="D20" i="1"/>
  <c r="D135" i="1"/>
  <c r="AB128" i="1"/>
  <c r="G126" i="1"/>
  <c r="F104" i="1"/>
  <c r="G97" i="1"/>
  <c r="D84" i="1"/>
  <c r="D80" i="1"/>
  <c r="L59" i="1"/>
  <c r="G49" i="1"/>
  <c r="F40" i="1"/>
  <c r="F34" i="1"/>
  <c r="D30" i="1"/>
  <c r="M57" i="3"/>
  <c r="Z57" i="3"/>
  <c r="Z10" i="4"/>
  <c r="M10" i="4"/>
  <c r="AD231" i="2"/>
  <c r="M231" i="2"/>
  <c r="M222" i="2"/>
  <c r="AD222" i="2"/>
  <c r="M223" i="2"/>
  <c r="AD223" i="2"/>
  <c r="AF861" i="1"/>
  <c r="M861" i="1"/>
  <c r="M809" i="1"/>
  <c r="AF809" i="1"/>
  <c r="M812" i="1"/>
  <c r="AF812" i="1"/>
  <c r="M804" i="1"/>
  <c r="AF804" i="1"/>
  <c r="M810" i="1"/>
  <c r="AF810" i="1"/>
  <c r="M637" i="1"/>
  <c r="AF637" i="1"/>
  <c r="AF731" i="1"/>
  <c r="M731" i="1"/>
  <c r="M715" i="1"/>
  <c r="AF715" i="1"/>
  <c r="M629" i="1"/>
  <c r="AF629" i="1"/>
  <c r="M561" i="1"/>
  <c r="AF561" i="1"/>
  <c r="M569" i="1"/>
  <c r="AF569" i="1"/>
  <c r="AF567" i="1"/>
  <c r="M567" i="1"/>
  <c r="AF514" i="1"/>
  <c r="M514" i="1"/>
  <c r="AF503" i="1"/>
  <c r="M503" i="1"/>
  <c r="M228" i="1"/>
  <c r="AF228" i="1"/>
  <c r="M59" i="1"/>
  <c r="AF59" i="1"/>
  <c r="AH869" i="1" l="1"/>
  <c r="AH860" i="1"/>
  <c r="AH865" i="1"/>
  <c r="N226" i="1"/>
  <c r="P226" i="1" s="1"/>
  <c r="AH863" i="1"/>
  <c r="AH882" i="1"/>
  <c r="AH870" i="1"/>
  <c r="AH177" i="1"/>
  <c r="AH866" i="1"/>
  <c r="N177" i="1"/>
  <c r="I226" i="1"/>
  <c r="AH226" i="1"/>
  <c r="AG226" i="1"/>
  <c r="Q226" i="1"/>
  <c r="Q228" i="1"/>
  <c r="Q503" i="1"/>
  <c r="AG503" i="1"/>
  <c r="Q567" i="1"/>
  <c r="N567" i="1"/>
  <c r="N569" i="1"/>
  <c r="N561" i="1"/>
  <c r="Q629" i="1"/>
  <c r="N629" i="1"/>
  <c r="Q715" i="1"/>
  <c r="Q731" i="1"/>
  <c r="AH731" i="1"/>
  <c r="AG731" i="1"/>
  <c r="AH637" i="1"/>
  <c r="AG637" i="1"/>
  <c r="Q637" i="1"/>
  <c r="N637" i="1"/>
  <c r="AG812" i="1"/>
  <c r="AH812" i="1"/>
  <c r="AH809" i="1"/>
  <c r="AG809" i="1"/>
  <c r="P223" i="2"/>
  <c r="Q223" i="2" s="1"/>
  <c r="N223" i="2"/>
  <c r="O223" i="2" s="1"/>
  <c r="AE222" i="2"/>
  <c r="P222" i="2"/>
  <c r="Q222" i="2" s="1"/>
  <c r="N10" i="4"/>
  <c r="O10" i="4" s="1"/>
  <c r="V30" i="1"/>
  <c r="K30" i="1"/>
  <c r="AC34" i="1"/>
  <c r="AD34" i="1" s="1"/>
  <c r="AC40" i="1"/>
  <c r="AD40" i="1" s="1"/>
  <c r="Q49" i="1"/>
  <c r="H49" i="1"/>
  <c r="I49" i="1" s="1"/>
  <c r="V80" i="1"/>
  <c r="K80" i="1"/>
  <c r="K84" i="1"/>
  <c r="V84" i="1"/>
  <c r="Q97" i="1"/>
  <c r="H97" i="1"/>
  <c r="I97" i="1" s="1"/>
  <c r="AC104" i="1"/>
  <c r="AD104" i="1" s="1"/>
  <c r="Q126" i="1"/>
  <c r="H126" i="1"/>
  <c r="I126" i="1" s="1"/>
  <c r="M135" i="1"/>
  <c r="L135" i="1"/>
  <c r="AF135" i="1"/>
  <c r="V135" i="1"/>
  <c r="K135" i="1"/>
  <c r="K20" i="1"/>
  <c r="V20" i="1"/>
  <c r="AC30" i="1"/>
  <c r="AD30" i="1" s="1"/>
  <c r="Q34" i="1"/>
  <c r="H34" i="1"/>
  <c r="Q40" i="1"/>
  <c r="H40" i="1"/>
  <c r="V44" i="1"/>
  <c r="K44" i="1"/>
  <c r="AC67" i="1"/>
  <c r="AD67" i="1" s="1"/>
  <c r="H80" i="1"/>
  <c r="I80" i="1" s="1"/>
  <c r="Q80" i="1"/>
  <c r="AC84" i="1"/>
  <c r="M87" i="1"/>
  <c r="L87" i="1"/>
  <c r="K87" i="1"/>
  <c r="AF87" i="1"/>
  <c r="V87" i="1"/>
  <c r="H104" i="1"/>
  <c r="M111" i="1"/>
  <c r="L111" i="1"/>
  <c r="K111" i="1"/>
  <c r="AF111" i="1"/>
  <c r="V111" i="1"/>
  <c r="AC135" i="1"/>
  <c r="AF163" i="1"/>
  <c r="V163" i="1"/>
  <c r="M163" i="1"/>
  <c r="L163" i="1"/>
  <c r="K163" i="1"/>
  <c r="Q30" i="1"/>
  <c r="H30" i="1"/>
  <c r="H44" i="1"/>
  <c r="I44" i="1" s="1"/>
  <c r="V48" i="1"/>
  <c r="K48" i="1"/>
  <c r="V54" i="1"/>
  <c r="K54" i="1"/>
  <c r="V62" i="1"/>
  <c r="K62" i="1"/>
  <c r="Q84" i="1"/>
  <c r="H84" i="1"/>
  <c r="I84" i="1" s="1"/>
  <c r="AC87" i="1"/>
  <c r="V99" i="1"/>
  <c r="K99" i="1"/>
  <c r="Q135" i="1"/>
  <c r="H135" i="1"/>
  <c r="K39" i="1"/>
  <c r="AF39" i="1"/>
  <c r="M39" i="1"/>
  <c r="V39" i="1"/>
  <c r="Q39" i="1" s="1"/>
  <c r="L39" i="1"/>
  <c r="AC48" i="1"/>
  <c r="K75" i="1"/>
  <c r="V75" i="1"/>
  <c r="Q99" i="1"/>
  <c r="H99" i="1"/>
  <c r="I99" i="1" s="1"/>
  <c r="M106" i="1"/>
  <c r="L106" i="1"/>
  <c r="K106" i="1"/>
  <c r="AF106" i="1"/>
  <c r="V106" i="1"/>
  <c r="K29" i="1"/>
  <c r="V29" i="1"/>
  <c r="AC39" i="1"/>
  <c r="Q48" i="1"/>
  <c r="H48" i="1"/>
  <c r="AC75" i="1"/>
  <c r="AD75" i="1" s="1"/>
  <c r="V83" i="1"/>
  <c r="K83" i="1"/>
  <c r="AC106" i="1"/>
  <c r="Q165" i="1"/>
  <c r="H165" i="1"/>
  <c r="Q191" i="1"/>
  <c r="H191" i="1"/>
  <c r="AC29" i="1"/>
  <c r="Q33" i="1"/>
  <c r="H33" i="1"/>
  <c r="H39" i="1"/>
  <c r="V79" i="1"/>
  <c r="K79" i="1"/>
  <c r="AC83" i="1"/>
  <c r="AD83" i="1" s="1"/>
  <c r="V101" i="1"/>
  <c r="AF101" i="1"/>
  <c r="M101" i="1"/>
  <c r="L101" i="1"/>
  <c r="K101" i="1"/>
  <c r="Q106" i="1"/>
  <c r="H106" i="1"/>
  <c r="K53" i="1"/>
  <c r="V53" i="1"/>
  <c r="V66" i="1"/>
  <c r="K66" i="1"/>
  <c r="AC79" i="1"/>
  <c r="Q83" i="1"/>
  <c r="H83" i="1"/>
  <c r="I83" i="1" s="1"/>
  <c r="AC101" i="1"/>
  <c r="AD101" i="1" s="1"/>
  <c r="K133" i="1"/>
  <c r="V133" i="1"/>
  <c r="H19" i="1"/>
  <c r="Q19" i="1"/>
  <c r="V38" i="1"/>
  <c r="K38" i="1"/>
  <c r="AC53" i="1"/>
  <c r="H66" i="1"/>
  <c r="I66" i="1" s="1"/>
  <c r="Q66" i="1"/>
  <c r="Q101" i="1"/>
  <c r="H101" i="1"/>
  <c r="K108" i="1"/>
  <c r="V108" i="1"/>
  <c r="AC133" i="1"/>
  <c r="AD133" i="1" s="1"/>
  <c r="Q281" i="1"/>
  <c r="H281" i="1"/>
  <c r="L74" i="1"/>
  <c r="V74" i="1"/>
  <c r="M74" i="1"/>
  <c r="K74" i="1"/>
  <c r="AF74" i="1"/>
  <c r="AC108" i="1"/>
  <c r="AD108" i="1" s="1"/>
  <c r="Q121" i="1"/>
  <c r="H121" i="1"/>
  <c r="V123" i="1"/>
  <c r="K123" i="1"/>
  <c r="AC129" i="1"/>
  <c r="AD129" i="1" s="1"/>
  <c r="AC74" i="1"/>
  <c r="AD74" i="1" s="1"/>
  <c r="AC96" i="1"/>
  <c r="AD96" i="1" s="1"/>
  <c r="V103" i="1"/>
  <c r="AF103" i="1"/>
  <c r="M103" i="1"/>
  <c r="L103" i="1"/>
  <c r="K103" i="1"/>
  <c r="Q108" i="1"/>
  <c r="H108" i="1"/>
  <c r="I108" i="1" s="1"/>
  <c r="H123" i="1"/>
  <c r="I123" i="1" s="1"/>
  <c r="V125" i="1"/>
  <c r="K125" i="1"/>
  <c r="K136" i="1"/>
  <c r="V136" i="1"/>
  <c r="AC198" i="1"/>
  <c r="H74" i="1"/>
  <c r="Q74" i="1"/>
  <c r="K86" i="1"/>
  <c r="V86" i="1"/>
  <c r="AC103" i="1"/>
  <c r="AC125" i="1"/>
  <c r="AC136" i="1"/>
  <c r="H26" i="1"/>
  <c r="I26" i="1" s="1"/>
  <c r="Q26" i="1"/>
  <c r="AC19" i="1"/>
  <c r="AD19" i="1" s="1"/>
  <c r="K65" i="1"/>
  <c r="V65" i="1"/>
  <c r="AC78" i="1"/>
  <c r="AD78" i="1" s="1"/>
  <c r="AC86" i="1"/>
  <c r="AD86" i="1" s="1"/>
  <c r="Q103" i="1"/>
  <c r="H103" i="1"/>
  <c r="K110" i="1"/>
  <c r="V110" i="1"/>
  <c r="Q125" i="1"/>
  <c r="H125" i="1"/>
  <c r="I125" i="1" s="1"/>
  <c r="V127" i="1"/>
  <c r="K127" i="1"/>
  <c r="V169" i="1"/>
  <c r="K169" i="1"/>
  <c r="Q29" i="1"/>
  <c r="H29" i="1"/>
  <c r="I29" i="1" s="1"/>
  <c r="Q86" i="1"/>
  <c r="H86" i="1"/>
  <c r="AD103" i="1"/>
  <c r="AC110" i="1"/>
  <c r="AC127" i="1"/>
  <c r="K25" i="1"/>
  <c r="V25" i="1"/>
  <c r="V19" i="1"/>
  <c r="K19" i="1"/>
  <c r="V52" i="1"/>
  <c r="K52" i="1"/>
  <c r="H52" i="1"/>
  <c r="I52" i="1" s="1"/>
  <c r="Q52" i="1"/>
  <c r="Q37" i="1"/>
  <c r="H37" i="1"/>
  <c r="I37" i="1" s="1"/>
  <c r="K73" i="1"/>
  <c r="V73" i="1"/>
  <c r="AC98" i="1"/>
  <c r="V105" i="1"/>
  <c r="M105" i="1"/>
  <c r="L105" i="1"/>
  <c r="K105" i="1"/>
  <c r="AF105" i="1"/>
  <c r="Q127" i="1"/>
  <c r="H127" i="1"/>
  <c r="I127" i="1" s="1"/>
  <c r="K37" i="1"/>
  <c r="V37" i="1"/>
  <c r="AC37" i="1"/>
  <c r="Q78" i="1"/>
  <c r="H78" i="1"/>
  <c r="K17" i="1"/>
  <c r="V17" i="1"/>
  <c r="H23" i="1"/>
  <c r="I23" i="1" s="1"/>
  <c r="Q23" i="1"/>
  <c r="AC17" i="1"/>
  <c r="AD17" i="1" s="1"/>
  <c r="K51" i="1"/>
  <c r="V51" i="1"/>
  <c r="Q69" i="1"/>
  <c r="H69" i="1"/>
  <c r="I69" i="1" s="1"/>
  <c r="AC73" i="1"/>
  <c r="AD73" i="1" s="1"/>
  <c r="AC105" i="1"/>
  <c r="AD105" i="1" s="1"/>
  <c r="AC137" i="1"/>
  <c r="Q171" i="1"/>
  <c r="H171" i="1"/>
  <c r="I171" i="1" s="1"/>
  <c r="AC18" i="1"/>
  <c r="AC51" i="1"/>
  <c r="AD51" i="1" s="1"/>
  <c r="H73" i="1"/>
  <c r="I73" i="1" s="1"/>
  <c r="Q73" i="1"/>
  <c r="Q105" i="1"/>
  <c r="H105" i="1"/>
  <c r="I105" i="1" s="1"/>
  <c r="V134" i="1"/>
  <c r="K134" i="1"/>
  <c r="AC145" i="1"/>
  <c r="AD145" i="1" s="1"/>
  <c r="AC24" i="1"/>
  <c r="H51" i="1"/>
  <c r="K88" i="1"/>
  <c r="V88" i="1"/>
  <c r="AC100" i="1"/>
  <c r="AD100" i="1" s="1"/>
  <c r="AC134" i="1"/>
  <c r="AD134" i="1" s="1"/>
  <c r="AC38" i="1"/>
  <c r="Q24" i="1"/>
  <c r="H24" i="1"/>
  <c r="I24" i="1" s="1"/>
  <c r="H17" i="1"/>
  <c r="AC36" i="1"/>
  <c r="K16" i="1"/>
  <c r="V16" i="1"/>
  <c r="K22" i="1"/>
  <c r="V22" i="1"/>
  <c r="H36" i="1"/>
  <c r="I36" i="1" s="1"/>
  <c r="Q36" i="1"/>
  <c r="AC56" i="1"/>
  <c r="AC64" i="1"/>
  <c r="H77" i="1"/>
  <c r="I77" i="1" s="1"/>
  <c r="Q77" i="1"/>
  <c r="Q100" i="1"/>
  <c r="H100" i="1"/>
  <c r="K107" i="1"/>
  <c r="V107" i="1"/>
  <c r="Q134" i="1"/>
  <c r="H134" i="1"/>
  <c r="H158" i="1"/>
  <c r="Q158" i="1"/>
  <c r="H20" i="1"/>
  <c r="Q20" i="1"/>
  <c r="Q18" i="1"/>
  <c r="H18" i="1"/>
  <c r="I18" i="1" s="1"/>
  <c r="K14" i="1"/>
  <c r="V14" i="1"/>
  <c r="AC16" i="1"/>
  <c r="AD16" i="1" s="1"/>
  <c r="K50" i="1"/>
  <c r="V50" i="1"/>
  <c r="H56" i="1"/>
  <c r="H64" i="1"/>
  <c r="Q64" i="1"/>
  <c r="K72" i="1"/>
  <c r="V72" i="1"/>
  <c r="K85" i="1"/>
  <c r="V85" i="1"/>
  <c r="AC107" i="1"/>
  <c r="AD107" i="1" s="1"/>
  <c r="V211" i="1"/>
  <c r="K211" i="1"/>
  <c r="K36" i="1"/>
  <c r="V36" i="1"/>
  <c r="AC14" i="1"/>
  <c r="V35" i="1"/>
  <c r="K35" i="1"/>
  <c r="AC72" i="1"/>
  <c r="AD72" i="1" s="1"/>
  <c r="AC85" i="1"/>
  <c r="AD85" i="1" s="1"/>
  <c r="H95" i="1"/>
  <c r="I95" i="1" s="1"/>
  <c r="Q95" i="1"/>
  <c r="V102" i="1"/>
  <c r="K102" i="1"/>
  <c r="Q107" i="1"/>
  <c r="H107" i="1"/>
  <c r="AC20" i="1"/>
  <c r="AD20" i="1" s="1"/>
  <c r="AC65" i="1"/>
  <c r="AD65" i="1" s="1"/>
  <c r="V15" i="1"/>
  <c r="K15" i="1"/>
  <c r="H16" i="1"/>
  <c r="I16" i="1" s="1"/>
  <c r="V41" i="1"/>
  <c r="K41" i="1"/>
  <c r="AC50" i="1"/>
  <c r="AD50" i="1" s="1"/>
  <c r="K68" i="1"/>
  <c r="V68" i="1"/>
  <c r="H14" i="1"/>
  <c r="I14" i="1" s="1"/>
  <c r="Q14" i="1"/>
  <c r="AC15" i="1"/>
  <c r="AD15" i="1" s="1"/>
  <c r="AC35" i="1"/>
  <c r="AD35" i="1" s="1"/>
  <c r="AC41" i="1"/>
  <c r="Q50" i="1"/>
  <c r="H50" i="1"/>
  <c r="I50" i="1" s="1"/>
  <c r="Q72" i="1"/>
  <c r="H72" i="1"/>
  <c r="H85" i="1"/>
  <c r="Q85" i="1"/>
  <c r="AC102" i="1"/>
  <c r="AD102" i="1" s="1"/>
  <c r="AC122" i="1"/>
  <c r="H38" i="1"/>
  <c r="H15" i="1"/>
  <c r="I15" i="1" s="1"/>
  <c r="Q102" i="1"/>
  <c r="H102" i="1"/>
  <c r="M109" i="1"/>
  <c r="L109" i="1"/>
  <c r="K109" i="1"/>
  <c r="AF109" i="1"/>
  <c r="V109" i="1"/>
  <c r="AC124" i="1"/>
  <c r="AD124" i="1" s="1"/>
  <c r="V128" i="1"/>
  <c r="K128" i="1"/>
  <c r="V175" i="1"/>
  <c r="K175" i="1"/>
  <c r="H213" i="1"/>
  <c r="Q213" i="1"/>
  <c r="K18" i="1"/>
  <c r="V18" i="1"/>
  <c r="AC45" i="1"/>
  <c r="AD45" i="1" s="1"/>
  <c r="AC21" i="1"/>
  <c r="AD21" i="1" s="1"/>
  <c r="H55" i="1"/>
  <c r="I55" i="1" s="1"/>
  <c r="V76" i="1"/>
  <c r="K76" i="1"/>
  <c r="AC109" i="1"/>
  <c r="AD109" i="1" s="1"/>
  <c r="Q124" i="1"/>
  <c r="H124" i="1"/>
  <c r="V126" i="1"/>
  <c r="K126" i="1"/>
  <c r="AC128" i="1"/>
  <c r="AC148" i="1"/>
  <c r="AD148" i="1" s="1"/>
  <c r="AC25" i="1"/>
  <c r="AD25" i="1" s="1"/>
  <c r="AC52" i="1"/>
  <c r="AD52" i="1" s="1"/>
  <c r="K21" i="1"/>
  <c r="V21" i="1"/>
  <c r="H35" i="1"/>
  <c r="I35" i="1" s="1"/>
  <c r="Q35" i="1"/>
  <c r="H41" i="1"/>
  <c r="Q41" i="1"/>
  <c r="K49" i="1"/>
  <c r="V49" i="1"/>
  <c r="H63" i="1"/>
  <c r="I63" i="1" s="1"/>
  <c r="Q63" i="1"/>
  <c r="V26" i="1"/>
  <c r="K26" i="1"/>
  <c r="V40" i="1"/>
  <c r="K40" i="1"/>
  <c r="AC49" i="1"/>
  <c r="V97" i="1"/>
  <c r="K97" i="1"/>
  <c r="M104" i="1"/>
  <c r="AF104" i="1"/>
  <c r="V104" i="1"/>
  <c r="L104" i="1"/>
  <c r="K104" i="1"/>
  <c r="H109" i="1"/>
  <c r="Q109" i="1"/>
  <c r="AC126" i="1"/>
  <c r="AD126" i="1" s="1"/>
  <c r="H128" i="1"/>
  <c r="I128" i="1" s="1"/>
  <c r="Q98" i="1"/>
  <c r="H98" i="1"/>
  <c r="I98" i="1" s="1"/>
  <c r="AC99" i="1"/>
  <c r="AF100" i="1"/>
  <c r="V100" i="1"/>
  <c r="M100" i="1"/>
  <c r="L100" i="1"/>
  <c r="K100" i="1"/>
  <c r="H122" i="1"/>
  <c r="Q122" i="1"/>
  <c r="AC123" i="1"/>
  <c r="AD123" i="1" s="1"/>
  <c r="V124" i="1"/>
  <c r="K124" i="1"/>
  <c r="Q129" i="1"/>
  <c r="H129" i="1"/>
  <c r="H137" i="1"/>
  <c r="I137" i="1" s="1"/>
  <c r="Q148" i="1"/>
  <c r="H148" i="1"/>
  <c r="AC159" i="1"/>
  <c r="AC211" i="1"/>
  <c r="V237" i="1"/>
  <c r="K237" i="1"/>
  <c r="K299" i="1"/>
  <c r="V299" i="1"/>
  <c r="AF164" i="1"/>
  <c r="V164" i="1"/>
  <c r="M164" i="1"/>
  <c r="L164" i="1"/>
  <c r="K164" i="1"/>
  <c r="AF170" i="1"/>
  <c r="V170" i="1"/>
  <c r="M170" i="1"/>
  <c r="L170" i="1"/>
  <c r="K170" i="1"/>
  <c r="L176" i="1"/>
  <c r="AF176" i="1"/>
  <c r="V176" i="1"/>
  <c r="M176" i="1"/>
  <c r="K176" i="1"/>
  <c r="V188" i="1"/>
  <c r="K188" i="1"/>
  <c r="Q211" i="1"/>
  <c r="H211" i="1"/>
  <c r="I211" i="1" s="1"/>
  <c r="H237" i="1"/>
  <c r="Q237" i="1"/>
  <c r="V147" i="1"/>
  <c r="K147" i="1"/>
  <c r="M153" i="1"/>
  <c r="K153" i="1"/>
  <c r="AF153" i="1"/>
  <c r="V153" i="1"/>
  <c r="L153" i="1"/>
  <c r="AC164" i="1"/>
  <c r="AC170" i="1"/>
  <c r="AD170" i="1" s="1"/>
  <c r="AC176" i="1"/>
  <c r="AD176" i="1" s="1"/>
  <c r="M181" i="1"/>
  <c r="K181" i="1"/>
  <c r="AF181" i="1"/>
  <c r="V181" i="1"/>
  <c r="L181" i="1"/>
  <c r="AC217" i="1"/>
  <c r="AD217" i="1" s="1"/>
  <c r="M242" i="1"/>
  <c r="AF242" i="1"/>
  <c r="V242" i="1"/>
  <c r="L242" i="1"/>
  <c r="K242" i="1"/>
  <c r="Q136" i="1"/>
  <c r="H136" i="1"/>
  <c r="AC147" i="1"/>
  <c r="AC153" i="1"/>
  <c r="H164" i="1"/>
  <c r="I164" i="1" s="1"/>
  <c r="H170" i="1"/>
  <c r="I170" i="1" s="1"/>
  <c r="H176" i="1"/>
  <c r="Q176" i="1"/>
  <c r="AC181" i="1"/>
  <c r="AD181" i="1" s="1"/>
  <c r="Q217" i="1"/>
  <c r="H217" i="1"/>
  <c r="I217" i="1" s="1"/>
  <c r="AC242" i="1"/>
  <c r="AD242" i="1" s="1"/>
  <c r="AD136" i="1"/>
  <c r="Q147" i="1"/>
  <c r="H147" i="1"/>
  <c r="I147" i="1" s="1"/>
  <c r="AF158" i="1"/>
  <c r="V158" i="1"/>
  <c r="M158" i="1"/>
  <c r="L158" i="1"/>
  <c r="K158" i="1"/>
  <c r="V198" i="1"/>
  <c r="K198" i="1"/>
  <c r="AC213" i="1"/>
  <c r="AC247" i="1"/>
  <c r="V334" i="1"/>
  <c r="K334" i="1"/>
  <c r="H142" i="1"/>
  <c r="V146" i="1"/>
  <c r="M146" i="1"/>
  <c r="L146" i="1"/>
  <c r="K146" i="1"/>
  <c r="AF146" i="1"/>
  <c r="V152" i="1"/>
  <c r="K152" i="1"/>
  <c r="AC163" i="1"/>
  <c r="AD163" i="1" s="1"/>
  <c r="AC169" i="1"/>
  <c r="AD169" i="1" s="1"/>
  <c r="AC175" i="1"/>
  <c r="AD175" i="1" s="1"/>
  <c r="H198" i="1"/>
  <c r="I198" i="1" s="1"/>
  <c r="AC146" i="1"/>
  <c r="AD146" i="1" s="1"/>
  <c r="AC152" i="1"/>
  <c r="Q163" i="1"/>
  <c r="H163" i="1"/>
  <c r="Q169" i="1"/>
  <c r="H169" i="1"/>
  <c r="H175" i="1"/>
  <c r="Q175" i="1"/>
  <c r="V180" i="1"/>
  <c r="K180" i="1"/>
  <c r="AD198" i="1"/>
  <c r="K235" i="1"/>
  <c r="V235" i="1"/>
  <c r="Q146" i="1"/>
  <c r="H146" i="1"/>
  <c r="I146" i="1" s="1"/>
  <c r="H152" i="1"/>
  <c r="I152" i="1" s="1"/>
  <c r="Q152" i="1"/>
  <c r="AF157" i="1"/>
  <c r="V157" i="1"/>
  <c r="M157" i="1"/>
  <c r="L157" i="1"/>
  <c r="K157" i="1"/>
  <c r="AC180" i="1"/>
  <c r="AD180" i="1" s="1"/>
  <c r="AC184" i="1"/>
  <c r="AD184" i="1" s="1"/>
  <c r="K202" i="1"/>
  <c r="V202" i="1"/>
  <c r="AC235" i="1"/>
  <c r="AD235" i="1" s="1"/>
  <c r="AC157" i="1"/>
  <c r="AD157" i="1" s="1"/>
  <c r="V168" i="1"/>
  <c r="M168" i="1"/>
  <c r="L168" i="1"/>
  <c r="K168" i="1"/>
  <c r="AF168" i="1"/>
  <c r="K174" i="1"/>
  <c r="V174" i="1"/>
  <c r="M174" i="1"/>
  <c r="L174" i="1"/>
  <c r="AF174" i="1"/>
  <c r="Q180" i="1"/>
  <c r="H180" i="1"/>
  <c r="AC187" i="1"/>
  <c r="AD187" i="1" s="1"/>
  <c r="AC202" i="1"/>
  <c r="AD202" i="1" s="1"/>
  <c r="H235" i="1"/>
  <c r="V141" i="1"/>
  <c r="K141" i="1"/>
  <c r="V145" i="1"/>
  <c r="K145" i="1"/>
  <c r="V151" i="1"/>
  <c r="K151" i="1"/>
  <c r="AC162" i="1"/>
  <c r="AC168" i="1"/>
  <c r="AC174" i="1"/>
  <c r="Q202" i="1"/>
  <c r="H202" i="1"/>
  <c r="I202" i="1" s="1"/>
  <c r="V218" i="1"/>
  <c r="K218" i="1"/>
  <c r="H311" i="1"/>
  <c r="Q365" i="1"/>
  <c r="H365" i="1"/>
  <c r="AC151" i="1"/>
  <c r="H162" i="1"/>
  <c r="I162" i="1" s="1"/>
  <c r="Q168" i="1"/>
  <c r="H168" i="1"/>
  <c r="Q174" i="1"/>
  <c r="H174" i="1"/>
  <c r="K179" i="1"/>
  <c r="V179" i="1"/>
  <c r="AC218" i="1"/>
  <c r="AD218" i="1" s="1"/>
  <c r="V222" i="1"/>
  <c r="K222" i="1"/>
  <c r="V243" i="1"/>
  <c r="K243" i="1"/>
  <c r="V248" i="1"/>
  <c r="K248" i="1"/>
  <c r="AC272" i="1"/>
  <c r="Q110" i="1"/>
  <c r="H110" i="1"/>
  <c r="AC111" i="1"/>
  <c r="AD111" i="1" s="1"/>
  <c r="M112" i="1"/>
  <c r="L112" i="1"/>
  <c r="K112" i="1"/>
  <c r="V112" i="1"/>
  <c r="AF112" i="1"/>
  <c r="Q133" i="1"/>
  <c r="H133" i="1"/>
  <c r="Q145" i="1"/>
  <c r="H145" i="1"/>
  <c r="H151" i="1"/>
  <c r="I151" i="1" s="1"/>
  <c r="Q151" i="1"/>
  <c r="AC179" i="1"/>
  <c r="AD179" i="1" s="1"/>
  <c r="AC192" i="1"/>
  <c r="AC222" i="1"/>
  <c r="AD222" i="1" s="1"/>
  <c r="K225" i="1"/>
  <c r="V225" i="1"/>
  <c r="V231" i="1"/>
  <c r="K231" i="1"/>
  <c r="Q272" i="1"/>
  <c r="H272" i="1"/>
  <c r="I272" i="1" s="1"/>
  <c r="H21" i="1"/>
  <c r="I21" i="1" s="1"/>
  <c r="Q21" i="1"/>
  <c r="AC22" i="1"/>
  <c r="K23" i="1"/>
  <c r="V23" i="1"/>
  <c r="H53" i="1"/>
  <c r="I53" i="1" s="1"/>
  <c r="AC54" i="1"/>
  <c r="AD54" i="1" s="1"/>
  <c r="K55" i="1"/>
  <c r="V55" i="1"/>
  <c r="AC62" i="1"/>
  <c r="K63" i="1"/>
  <c r="V63" i="1"/>
  <c r="H75" i="1"/>
  <c r="AC76" i="1"/>
  <c r="AD76" i="1" s="1"/>
  <c r="K77" i="1"/>
  <c r="V77" i="1"/>
  <c r="H87" i="1"/>
  <c r="Q87" i="1"/>
  <c r="AC88" i="1"/>
  <c r="AD88" i="1" s="1"/>
  <c r="L89" i="1"/>
  <c r="K89" i="1"/>
  <c r="AF89" i="1"/>
  <c r="V89" i="1"/>
  <c r="M89" i="1"/>
  <c r="AD110" i="1"/>
  <c r="H111" i="1"/>
  <c r="N111" i="1" s="1"/>
  <c r="Q111" i="1"/>
  <c r="AC112" i="1"/>
  <c r="AD112" i="1" s="1"/>
  <c r="K113" i="1"/>
  <c r="V113" i="1"/>
  <c r="V132" i="1"/>
  <c r="K132" i="1"/>
  <c r="K140" i="1"/>
  <c r="V140" i="1"/>
  <c r="AC156" i="1"/>
  <c r="AD156" i="1" s="1"/>
  <c r="M167" i="1"/>
  <c r="L167" i="1"/>
  <c r="K167" i="1"/>
  <c r="AF167" i="1"/>
  <c r="V167" i="1"/>
  <c r="K173" i="1"/>
  <c r="V173" i="1"/>
  <c r="H179" i="1"/>
  <c r="Q179" i="1"/>
  <c r="H192" i="1"/>
  <c r="I192" i="1" s="1"/>
  <c r="K195" i="1"/>
  <c r="V195" i="1"/>
  <c r="Q222" i="1"/>
  <c r="H222" i="1"/>
  <c r="I222" i="1" s="1"/>
  <c r="H225" i="1"/>
  <c r="I225" i="1" s="1"/>
  <c r="Q231" i="1"/>
  <c r="H231" i="1"/>
  <c r="H22" i="1"/>
  <c r="I22" i="1" s="1"/>
  <c r="Q22" i="1"/>
  <c r="AC23" i="1"/>
  <c r="K24" i="1"/>
  <c r="V24" i="1"/>
  <c r="AD53" i="1"/>
  <c r="Q54" i="1"/>
  <c r="H54" i="1"/>
  <c r="AC55" i="1"/>
  <c r="AD55" i="1" s="1"/>
  <c r="K56" i="1"/>
  <c r="V56" i="1"/>
  <c r="Q62" i="1"/>
  <c r="H62" i="1"/>
  <c r="AC63" i="1"/>
  <c r="AD63" i="1" s="1"/>
  <c r="K64" i="1"/>
  <c r="V64" i="1"/>
  <c r="Q76" i="1"/>
  <c r="H76" i="1"/>
  <c r="I76" i="1" s="1"/>
  <c r="AC77" i="1"/>
  <c r="K78" i="1"/>
  <c r="V78" i="1"/>
  <c r="AD87" i="1"/>
  <c r="H88" i="1"/>
  <c r="Q88" i="1"/>
  <c r="AC89" i="1"/>
  <c r="AD89" i="1" s="1"/>
  <c r="K90" i="1"/>
  <c r="V90" i="1"/>
  <c r="H112" i="1"/>
  <c r="I112" i="1" s="1"/>
  <c r="Q112" i="1"/>
  <c r="AC113" i="1"/>
  <c r="K114" i="1"/>
  <c r="V114" i="1"/>
  <c r="AC132" i="1"/>
  <c r="AD132" i="1" s="1"/>
  <c r="AC140" i="1"/>
  <c r="AD140" i="1" s="1"/>
  <c r="K150" i="1"/>
  <c r="V150" i="1"/>
  <c r="Q156" i="1"/>
  <c r="H156" i="1"/>
  <c r="AC167" i="1"/>
  <c r="AC173" i="1"/>
  <c r="V208" i="1"/>
  <c r="K208" i="1"/>
  <c r="H89" i="1"/>
  <c r="I89" i="1" s="1"/>
  <c r="Q89" i="1"/>
  <c r="AC90" i="1"/>
  <c r="AD90" i="1" s="1"/>
  <c r="V91" i="1"/>
  <c r="K91" i="1"/>
  <c r="H113" i="1"/>
  <c r="I113" i="1" s="1"/>
  <c r="Q113" i="1"/>
  <c r="AC114" i="1"/>
  <c r="L115" i="1"/>
  <c r="AF115" i="1"/>
  <c r="V115" i="1"/>
  <c r="M115" i="1"/>
  <c r="K115" i="1"/>
  <c r="H132" i="1"/>
  <c r="I132" i="1" s="1"/>
  <c r="Q132" i="1"/>
  <c r="AC150" i="1"/>
  <c r="AD150" i="1" s="1"/>
  <c r="H161" i="1"/>
  <c r="I161" i="1" s="1"/>
  <c r="Q167" i="1"/>
  <c r="H167" i="1"/>
  <c r="I167" i="1" s="1"/>
  <c r="Q173" i="1"/>
  <c r="H173" i="1"/>
  <c r="I173" i="1" s="1"/>
  <c r="K178" i="1"/>
  <c r="V178" i="1"/>
  <c r="H183" i="1"/>
  <c r="Q183" i="1"/>
  <c r="AC208" i="1"/>
  <c r="AD208" i="1" s="1"/>
  <c r="V236" i="1"/>
  <c r="K236" i="1"/>
  <c r="H90" i="1"/>
  <c r="Q90" i="1"/>
  <c r="AC91" i="1"/>
  <c r="AD91" i="1" s="1"/>
  <c r="K92" i="1"/>
  <c r="AF92" i="1"/>
  <c r="M92" i="1"/>
  <c r="V92" i="1"/>
  <c r="L92" i="1"/>
  <c r="H114" i="1"/>
  <c r="I114" i="1" s="1"/>
  <c r="Q114" i="1"/>
  <c r="AC115" i="1"/>
  <c r="AD115" i="1" s="1"/>
  <c r="K116" i="1"/>
  <c r="V116" i="1"/>
  <c r="V131" i="1"/>
  <c r="K131" i="1"/>
  <c r="M131" i="1"/>
  <c r="AF131" i="1"/>
  <c r="L131" i="1"/>
  <c r="K139" i="1"/>
  <c r="V139" i="1"/>
  <c r="Q150" i="1"/>
  <c r="H150" i="1"/>
  <c r="I150" i="1" s="1"/>
  <c r="AC178" i="1"/>
  <c r="AD178" i="1" s="1"/>
  <c r="AC236" i="1"/>
  <c r="AD24" i="1"/>
  <c r="H25" i="1"/>
  <c r="AC26" i="1"/>
  <c r="AC44" i="1"/>
  <c r="V45" i="1"/>
  <c r="K45" i="1"/>
  <c r="AD56" i="1"/>
  <c r="AD64" i="1"/>
  <c r="H65" i="1"/>
  <c r="I65" i="1" s="1"/>
  <c r="AC66" i="1"/>
  <c r="AD66" i="1" s="1"/>
  <c r="V67" i="1"/>
  <c r="K67" i="1"/>
  <c r="H79" i="1"/>
  <c r="Q79" i="1"/>
  <c r="AC80" i="1"/>
  <c r="AD80" i="1" s="1"/>
  <c r="H91" i="1"/>
  <c r="Q91" i="1"/>
  <c r="AC92" i="1"/>
  <c r="K93" i="1"/>
  <c r="V93" i="1"/>
  <c r="H115" i="1"/>
  <c r="I115" i="1" s="1"/>
  <c r="Q115" i="1"/>
  <c r="AC116" i="1"/>
  <c r="AD116" i="1" s="1"/>
  <c r="V117" i="1"/>
  <c r="K117" i="1"/>
  <c r="AC131" i="1"/>
  <c r="AC139" i="1"/>
  <c r="V166" i="1"/>
  <c r="K166" i="1"/>
  <c r="V172" i="1"/>
  <c r="K172" i="1"/>
  <c r="Q178" i="1"/>
  <c r="H178" i="1"/>
  <c r="I178" i="1" s="1"/>
  <c r="H186" i="1"/>
  <c r="I186" i="1" s="1"/>
  <c r="Q186" i="1"/>
  <c r="Q236" i="1"/>
  <c r="H236" i="1"/>
  <c r="I236" i="1" s="1"/>
  <c r="H92" i="1"/>
  <c r="Q92" i="1"/>
  <c r="AC93" i="1"/>
  <c r="AF94" i="1"/>
  <c r="K94" i="1"/>
  <c r="V94" i="1"/>
  <c r="M94" i="1"/>
  <c r="L94" i="1"/>
  <c r="H116" i="1"/>
  <c r="I116" i="1" s="1"/>
  <c r="Q116" i="1"/>
  <c r="AC117" i="1"/>
  <c r="AD117" i="1" s="1"/>
  <c r="AF118" i="1"/>
  <c r="K118" i="1"/>
  <c r="M118" i="1"/>
  <c r="L118" i="1"/>
  <c r="V118" i="1"/>
  <c r="H131" i="1"/>
  <c r="I131" i="1" s="1"/>
  <c r="H139" i="1"/>
  <c r="Q139" i="1"/>
  <c r="L149" i="1"/>
  <c r="K149" i="1"/>
  <c r="V149" i="1"/>
  <c r="M149" i="1"/>
  <c r="AF149" i="1"/>
  <c r="H155" i="1"/>
  <c r="I155" i="1" s="1"/>
  <c r="Q155" i="1"/>
  <c r="AC166" i="1"/>
  <c r="AC172" i="1"/>
  <c r="AC199" i="1"/>
  <c r="AD199" i="1" s="1"/>
  <c r="AC212" i="1"/>
  <c r="AD212" i="1" s="1"/>
  <c r="V33" i="1"/>
  <c r="K33" i="1"/>
  <c r="H45" i="1"/>
  <c r="Q45" i="1"/>
  <c r="Q67" i="1"/>
  <c r="H67" i="1"/>
  <c r="AC68" i="1"/>
  <c r="K69" i="1"/>
  <c r="V69" i="1"/>
  <c r="Q93" i="1"/>
  <c r="H93" i="1"/>
  <c r="AC94" i="1"/>
  <c r="AD94" i="1" s="1"/>
  <c r="K95" i="1"/>
  <c r="V95" i="1"/>
  <c r="H117" i="1"/>
  <c r="Q117" i="1"/>
  <c r="AC118" i="1"/>
  <c r="AD118" i="1" s="1"/>
  <c r="V119" i="1"/>
  <c r="K119" i="1"/>
  <c r="AF130" i="1"/>
  <c r="M130" i="1"/>
  <c r="L130" i="1"/>
  <c r="K130" i="1"/>
  <c r="V130" i="1"/>
  <c r="AF138" i="1"/>
  <c r="V138" i="1"/>
  <c r="L138" i="1"/>
  <c r="M138" i="1"/>
  <c r="K138" i="1"/>
  <c r="AC149" i="1"/>
  <c r="AD149" i="1" s="1"/>
  <c r="V160" i="1"/>
  <c r="K160" i="1"/>
  <c r="H166" i="1"/>
  <c r="I166" i="1" s="1"/>
  <c r="Q166" i="1"/>
  <c r="H172" i="1"/>
  <c r="Q172" i="1"/>
  <c r="H199" i="1"/>
  <c r="H212" i="1"/>
  <c r="Q212" i="1"/>
  <c r="V209" i="1"/>
  <c r="K209" i="1"/>
  <c r="V221" i="1"/>
  <c r="K221" i="1"/>
  <c r="AC241" i="1"/>
  <c r="AD241" i="1" s="1"/>
  <c r="AC33" i="1"/>
  <c r="I33" i="1"/>
  <c r="V34" i="1"/>
  <c r="AF34" i="1"/>
  <c r="L34" i="1"/>
  <c r="M34" i="1"/>
  <c r="K34" i="1"/>
  <c r="H68" i="1"/>
  <c r="Q68" i="1"/>
  <c r="AC69" i="1"/>
  <c r="AD69" i="1" s="1"/>
  <c r="H94" i="1"/>
  <c r="I94" i="1" s="1"/>
  <c r="Q94" i="1"/>
  <c r="AC95" i="1"/>
  <c r="AD95" i="1" s="1"/>
  <c r="AF96" i="1"/>
  <c r="V96" i="1"/>
  <c r="M96" i="1"/>
  <c r="L96" i="1"/>
  <c r="K96" i="1"/>
  <c r="H118" i="1"/>
  <c r="Q118" i="1"/>
  <c r="AC119" i="1"/>
  <c r="AD119" i="1" s="1"/>
  <c r="AF120" i="1"/>
  <c r="V120" i="1"/>
  <c r="L120" i="1"/>
  <c r="K120" i="1"/>
  <c r="M120" i="1"/>
  <c r="AC130" i="1"/>
  <c r="AD130" i="1" s="1"/>
  <c r="AC138" i="1"/>
  <c r="AD138" i="1" s="1"/>
  <c r="H149" i="1"/>
  <c r="I149" i="1" s="1"/>
  <c r="AC221" i="1"/>
  <c r="H241" i="1"/>
  <c r="Q241" i="1"/>
  <c r="AF246" i="1"/>
  <c r="M246" i="1"/>
  <c r="L246" i="1"/>
  <c r="K246" i="1"/>
  <c r="V246" i="1"/>
  <c r="Q119" i="1"/>
  <c r="H119" i="1"/>
  <c r="I119" i="1" s="1"/>
  <c r="AC120" i="1"/>
  <c r="V121" i="1"/>
  <c r="K121" i="1"/>
  <c r="Q130" i="1"/>
  <c r="H130" i="1"/>
  <c r="I130" i="1" s="1"/>
  <c r="H138" i="1"/>
  <c r="Q138" i="1"/>
  <c r="V165" i="1"/>
  <c r="K165" i="1"/>
  <c r="M171" i="1"/>
  <c r="AF171" i="1"/>
  <c r="V171" i="1"/>
  <c r="L171" i="1"/>
  <c r="K171" i="1"/>
  <c r="M182" i="1"/>
  <c r="L182" i="1"/>
  <c r="AF182" i="1"/>
  <c r="V182" i="1"/>
  <c r="K182" i="1"/>
  <c r="Q221" i="1"/>
  <c r="H221" i="1"/>
  <c r="I221" i="1" s="1"/>
  <c r="H246" i="1"/>
  <c r="Q246" i="1"/>
  <c r="AC263" i="1"/>
  <c r="AD263" i="1" s="1"/>
  <c r="AC297" i="1"/>
  <c r="AD297" i="1" s="1"/>
  <c r="H96" i="1"/>
  <c r="Q96" i="1"/>
  <c r="AC97" i="1"/>
  <c r="AD97" i="1" s="1"/>
  <c r="V98" i="1"/>
  <c r="K98" i="1"/>
  <c r="H120" i="1"/>
  <c r="Q120" i="1"/>
  <c r="AC121" i="1"/>
  <c r="AD121" i="1" s="1"/>
  <c r="I121" i="1"/>
  <c r="AF122" i="1"/>
  <c r="V122" i="1"/>
  <c r="M122" i="1"/>
  <c r="L122" i="1"/>
  <c r="K122" i="1"/>
  <c r="V129" i="1"/>
  <c r="K129" i="1"/>
  <c r="K137" i="1"/>
  <c r="AF137" i="1"/>
  <c r="M137" i="1"/>
  <c r="L137" i="1"/>
  <c r="V137" i="1"/>
  <c r="M148" i="1"/>
  <c r="L148" i="1"/>
  <c r="AF148" i="1"/>
  <c r="V148" i="1"/>
  <c r="K148" i="1"/>
  <c r="M154" i="1"/>
  <c r="L154" i="1"/>
  <c r="AF154" i="1"/>
  <c r="V154" i="1"/>
  <c r="K154" i="1"/>
  <c r="AC165" i="1"/>
  <c r="AD165" i="1" s="1"/>
  <c r="I165" i="1"/>
  <c r="AC171" i="1"/>
  <c r="AD171" i="1" s="1"/>
  <c r="Q297" i="1"/>
  <c r="H297" i="1"/>
  <c r="V199" i="1"/>
  <c r="K199" i="1"/>
  <c r="V212" i="1"/>
  <c r="K212" i="1"/>
  <c r="AD213" i="1"/>
  <c r="Q227" i="1"/>
  <c r="H227" i="1"/>
  <c r="I227" i="1" s="1"/>
  <c r="AC231" i="1"/>
  <c r="AC237" i="1"/>
  <c r="AD237" i="1" s="1"/>
  <c r="I237" i="1"/>
  <c r="AC248" i="1"/>
  <c r="AD248" i="1" s="1"/>
  <c r="V267" i="1"/>
  <c r="K267" i="1"/>
  <c r="AC299" i="1"/>
  <c r="V318" i="1"/>
  <c r="M318" i="1"/>
  <c r="L318" i="1"/>
  <c r="K318" i="1"/>
  <c r="AF318" i="1"/>
  <c r="AC334" i="1"/>
  <c r="AD334" i="1" s="1"/>
  <c r="AC410" i="1"/>
  <c r="AD410" i="1" s="1"/>
  <c r="AC258" i="1"/>
  <c r="AD258" i="1" s="1"/>
  <c r="AC267" i="1"/>
  <c r="AD267" i="1" s="1"/>
  <c r="H299" i="1"/>
  <c r="I299" i="1" s="1"/>
  <c r="K301" i="1"/>
  <c r="V301" i="1"/>
  <c r="V305" i="1"/>
  <c r="K305" i="1"/>
  <c r="AC318" i="1"/>
  <c r="AD318" i="1" s="1"/>
  <c r="H334" i="1"/>
  <c r="I334" i="1" s="1"/>
  <c r="H267" i="1"/>
  <c r="I267" i="1" s="1"/>
  <c r="K275" i="1"/>
  <c r="V275" i="1"/>
  <c r="AC301" i="1"/>
  <c r="AD301" i="1" s="1"/>
  <c r="AC305" i="1"/>
  <c r="AD305" i="1" s="1"/>
  <c r="H318" i="1"/>
  <c r="I318" i="1" s="1"/>
  <c r="AC414" i="1"/>
  <c r="AD414" i="1" s="1"/>
  <c r="V262" i="1"/>
  <c r="K262" i="1"/>
  <c r="V271" i="1"/>
  <c r="K271" i="1"/>
  <c r="AC275" i="1"/>
  <c r="AD275" i="1" s="1"/>
  <c r="Q301" i="1"/>
  <c r="H301" i="1"/>
  <c r="I301" i="1" s="1"/>
  <c r="K303" i="1"/>
  <c r="V303" i="1"/>
  <c r="Q305" i="1"/>
  <c r="H305" i="1"/>
  <c r="V327" i="1"/>
  <c r="K327" i="1"/>
  <c r="Q262" i="1"/>
  <c r="H262" i="1"/>
  <c r="I262" i="1" s="1"/>
  <c r="AC271" i="1"/>
  <c r="Q275" i="1"/>
  <c r="H275" i="1"/>
  <c r="I275" i="1" s="1"/>
  <c r="AC291" i="1"/>
  <c r="AD291" i="1" s="1"/>
  <c r="V330" i="1"/>
  <c r="K330" i="1"/>
  <c r="H247" i="1"/>
  <c r="V266" i="1"/>
  <c r="K266" i="1"/>
  <c r="Q271" i="1"/>
  <c r="H271" i="1"/>
  <c r="AC293" i="1"/>
  <c r="AC308" i="1"/>
  <c r="AD308" i="1" s="1"/>
  <c r="H330" i="1"/>
  <c r="I330" i="1" s="1"/>
  <c r="AF252" i="1"/>
  <c r="V252" i="1"/>
  <c r="M252" i="1"/>
  <c r="L252" i="1"/>
  <c r="K252" i="1"/>
  <c r="Q257" i="1"/>
  <c r="H257" i="1"/>
  <c r="I257" i="1" s="1"/>
  <c r="AC266" i="1"/>
  <c r="Q293" i="1"/>
  <c r="H293" i="1"/>
  <c r="V295" i="1"/>
  <c r="K295" i="1"/>
  <c r="Q308" i="1"/>
  <c r="H308" i="1"/>
  <c r="AC252" i="1"/>
  <c r="AD252" i="1" s="1"/>
  <c r="Q266" i="1"/>
  <c r="H266" i="1"/>
  <c r="I266" i="1" s="1"/>
  <c r="AC295" i="1"/>
  <c r="AD295" i="1" s="1"/>
  <c r="AC312" i="1"/>
  <c r="AD312" i="1" s="1"/>
  <c r="V335" i="1"/>
  <c r="K335" i="1"/>
  <c r="Q377" i="1"/>
  <c r="H377" i="1"/>
  <c r="Q252" i="1"/>
  <c r="H252" i="1"/>
  <c r="V261" i="1"/>
  <c r="K261" i="1"/>
  <c r="H295" i="1"/>
  <c r="I295" i="1" s="1"/>
  <c r="Q312" i="1"/>
  <c r="H312" i="1"/>
  <c r="V319" i="1"/>
  <c r="AF319" i="1"/>
  <c r="M319" i="1"/>
  <c r="L319" i="1"/>
  <c r="K319" i="1"/>
  <c r="AC335" i="1"/>
  <c r="AD335" i="1" s="1"/>
  <c r="AC261" i="1"/>
  <c r="AD261" i="1" s="1"/>
  <c r="V270" i="1"/>
  <c r="K270" i="1"/>
  <c r="K274" i="1"/>
  <c r="V274" i="1"/>
  <c r="AC319" i="1"/>
  <c r="AD319" i="1" s="1"/>
  <c r="Q335" i="1"/>
  <c r="H335" i="1"/>
  <c r="I335" i="1" s="1"/>
  <c r="V251" i="1"/>
  <c r="M251" i="1"/>
  <c r="L251" i="1"/>
  <c r="K251" i="1"/>
  <c r="AF251" i="1"/>
  <c r="K256" i="1"/>
  <c r="V256" i="1"/>
  <c r="AC270" i="1"/>
  <c r="AD270" i="1" s="1"/>
  <c r="AC274" i="1"/>
  <c r="AD274" i="1" s="1"/>
  <c r="K298" i="1"/>
  <c r="V298" i="1"/>
  <c r="V306" i="1"/>
  <c r="K306" i="1"/>
  <c r="Q319" i="1"/>
  <c r="H319" i="1"/>
  <c r="AC195" i="1"/>
  <c r="K207" i="1"/>
  <c r="V207" i="1"/>
  <c r="H208" i="1"/>
  <c r="I208" i="1" s="1"/>
  <c r="K234" i="1"/>
  <c r="V234" i="1"/>
  <c r="K240" i="1"/>
  <c r="V240" i="1"/>
  <c r="AC251" i="1"/>
  <c r="AD251" i="1" s="1"/>
  <c r="AC265" i="1"/>
  <c r="AD265" i="1" s="1"/>
  <c r="Q270" i="1"/>
  <c r="H270" i="1"/>
  <c r="H274" i="1"/>
  <c r="I274" i="1" s="1"/>
  <c r="Q274" i="1"/>
  <c r="V277" i="1"/>
  <c r="K277" i="1"/>
  <c r="AC298" i="1"/>
  <c r="AD298" i="1" s="1"/>
  <c r="AC306" i="1"/>
  <c r="AD306" i="1" s="1"/>
  <c r="V328" i="1"/>
  <c r="K328" i="1"/>
  <c r="AD139" i="1"/>
  <c r="Q140" i="1"/>
  <c r="H140" i="1"/>
  <c r="AC141" i="1"/>
  <c r="L142" i="1"/>
  <c r="K142" i="1"/>
  <c r="V142" i="1"/>
  <c r="M142" i="1"/>
  <c r="AF142" i="1"/>
  <c r="Q153" i="1"/>
  <c r="H153" i="1"/>
  <c r="AC154" i="1"/>
  <c r="L155" i="1"/>
  <c r="K155" i="1"/>
  <c r="M155" i="1"/>
  <c r="AF155" i="1"/>
  <c r="V155" i="1"/>
  <c r="Q181" i="1"/>
  <c r="H181" i="1"/>
  <c r="AC182" i="1"/>
  <c r="L183" i="1"/>
  <c r="K183" i="1"/>
  <c r="M183" i="1"/>
  <c r="AF183" i="1"/>
  <c r="V183" i="1"/>
  <c r="H195" i="1"/>
  <c r="Q195" i="1"/>
  <c r="AC207" i="1"/>
  <c r="AD207" i="1" s="1"/>
  <c r="K216" i="1"/>
  <c r="V216" i="1"/>
  <c r="AC234" i="1"/>
  <c r="AD234" i="1" s="1"/>
  <c r="H240" i="1"/>
  <c r="Q240" i="1"/>
  <c r="H251" i="1"/>
  <c r="I251" i="1" s="1"/>
  <c r="Q251" i="1"/>
  <c r="H265" i="1"/>
  <c r="I265" i="1" s="1"/>
  <c r="Q265" i="1"/>
  <c r="AC282" i="1"/>
  <c r="AD282" i="1" s="1"/>
  <c r="Q298" i="1"/>
  <c r="H298" i="1"/>
  <c r="I298" i="1" s="1"/>
  <c r="K300" i="1"/>
  <c r="V300" i="1"/>
  <c r="Q306" i="1"/>
  <c r="H306" i="1"/>
  <c r="I306" i="1" s="1"/>
  <c r="K324" i="1"/>
  <c r="V324" i="1"/>
  <c r="M324" i="1"/>
  <c r="L324" i="1"/>
  <c r="AF324" i="1"/>
  <c r="AC328" i="1"/>
  <c r="AD328" i="1" s="1"/>
  <c r="H141" i="1"/>
  <c r="I141" i="1" s="1"/>
  <c r="AC142" i="1"/>
  <c r="I142" i="1"/>
  <c r="H154" i="1"/>
  <c r="Q154" i="1"/>
  <c r="AC155" i="1"/>
  <c r="AD155" i="1" s="1"/>
  <c r="K156" i="1"/>
  <c r="M156" i="1"/>
  <c r="L156" i="1"/>
  <c r="AF156" i="1"/>
  <c r="V156" i="1"/>
  <c r="H182" i="1"/>
  <c r="I182" i="1" s="1"/>
  <c r="Q182" i="1"/>
  <c r="AC183" i="1"/>
  <c r="AD183" i="1" s="1"/>
  <c r="M184" i="1"/>
  <c r="K184" i="1"/>
  <c r="V184" i="1"/>
  <c r="L184" i="1"/>
  <c r="AF184" i="1"/>
  <c r="K203" i="1"/>
  <c r="V203" i="1"/>
  <c r="K210" i="1"/>
  <c r="V210" i="1"/>
  <c r="Q207" i="1"/>
  <c r="H207" i="1"/>
  <c r="I207" i="1" s="1"/>
  <c r="H216" i="1"/>
  <c r="I216" i="1" s="1"/>
  <c r="Q216" i="1"/>
  <c r="Q234" i="1"/>
  <c r="H234" i="1"/>
  <c r="AC245" i="1"/>
  <c r="AD245" i="1" s="1"/>
  <c r="AC300" i="1"/>
  <c r="AD300" i="1" s="1"/>
  <c r="AC324" i="1"/>
  <c r="Q328" i="1"/>
  <c r="H328" i="1"/>
  <c r="I328" i="1" s="1"/>
  <c r="L185" i="1"/>
  <c r="AF185" i="1"/>
  <c r="V185" i="1"/>
  <c r="M185" i="1"/>
  <c r="K185" i="1"/>
  <c r="AC203" i="1"/>
  <c r="AD203" i="1" s="1"/>
  <c r="K204" i="1"/>
  <c r="V204" i="1"/>
  <c r="AC210" i="1"/>
  <c r="AD210" i="1" s="1"/>
  <c r="K255" i="1"/>
  <c r="V255" i="1"/>
  <c r="AC260" i="1"/>
  <c r="K269" i="1"/>
  <c r="V269" i="1"/>
  <c r="Q300" i="1"/>
  <c r="H300" i="1"/>
  <c r="I300" i="1" s="1"/>
  <c r="K302" i="1"/>
  <c r="V302" i="1"/>
  <c r="Q324" i="1"/>
  <c r="H324" i="1"/>
  <c r="Q184" i="1"/>
  <c r="H184" i="1"/>
  <c r="I184" i="1" s="1"/>
  <c r="AC185" i="1"/>
  <c r="K186" i="1"/>
  <c r="AF186" i="1"/>
  <c r="M186" i="1"/>
  <c r="L186" i="1"/>
  <c r="V186" i="1"/>
  <c r="H203" i="1"/>
  <c r="I203" i="1" s="1"/>
  <c r="Q203" i="1"/>
  <c r="AC204" i="1"/>
  <c r="AD204" i="1" s="1"/>
  <c r="K205" i="1"/>
  <c r="V205" i="1"/>
  <c r="K206" i="1"/>
  <c r="V206" i="1"/>
  <c r="H210" i="1"/>
  <c r="Q210" i="1"/>
  <c r="K215" i="1"/>
  <c r="V215" i="1"/>
  <c r="V233" i="1"/>
  <c r="M233" i="1"/>
  <c r="K233" i="1"/>
  <c r="AF233" i="1"/>
  <c r="L233" i="1"/>
  <c r="K239" i="1"/>
  <c r="V239" i="1"/>
  <c r="AC250" i="1"/>
  <c r="AD250" i="1" s="1"/>
  <c r="AC255" i="1"/>
  <c r="AD255" i="1" s="1"/>
  <c r="H260" i="1"/>
  <c r="I260" i="1" s="1"/>
  <c r="Q260" i="1"/>
  <c r="AC269" i="1"/>
  <c r="AD269" i="1" s="1"/>
  <c r="K273" i="1"/>
  <c r="V273" i="1"/>
  <c r="AC302" i="1"/>
  <c r="AD302" i="1" s="1"/>
  <c r="K317" i="1"/>
  <c r="V317" i="1"/>
  <c r="V333" i="1"/>
  <c r="K333" i="1"/>
  <c r="H157" i="1"/>
  <c r="Q157" i="1"/>
  <c r="AC158" i="1"/>
  <c r="AF159" i="1"/>
  <c r="V159" i="1"/>
  <c r="L159" i="1"/>
  <c r="K159" i="1"/>
  <c r="M159" i="1"/>
  <c r="H185" i="1"/>
  <c r="I185" i="1" s="1"/>
  <c r="Q185" i="1"/>
  <c r="AC186" i="1"/>
  <c r="AD186" i="1" s="1"/>
  <c r="V187" i="1"/>
  <c r="K187" i="1"/>
  <c r="H204" i="1"/>
  <c r="Q204" i="1"/>
  <c r="AC205" i="1"/>
  <c r="AC206" i="1"/>
  <c r="AC215" i="1"/>
  <c r="AD215" i="1" s="1"/>
  <c r="AC233" i="1"/>
  <c r="AC239" i="1"/>
  <c r="H250" i="1"/>
  <c r="Q250" i="1"/>
  <c r="V264" i="1"/>
  <c r="K264" i="1"/>
  <c r="Q269" i="1"/>
  <c r="H269" i="1"/>
  <c r="I269" i="1" s="1"/>
  <c r="AC273" i="1"/>
  <c r="AD273" i="1" s="1"/>
  <c r="H290" i="1"/>
  <c r="I290" i="1" s="1"/>
  <c r="Q290" i="1"/>
  <c r="V292" i="1"/>
  <c r="K292" i="1"/>
  <c r="V313" i="1"/>
  <c r="K313" i="1"/>
  <c r="K336" i="1"/>
  <c r="V336" i="1"/>
  <c r="H355" i="1"/>
  <c r="I355" i="1" s="1"/>
  <c r="H205" i="1"/>
  <c r="I205" i="1" s="1"/>
  <c r="Q205" i="1"/>
  <c r="H206" i="1"/>
  <c r="I206" i="1" s="1"/>
  <c r="Q206" i="1"/>
  <c r="Q233" i="1"/>
  <c r="H233" i="1"/>
  <c r="I233" i="1" s="1"/>
  <c r="H264" i="1"/>
  <c r="Q264" i="1"/>
  <c r="H273" i="1"/>
  <c r="H292" i="1"/>
  <c r="Q292" i="1"/>
  <c r="V294" i="1"/>
  <c r="K294" i="1"/>
  <c r="H313" i="1"/>
  <c r="I313" i="1" s="1"/>
  <c r="Q313" i="1"/>
  <c r="AC320" i="1"/>
  <c r="AD320" i="1" s="1"/>
  <c r="H336" i="1"/>
  <c r="I336" i="1" s="1"/>
  <c r="Q159" i="1"/>
  <c r="H159" i="1"/>
  <c r="AC160" i="1"/>
  <c r="K161" i="1"/>
  <c r="V161" i="1"/>
  <c r="Q187" i="1"/>
  <c r="H187" i="1"/>
  <c r="AC188" i="1"/>
  <c r="AD188" i="1" s="1"/>
  <c r="K189" i="1"/>
  <c r="V189" i="1"/>
  <c r="K214" i="1"/>
  <c r="V214" i="1"/>
  <c r="H244" i="1"/>
  <c r="I244" i="1" s="1"/>
  <c r="Q244" i="1"/>
  <c r="AC294" i="1"/>
  <c r="AD294" i="1" s="1"/>
  <c r="H320" i="1"/>
  <c r="Q320" i="1"/>
  <c r="Q359" i="1"/>
  <c r="H359" i="1"/>
  <c r="I359" i="1" s="1"/>
  <c r="AD159" i="1"/>
  <c r="H160" i="1"/>
  <c r="I160" i="1" s="1"/>
  <c r="Q160" i="1"/>
  <c r="AC161" i="1"/>
  <c r="AD161" i="1" s="1"/>
  <c r="V162" i="1"/>
  <c r="K162" i="1"/>
  <c r="H188" i="1"/>
  <c r="Q188" i="1"/>
  <c r="AC189" i="1"/>
  <c r="V190" i="1"/>
  <c r="K190" i="1"/>
  <c r="AC214" i="1"/>
  <c r="AD214" i="1" s="1"/>
  <c r="AF232" i="1"/>
  <c r="V232" i="1"/>
  <c r="M232" i="1"/>
  <c r="L232" i="1"/>
  <c r="K232" i="1"/>
  <c r="K238" i="1"/>
  <c r="V238" i="1"/>
  <c r="AF249" i="1"/>
  <c r="V249" i="1"/>
  <c r="L249" i="1"/>
  <c r="K249" i="1"/>
  <c r="M249" i="1"/>
  <c r="K259" i="1"/>
  <c r="V259" i="1"/>
  <c r="V268" i="1"/>
  <c r="K268" i="1"/>
  <c r="K276" i="1"/>
  <c r="V276" i="1"/>
  <c r="H294" i="1"/>
  <c r="I294" i="1" s="1"/>
  <c r="V296" i="1"/>
  <c r="K296" i="1"/>
  <c r="V307" i="1"/>
  <c r="K307" i="1"/>
  <c r="V329" i="1"/>
  <c r="K329" i="1"/>
  <c r="H189" i="1"/>
  <c r="Q189" i="1"/>
  <c r="AC190" i="1"/>
  <c r="AD190" i="1" s="1"/>
  <c r="AF191" i="1"/>
  <c r="V191" i="1"/>
  <c r="L191" i="1"/>
  <c r="K191" i="1"/>
  <c r="M191" i="1"/>
  <c r="Q214" i="1"/>
  <c r="H214" i="1"/>
  <c r="I214" i="1" s="1"/>
  <c r="AC232" i="1"/>
  <c r="AC238" i="1"/>
  <c r="AD238" i="1" s="1"/>
  <c r="Q249" i="1"/>
  <c r="H249" i="1"/>
  <c r="H259" i="1"/>
  <c r="I259" i="1" s="1"/>
  <c r="Q259" i="1"/>
  <c r="AC268" i="1"/>
  <c r="AC276" i="1"/>
  <c r="AD276" i="1" s="1"/>
  <c r="AC296" i="1"/>
  <c r="AC307" i="1"/>
  <c r="AD307" i="1" s="1"/>
  <c r="AC329" i="1"/>
  <c r="AD329" i="1" s="1"/>
  <c r="Q190" i="1"/>
  <c r="H190" i="1"/>
  <c r="I190" i="1" s="1"/>
  <c r="AC191" i="1"/>
  <c r="AD191" i="1" s="1"/>
  <c r="I191" i="1"/>
  <c r="AF192" i="1"/>
  <c r="V192" i="1"/>
  <c r="M192" i="1"/>
  <c r="L192" i="1"/>
  <c r="K192" i="1"/>
  <c r="V213" i="1"/>
  <c r="K213" i="1"/>
  <c r="Q232" i="1"/>
  <c r="H232" i="1"/>
  <c r="Q238" i="1"/>
  <c r="H238" i="1"/>
  <c r="Q268" i="1"/>
  <c r="H268" i="1"/>
  <c r="I268" i="1" s="1"/>
  <c r="K272" i="1"/>
  <c r="V272" i="1"/>
  <c r="H296" i="1"/>
  <c r="V297" i="1"/>
  <c r="K297" i="1"/>
  <c r="Q307" i="1"/>
  <c r="H307" i="1"/>
  <c r="I307" i="1" s="1"/>
  <c r="Q329" i="1"/>
  <c r="H329" i="1"/>
  <c r="Q263" i="1"/>
  <c r="H263" i="1"/>
  <c r="I263" i="1" s="1"/>
  <c r="AC264" i="1"/>
  <c r="AD264" i="1" s="1"/>
  <c r="V265" i="1"/>
  <c r="K265" i="1"/>
  <c r="Q291" i="1"/>
  <c r="H291" i="1"/>
  <c r="AC292" i="1"/>
  <c r="AD292" i="1" s="1"/>
  <c r="V293" i="1"/>
  <c r="K293" i="1"/>
  <c r="V308" i="1"/>
  <c r="K308" i="1"/>
  <c r="AC313" i="1"/>
  <c r="AD313" i="1" s="1"/>
  <c r="V320" i="1"/>
  <c r="K320" i="1"/>
  <c r="AC330" i="1"/>
  <c r="AD330" i="1" s="1"/>
  <c r="AC336" i="1"/>
  <c r="AD336" i="1" s="1"/>
  <c r="AC412" i="1"/>
  <c r="V354" i="1"/>
  <c r="K354" i="1"/>
  <c r="V364" i="1"/>
  <c r="K364" i="1"/>
  <c r="V370" i="1"/>
  <c r="K370" i="1"/>
  <c r="K382" i="1"/>
  <c r="V382" i="1"/>
  <c r="Q412" i="1"/>
  <c r="H412" i="1"/>
  <c r="K442" i="1"/>
  <c r="V442" i="1"/>
  <c r="AC554" i="1"/>
  <c r="AD554" i="1" s="1"/>
  <c r="V345" i="1"/>
  <c r="K345" i="1"/>
  <c r="AC354" i="1"/>
  <c r="AD354" i="1" s="1"/>
  <c r="AC364" i="1"/>
  <c r="AD364" i="1" s="1"/>
  <c r="AC370" i="1"/>
  <c r="AC382" i="1"/>
  <c r="AD382" i="1" s="1"/>
  <c r="Q442" i="1"/>
  <c r="H442" i="1"/>
  <c r="I442" i="1" s="1"/>
  <c r="AC458" i="1"/>
  <c r="H481" i="1"/>
  <c r="K341" i="1"/>
  <c r="V341" i="1"/>
  <c r="AC345" i="1"/>
  <c r="AD345" i="1" s="1"/>
  <c r="H354" i="1"/>
  <c r="I354" i="1" s="1"/>
  <c r="Q364" i="1"/>
  <c r="H364" i="1"/>
  <c r="I364" i="1" s="1"/>
  <c r="H370" i="1"/>
  <c r="I370" i="1" s="1"/>
  <c r="Q370" i="1"/>
  <c r="Q382" i="1"/>
  <c r="H382" i="1"/>
  <c r="I382" i="1" s="1"/>
  <c r="V429" i="1"/>
  <c r="K429" i="1"/>
  <c r="AC341" i="1"/>
  <c r="Q345" i="1"/>
  <c r="H345" i="1"/>
  <c r="I345" i="1" s="1"/>
  <c r="V349" i="1"/>
  <c r="K349" i="1"/>
  <c r="V376" i="1"/>
  <c r="K376" i="1"/>
  <c r="V379" i="1"/>
  <c r="K379" i="1"/>
  <c r="Q429" i="1"/>
  <c r="H429" i="1"/>
  <c r="I429" i="1" s="1"/>
  <c r="AC349" i="1"/>
  <c r="AD349" i="1" s="1"/>
  <c r="V353" i="1"/>
  <c r="K353" i="1"/>
  <c r="V363" i="1"/>
  <c r="K363" i="1"/>
  <c r="K369" i="1"/>
  <c r="V369" i="1"/>
  <c r="AC376" i="1"/>
  <c r="AD376" i="1" s="1"/>
  <c r="AC379" i="1"/>
  <c r="V517" i="1"/>
  <c r="K517" i="1"/>
  <c r="V344" i="1"/>
  <c r="K344" i="1"/>
  <c r="AC353" i="1"/>
  <c r="AD353" i="1" s="1"/>
  <c r="AC363" i="1"/>
  <c r="AD363" i="1" s="1"/>
  <c r="AC369" i="1"/>
  <c r="AD369" i="1" s="1"/>
  <c r="Q376" i="1"/>
  <c r="H376" i="1"/>
  <c r="I376" i="1" s="1"/>
  <c r="Q379" i="1"/>
  <c r="H379" i="1"/>
  <c r="I379" i="1" s="1"/>
  <c r="AC419" i="1"/>
  <c r="V340" i="1"/>
  <c r="K340" i="1"/>
  <c r="AC344" i="1"/>
  <c r="H353" i="1"/>
  <c r="H363" i="1"/>
  <c r="Q369" i="1"/>
  <c r="H369" i="1"/>
  <c r="K384" i="1"/>
  <c r="V384" i="1"/>
  <c r="Q419" i="1"/>
  <c r="H419" i="1"/>
  <c r="I419" i="1" s="1"/>
  <c r="AC464" i="1"/>
  <c r="AD464" i="1" s="1"/>
  <c r="AC340" i="1"/>
  <c r="Q344" i="1"/>
  <c r="H344" i="1"/>
  <c r="I344" i="1" s="1"/>
  <c r="AC384" i="1"/>
  <c r="AD384" i="1" s="1"/>
  <c r="K397" i="1"/>
  <c r="V397" i="1"/>
  <c r="K423" i="1"/>
  <c r="V423" i="1"/>
  <c r="H340" i="1"/>
  <c r="I340" i="1" s="1"/>
  <c r="Q340" i="1"/>
  <c r="AC348" i="1"/>
  <c r="AD348" i="1" s="1"/>
  <c r="V352" i="1"/>
  <c r="K352" i="1"/>
  <c r="K362" i="1"/>
  <c r="V362" i="1"/>
  <c r="L368" i="1"/>
  <c r="K368" i="1"/>
  <c r="V368" i="1"/>
  <c r="M368" i="1"/>
  <c r="AF368" i="1"/>
  <c r="H384" i="1"/>
  <c r="I384" i="1" s="1"/>
  <c r="AC397" i="1"/>
  <c r="AD397" i="1" s="1"/>
  <c r="AC423" i="1"/>
  <c r="AD423" i="1" s="1"/>
  <c r="Q348" i="1"/>
  <c r="H348" i="1"/>
  <c r="AC352" i="1"/>
  <c r="AC362" i="1"/>
  <c r="AD362" i="1" s="1"/>
  <c r="AC368" i="1"/>
  <c r="AD368" i="1" s="1"/>
  <c r="V381" i="1"/>
  <c r="K381" i="1"/>
  <c r="K386" i="1"/>
  <c r="V386" i="1"/>
  <c r="Q397" i="1"/>
  <c r="H397" i="1"/>
  <c r="K399" i="1"/>
  <c r="V399" i="1"/>
  <c r="Q423" i="1"/>
  <c r="H423" i="1"/>
  <c r="V436" i="1"/>
  <c r="K436" i="1"/>
  <c r="K339" i="1"/>
  <c r="V339" i="1"/>
  <c r="Q352" i="1"/>
  <c r="H352" i="1"/>
  <c r="I352" i="1" s="1"/>
  <c r="Q362" i="1"/>
  <c r="H362" i="1"/>
  <c r="I362" i="1" s="1"/>
  <c r="Q368" i="1"/>
  <c r="H368" i="1"/>
  <c r="I368" i="1" s="1"/>
  <c r="AC381" i="1"/>
  <c r="AD381" i="1" s="1"/>
  <c r="H409" i="1"/>
  <c r="I409" i="1" s="1"/>
  <c r="V411" i="1"/>
  <c r="K411" i="1"/>
  <c r="H436" i="1"/>
  <c r="Q302" i="1"/>
  <c r="H302" i="1"/>
  <c r="AC303" i="1"/>
  <c r="V304" i="1"/>
  <c r="K304" i="1"/>
  <c r="AC317" i="1"/>
  <c r="K322" i="1"/>
  <c r="V322" i="1"/>
  <c r="AC327" i="1"/>
  <c r="AC333" i="1"/>
  <c r="AD333" i="1" s="1"/>
  <c r="AC339" i="1"/>
  <c r="AC375" i="1"/>
  <c r="AD375" i="1" s="1"/>
  <c r="H381" i="1"/>
  <c r="Q411" i="1"/>
  <c r="H411" i="1"/>
  <c r="I411" i="1" s="1"/>
  <c r="K413" i="1"/>
  <c r="V413" i="1"/>
  <c r="H430" i="1"/>
  <c r="H215" i="1"/>
  <c r="I215" i="1" s="1"/>
  <c r="Q215" i="1"/>
  <c r="AC216" i="1"/>
  <c r="K217" i="1"/>
  <c r="V217" i="1"/>
  <c r="H239" i="1"/>
  <c r="I239" i="1" s="1"/>
  <c r="Q239" i="1"/>
  <c r="AC240" i="1"/>
  <c r="AD240" i="1" s="1"/>
  <c r="K241" i="1"/>
  <c r="V241" i="1"/>
  <c r="M241" i="1"/>
  <c r="AF241" i="1"/>
  <c r="L241" i="1"/>
  <c r="H276" i="1"/>
  <c r="I276" i="1" s="1"/>
  <c r="Q276" i="1"/>
  <c r="AC277" i="1"/>
  <c r="K278" i="1"/>
  <c r="V278" i="1"/>
  <c r="H303" i="1"/>
  <c r="I303" i="1" s="1"/>
  <c r="Q303" i="1"/>
  <c r="AC304" i="1"/>
  <c r="AD304" i="1" s="1"/>
  <c r="Q317" i="1"/>
  <c r="H317" i="1"/>
  <c r="AC322" i="1"/>
  <c r="AD322" i="1" s="1"/>
  <c r="H327" i="1"/>
  <c r="I327" i="1" s="1"/>
  <c r="Q333" i="1"/>
  <c r="H333" i="1"/>
  <c r="I333" i="1" s="1"/>
  <c r="H339" i="1"/>
  <c r="I339" i="1" s="1"/>
  <c r="Q339" i="1"/>
  <c r="V361" i="1"/>
  <c r="M361" i="1"/>
  <c r="L361" i="1"/>
  <c r="K361" i="1"/>
  <c r="AF361" i="1"/>
  <c r="M367" i="1"/>
  <c r="L367" i="1"/>
  <c r="K367" i="1"/>
  <c r="AF367" i="1"/>
  <c r="V367" i="1"/>
  <c r="K372" i="1"/>
  <c r="V372" i="1"/>
  <c r="H375" i="1"/>
  <c r="I375" i="1" s="1"/>
  <c r="Q375" i="1"/>
  <c r="V378" i="1"/>
  <c r="K378" i="1"/>
  <c r="AC413" i="1"/>
  <c r="AD413" i="1" s="1"/>
  <c r="H277" i="1"/>
  <c r="AC278" i="1"/>
  <c r="K279" i="1"/>
  <c r="V279" i="1"/>
  <c r="Q304" i="1"/>
  <c r="H304" i="1"/>
  <c r="I304" i="1" s="1"/>
  <c r="M316" i="1"/>
  <c r="L316" i="1"/>
  <c r="K316" i="1"/>
  <c r="AF316" i="1"/>
  <c r="V316" i="1"/>
  <c r="Q322" i="1"/>
  <c r="H322" i="1"/>
  <c r="I322" i="1" s="1"/>
  <c r="AC361" i="1"/>
  <c r="AC367" i="1"/>
  <c r="AC372" i="1"/>
  <c r="AC378" i="1"/>
  <c r="H413" i="1"/>
  <c r="I413" i="1" s="1"/>
  <c r="V420" i="1"/>
  <c r="K420" i="1"/>
  <c r="V447" i="1"/>
  <c r="K447" i="1"/>
  <c r="H278" i="1"/>
  <c r="I278" i="1" s="1"/>
  <c r="Q278" i="1"/>
  <c r="AC279" i="1"/>
  <c r="AD279" i="1" s="1"/>
  <c r="K280" i="1"/>
  <c r="V280" i="1"/>
  <c r="K284" i="1"/>
  <c r="V284" i="1"/>
  <c r="AC316" i="1"/>
  <c r="AD316" i="1" s="1"/>
  <c r="V332" i="1"/>
  <c r="K332" i="1"/>
  <c r="K338" i="1"/>
  <c r="V338" i="1"/>
  <c r="H361" i="1"/>
  <c r="I361" i="1" s="1"/>
  <c r="Q361" i="1"/>
  <c r="Q367" i="1"/>
  <c r="H367" i="1"/>
  <c r="Q378" i="1"/>
  <c r="H378" i="1"/>
  <c r="AC420" i="1"/>
  <c r="AD420" i="1" s="1"/>
  <c r="Q218" i="1"/>
  <c r="H218" i="1"/>
  <c r="AC209" i="1"/>
  <c r="AD209" i="1" s="1"/>
  <c r="K227" i="1"/>
  <c r="V227" i="1"/>
  <c r="Q242" i="1"/>
  <c r="H242" i="1"/>
  <c r="N242" i="1" s="1"/>
  <c r="AC243" i="1"/>
  <c r="K244" i="1"/>
  <c r="L244" i="1"/>
  <c r="AF244" i="1"/>
  <c r="V244" i="1"/>
  <c r="M244" i="1"/>
  <c r="H255" i="1"/>
  <c r="Q255" i="1"/>
  <c r="AC256" i="1"/>
  <c r="AD256" i="1" s="1"/>
  <c r="K257" i="1"/>
  <c r="V257" i="1"/>
  <c r="H279" i="1"/>
  <c r="I279" i="1" s="1"/>
  <c r="Q279" i="1"/>
  <c r="AC280" i="1"/>
  <c r="K281" i="1"/>
  <c r="V281" i="1"/>
  <c r="AC284" i="1"/>
  <c r="K285" i="1"/>
  <c r="V285" i="1"/>
  <c r="H316" i="1"/>
  <c r="Q316" i="1"/>
  <c r="K323" i="1"/>
  <c r="V323" i="1"/>
  <c r="AC332" i="1"/>
  <c r="AD332" i="1" s="1"/>
  <c r="AC338" i="1"/>
  <c r="AD338" i="1" s="1"/>
  <c r="K383" i="1"/>
  <c r="V383" i="1"/>
  <c r="H209" i="1"/>
  <c r="Q209" i="1"/>
  <c r="AC227" i="1"/>
  <c r="AD227" i="1" s="1"/>
  <c r="H243" i="1"/>
  <c r="Q243" i="1"/>
  <c r="AC244" i="1"/>
  <c r="AD244" i="1" s="1"/>
  <c r="K245" i="1"/>
  <c r="V245" i="1"/>
  <c r="H256" i="1"/>
  <c r="I256" i="1" s="1"/>
  <c r="Q256" i="1"/>
  <c r="AC257" i="1"/>
  <c r="V258" i="1"/>
  <c r="K258" i="1"/>
  <c r="H280" i="1"/>
  <c r="Q280" i="1"/>
  <c r="I281" i="1"/>
  <c r="AC281" i="1"/>
  <c r="K282" i="1"/>
  <c r="V282" i="1"/>
  <c r="H284" i="1"/>
  <c r="I284" i="1" s="1"/>
  <c r="Q284" i="1"/>
  <c r="AC285" i="1"/>
  <c r="AD285" i="1" s="1"/>
  <c r="K286" i="1"/>
  <c r="V286" i="1"/>
  <c r="K315" i="1"/>
  <c r="V315" i="1"/>
  <c r="AC323" i="1"/>
  <c r="Q332" i="1"/>
  <c r="H332" i="1"/>
  <c r="Q338" i="1"/>
  <c r="H338" i="1"/>
  <c r="K356" i="1"/>
  <c r="V356" i="1"/>
  <c r="AF360" i="1"/>
  <c r="V360" i="1"/>
  <c r="M360" i="1"/>
  <c r="L360" i="1"/>
  <c r="K360" i="1"/>
  <c r="M366" i="1"/>
  <c r="AF366" i="1"/>
  <c r="V366" i="1"/>
  <c r="L366" i="1"/>
  <c r="K366" i="1"/>
  <c r="AC383" i="1"/>
  <c r="AD383" i="1" s="1"/>
  <c r="H285" i="1"/>
  <c r="Q285" i="1"/>
  <c r="AC286" i="1"/>
  <c r="K287" i="1"/>
  <c r="V287" i="1"/>
  <c r="AC315" i="1"/>
  <c r="AD315" i="1" s="1"/>
  <c r="H323" i="1"/>
  <c r="I323" i="1" s="1"/>
  <c r="Q323" i="1"/>
  <c r="AC356" i="1"/>
  <c r="AD356" i="1" s="1"/>
  <c r="AC360" i="1"/>
  <c r="AD360" i="1" s="1"/>
  <c r="AC366" i="1"/>
  <c r="AD366" i="1" s="1"/>
  <c r="H383" i="1"/>
  <c r="I383" i="1" s="1"/>
  <c r="AC225" i="1"/>
  <c r="H245" i="1"/>
  <c r="Q245" i="1"/>
  <c r="AC246" i="1"/>
  <c r="V247" i="1"/>
  <c r="K247" i="1"/>
  <c r="Q258" i="1"/>
  <c r="H258" i="1"/>
  <c r="AC259" i="1"/>
  <c r="K260" i="1"/>
  <c r="V260" i="1"/>
  <c r="H282" i="1"/>
  <c r="I282" i="1" s="1"/>
  <c r="Q282" i="1"/>
  <c r="H286" i="1"/>
  <c r="I286" i="1" s="1"/>
  <c r="Q286" i="1"/>
  <c r="AC287" i="1"/>
  <c r="V288" i="1"/>
  <c r="K288" i="1"/>
  <c r="H315" i="1"/>
  <c r="I315" i="1" s="1"/>
  <c r="K331" i="1"/>
  <c r="V331" i="1"/>
  <c r="K337" i="1"/>
  <c r="V337" i="1"/>
  <c r="H356" i="1"/>
  <c r="H360" i="1"/>
  <c r="Q360" i="1"/>
  <c r="Q366" i="1"/>
  <c r="H366" i="1"/>
  <c r="I366" i="1" s="1"/>
  <c r="K371" i="1"/>
  <c r="V371" i="1"/>
  <c r="V380" i="1"/>
  <c r="K380" i="1"/>
  <c r="K396" i="1"/>
  <c r="V396" i="1"/>
  <c r="V428" i="1"/>
  <c r="K428" i="1"/>
  <c r="H287" i="1"/>
  <c r="I287" i="1" s="1"/>
  <c r="Q287" i="1"/>
  <c r="AC288" i="1"/>
  <c r="AD288" i="1" s="1"/>
  <c r="V289" i="1"/>
  <c r="K289" i="1"/>
  <c r="AF314" i="1"/>
  <c r="V314" i="1"/>
  <c r="M314" i="1"/>
  <c r="L314" i="1"/>
  <c r="K314" i="1"/>
  <c r="V321" i="1"/>
  <c r="K321" i="1"/>
  <c r="AC331" i="1"/>
  <c r="AC337" i="1"/>
  <c r="AC371" i="1"/>
  <c r="AD371" i="1" s="1"/>
  <c r="AC380" i="1"/>
  <c r="AD380" i="1" s="1"/>
  <c r="AC396" i="1"/>
  <c r="AD396" i="1" s="1"/>
  <c r="AC428" i="1"/>
  <c r="AD428" i="1" s="1"/>
  <c r="Q283" i="1"/>
  <c r="N283" i="1"/>
  <c r="H288" i="1"/>
  <c r="Q288" i="1"/>
  <c r="AC289" i="1"/>
  <c r="V290" i="1"/>
  <c r="K290" i="1"/>
  <c r="AC314" i="1"/>
  <c r="AC321" i="1"/>
  <c r="H331" i="1"/>
  <c r="I331" i="1" s="1"/>
  <c r="Q337" i="1"/>
  <c r="H337" i="1"/>
  <c r="I337" i="1" s="1"/>
  <c r="K355" i="1"/>
  <c r="V355" i="1"/>
  <c r="V359" i="1"/>
  <c r="K359" i="1"/>
  <c r="V365" i="1"/>
  <c r="K365" i="1"/>
  <c r="Q371" i="1"/>
  <c r="H371" i="1"/>
  <c r="V377" i="1"/>
  <c r="K377" i="1"/>
  <c r="Q380" i="1"/>
  <c r="H380" i="1"/>
  <c r="K385" i="1"/>
  <c r="V385" i="1"/>
  <c r="Q396" i="1"/>
  <c r="H396" i="1"/>
  <c r="K398" i="1"/>
  <c r="V398" i="1"/>
  <c r="K418" i="1"/>
  <c r="V418" i="1"/>
  <c r="AD247" i="1"/>
  <c r="Q248" i="1"/>
  <c r="H248" i="1"/>
  <c r="AC249" i="1"/>
  <c r="L250" i="1"/>
  <c r="K250" i="1"/>
  <c r="AF250" i="1"/>
  <c r="V250" i="1"/>
  <c r="M250" i="1"/>
  <c r="AD260" i="1"/>
  <c r="H261" i="1"/>
  <c r="I261" i="1" s="1"/>
  <c r="Q261" i="1"/>
  <c r="AC262" i="1"/>
  <c r="AD262" i="1" s="1"/>
  <c r="V263" i="1"/>
  <c r="K263" i="1"/>
  <c r="H289" i="1"/>
  <c r="Q289" i="1"/>
  <c r="AC290" i="1"/>
  <c r="V291" i="1"/>
  <c r="K291" i="1"/>
  <c r="H314" i="1"/>
  <c r="I314" i="1" s="1"/>
  <c r="Q321" i="1"/>
  <c r="H321" i="1"/>
  <c r="I321" i="1" s="1"/>
  <c r="AC355" i="1"/>
  <c r="AC359" i="1"/>
  <c r="AC365" i="1"/>
  <c r="I365" i="1"/>
  <c r="AC377" i="1"/>
  <c r="I377" i="1"/>
  <c r="AC385" i="1"/>
  <c r="AD385" i="1" s="1"/>
  <c r="AC398" i="1"/>
  <c r="AD398" i="1" s="1"/>
  <c r="H418" i="1"/>
  <c r="I418" i="1" s="1"/>
  <c r="Q418" i="1"/>
  <c r="K433" i="1"/>
  <c r="V433" i="1"/>
  <c r="V375" i="1"/>
  <c r="K375" i="1"/>
  <c r="Q410" i="1"/>
  <c r="H410" i="1"/>
  <c r="AC411" i="1"/>
  <c r="V412" i="1"/>
  <c r="K412" i="1"/>
  <c r="Q414" i="1"/>
  <c r="H414" i="1"/>
  <c r="AC430" i="1"/>
  <c r="AD430" i="1" s="1"/>
  <c r="AC436" i="1"/>
  <c r="AD436" i="1" s="1"/>
  <c r="AC442" i="1"/>
  <c r="AD442" i="1" s="1"/>
  <c r="Q458" i="1"/>
  <c r="H458" i="1"/>
  <c r="I458" i="1" s="1"/>
  <c r="H464" i="1"/>
  <c r="I464" i="1" s="1"/>
  <c r="V469" i="1"/>
  <c r="K469" i="1"/>
  <c r="K475" i="1"/>
  <c r="V475" i="1"/>
  <c r="AC517" i="1"/>
  <c r="AC469" i="1"/>
  <c r="AD469" i="1" s="1"/>
  <c r="AC475" i="1"/>
  <c r="AD475" i="1" s="1"/>
  <c r="H491" i="1"/>
  <c r="Q452" i="1"/>
  <c r="H452" i="1"/>
  <c r="I452" i="1" s="1"/>
  <c r="V463" i="1"/>
  <c r="K463" i="1"/>
  <c r="Q469" i="1"/>
  <c r="H469" i="1"/>
  <c r="K508" i="1"/>
  <c r="V508" i="1"/>
  <c r="AC525" i="1"/>
  <c r="V435" i="1"/>
  <c r="K435" i="1"/>
  <c r="V441" i="1"/>
  <c r="K441" i="1"/>
  <c r="V457" i="1"/>
  <c r="K457" i="1"/>
  <c r="AC463" i="1"/>
  <c r="V496" i="1"/>
  <c r="K496" i="1"/>
  <c r="AC508" i="1"/>
  <c r="AD508" i="1" s="1"/>
  <c r="AH512" i="1"/>
  <c r="AG512" i="1"/>
  <c r="AC435" i="1"/>
  <c r="AD435" i="1" s="1"/>
  <c r="AC441" i="1"/>
  <c r="H457" i="1"/>
  <c r="I457" i="1" s="1"/>
  <c r="Q463" i="1"/>
  <c r="H463" i="1"/>
  <c r="I463" i="1" s="1"/>
  <c r="V468" i="1"/>
  <c r="K468" i="1"/>
  <c r="K474" i="1"/>
  <c r="V474" i="1"/>
  <c r="AC496" i="1"/>
  <c r="AD496" i="1" s="1"/>
  <c r="Q508" i="1"/>
  <c r="H508" i="1"/>
  <c r="Q578" i="1"/>
  <c r="H578" i="1"/>
  <c r="Q435" i="1"/>
  <c r="H435" i="1"/>
  <c r="H441" i="1"/>
  <c r="I441" i="1" s="1"/>
  <c r="AH466" i="1"/>
  <c r="AG466" i="1"/>
  <c r="AC468" i="1"/>
  <c r="AC474" i="1"/>
  <c r="AD474" i="1" s="1"/>
  <c r="V480" i="1"/>
  <c r="K480" i="1"/>
  <c r="H496" i="1"/>
  <c r="I496" i="1" s="1"/>
  <c r="V446" i="1"/>
  <c r="K446" i="1"/>
  <c r="V451" i="1"/>
  <c r="K451" i="1"/>
  <c r="V462" i="1"/>
  <c r="K462" i="1"/>
  <c r="Q468" i="1"/>
  <c r="H468" i="1"/>
  <c r="Q474" i="1"/>
  <c r="H474" i="1"/>
  <c r="I474" i="1" s="1"/>
  <c r="V513" i="1"/>
  <c r="K513" i="1"/>
  <c r="V434" i="1"/>
  <c r="K434" i="1"/>
  <c r="V440" i="1"/>
  <c r="K440" i="1"/>
  <c r="AC446" i="1"/>
  <c r="V456" i="1"/>
  <c r="K456" i="1"/>
  <c r="AC462" i="1"/>
  <c r="AD462" i="1" s="1"/>
  <c r="K501" i="1"/>
  <c r="V501" i="1"/>
  <c r="AC513" i="1"/>
  <c r="AD513" i="1" s="1"/>
  <c r="V518" i="1"/>
  <c r="K518" i="1"/>
  <c r="AC434" i="1"/>
  <c r="AC440" i="1"/>
  <c r="AC456" i="1"/>
  <c r="AD456" i="1" s="1"/>
  <c r="Q462" i="1"/>
  <c r="H462" i="1"/>
  <c r="I462" i="1" s="1"/>
  <c r="V467" i="1"/>
  <c r="K467" i="1"/>
  <c r="V473" i="1"/>
  <c r="K473" i="1"/>
  <c r="H518" i="1"/>
  <c r="I518" i="1" s="1"/>
  <c r="Q518" i="1"/>
  <c r="AC540" i="1"/>
  <c r="AD540" i="1" s="1"/>
  <c r="Q434" i="1"/>
  <c r="H434" i="1"/>
  <c r="I434" i="1" s="1"/>
  <c r="Q440" i="1"/>
  <c r="H440" i="1"/>
  <c r="I440" i="1" s="1"/>
  <c r="AC467" i="1"/>
  <c r="AD467" i="1" s="1"/>
  <c r="AC473" i="1"/>
  <c r="AD473" i="1" s="1"/>
  <c r="Q492" i="1"/>
  <c r="H492" i="1"/>
  <c r="I492" i="1" s="1"/>
  <c r="V523" i="1"/>
  <c r="K523" i="1"/>
  <c r="AC588" i="1"/>
  <c r="M461" i="1"/>
  <c r="L461" i="1"/>
  <c r="K461" i="1"/>
  <c r="AF461" i="1"/>
  <c r="V461" i="1"/>
  <c r="Q467" i="1"/>
  <c r="H467" i="1"/>
  <c r="H473" i="1"/>
  <c r="I473" i="1" s="1"/>
  <c r="AC523" i="1"/>
  <c r="AD523" i="1" s="1"/>
  <c r="K439" i="1"/>
  <c r="V439" i="1"/>
  <c r="AC445" i="1"/>
  <c r="AD445" i="1" s="1"/>
  <c r="AC461" i="1"/>
  <c r="AD461" i="1" s="1"/>
  <c r="K479" i="1"/>
  <c r="V479" i="1"/>
  <c r="V497" i="1"/>
  <c r="K497" i="1"/>
  <c r="AC509" i="1"/>
  <c r="AD509" i="1" s="1"/>
  <c r="H385" i="1"/>
  <c r="I385" i="1" s="1"/>
  <c r="AC386" i="1"/>
  <c r="AD386" i="1" s="1"/>
  <c r="K387" i="1"/>
  <c r="V387" i="1"/>
  <c r="Q398" i="1"/>
  <c r="H398" i="1"/>
  <c r="I398" i="1" s="1"/>
  <c r="AC399" i="1"/>
  <c r="AD399" i="1" s="1"/>
  <c r="K400" i="1"/>
  <c r="V400" i="1"/>
  <c r="AC433" i="1"/>
  <c r="AD433" i="1" s="1"/>
  <c r="AC439" i="1"/>
  <c r="AD439" i="1" s="1"/>
  <c r="H445" i="1"/>
  <c r="I445" i="1" s="1"/>
  <c r="Q445" i="1"/>
  <c r="AC455" i="1"/>
  <c r="AD455" i="1" s="1"/>
  <c r="H461" i="1"/>
  <c r="I461" i="1" s="1"/>
  <c r="K472" i="1"/>
  <c r="V472" i="1"/>
  <c r="AC479" i="1"/>
  <c r="AD479" i="1" s="1"/>
  <c r="AC497" i="1"/>
  <c r="V528" i="1"/>
  <c r="K528" i="1"/>
  <c r="Q341" i="1"/>
  <c r="H341" i="1"/>
  <c r="I341" i="1" s="1"/>
  <c r="Q372" i="1"/>
  <c r="H372" i="1"/>
  <c r="I372" i="1" s="1"/>
  <c r="H386" i="1"/>
  <c r="Q386" i="1"/>
  <c r="AC387" i="1"/>
  <c r="AD387" i="1" s="1"/>
  <c r="K388" i="1"/>
  <c r="V388" i="1"/>
  <c r="H399" i="1"/>
  <c r="AC400" i="1"/>
  <c r="AD400" i="1" s="1"/>
  <c r="K401" i="1"/>
  <c r="V401" i="1"/>
  <c r="K417" i="1"/>
  <c r="V417" i="1"/>
  <c r="AC427" i="1"/>
  <c r="AD427" i="1" s="1"/>
  <c r="H433" i="1"/>
  <c r="H439" i="1"/>
  <c r="Q455" i="1"/>
  <c r="H455" i="1"/>
  <c r="AC472" i="1"/>
  <c r="Q497" i="1"/>
  <c r="H497" i="1"/>
  <c r="I497" i="1" s="1"/>
  <c r="AC528" i="1"/>
  <c r="AD528" i="1" s="1"/>
  <c r="K348" i="1"/>
  <c r="V348" i="1"/>
  <c r="H387" i="1"/>
  <c r="I387" i="1" s="1"/>
  <c r="Q387" i="1"/>
  <c r="AC388" i="1"/>
  <c r="AD388" i="1" s="1"/>
  <c r="K389" i="1"/>
  <c r="V389" i="1"/>
  <c r="H400" i="1"/>
  <c r="Q400" i="1"/>
  <c r="AC401" i="1"/>
  <c r="AD401" i="1" s="1"/>
  <c r="K402" i="1"/>
  <c r="V402" i="1"/>
  <c r="AC417" i="1"/>
  <c r="AD417" i="1" s="1"/>
  <c r="H427" i="1"/>
  <c r="I427" i="1" s="1"/>
  <c r="Q427" i="1"/>
  <c r="V460" i="1"/>
  <c r="K460" i="1"/>
  <c r="Q472" i="1"/>
  <c r="H472" i="1"/>
  <c r="I472" i="1" s="1"/>
  <c r="H388" i="1"/>
  <c r="Q388" i="1"/>
  <c r="AC389" i="1"/>
  <c r="K390" i="1"/>
  <c r="V390" i="1"/>
  <c r="H401" i="1"/>
  <c r="I401" i="1" s="1"/>
  <c r="Q401" i="1"/>
  <c r="AC402" i="1"/>
  <c r="AD402" i="1" s="1"/>
  <c r="K403" i="1"/>
  <c r="V403" i="1"/>
  <c r="V432" i="1"/>
  <c r="K432" i="1"/>
  <c r="K438" i="1"/>
  <c r="V438" i="1"/>
  <c r="K444" i="1"/>
  <c r="V444" i="1"/>
  <c r="AC460" i="1"/>
  <c r="AD460" i="1" s="1"/>
  <c r="AC482" i="1"/>
  <c r="AD482" i="1" s="1"/>
  <c r="V502" i="1"/>
  <c r="K502" i="1"/>
  <c r="AC519" i="1"/>
  <c r="AD519" i="1" s="1"/>
  <c r="H389" i="1"/>
  <c r="I389" i="1" s="1"/>
  <c r="Q389" i="1"/>
  <c r="AC390" i="1"/>
  <c r="K391" i="1"/>
  <c r="V391" i="1"/>
  <c r="H402" i="1"/>
  <c r="I402" i="1" s="1"/>
  <c r="Q402" i="1"/>
  <c r="AC403" i="1"/>
  <c r="AD403" i="1" s="1"/>
  <c r="K404" i="1"/>
  <c r="V404" i="1"/>
  <c r="K416" i="1"/>
  <c r="V416" i="1"/>
  <c r="AC432" i="1"/>
  <c r="AD432" i="1" s="1"/>
  <c r="AC438" i="1"/>
  <c r="H444" i="1"/>
  <c r="I444" i="1" s="1"/>
  <c r="K454" i="1"/>
  <c r="V454" i="1"/>
  <c r="H460" i="1"/>
  <c r="K471" i="1"/>
  <c r="V471" i="1"/>
  <c r="AC478" i="1"/>
  <c r="AD478" i="1" s="1"/>
  <c r="AC502" i="1"/>
  <c r="AD502" i="1" s="1"/>
  <c r="Q519" i="1"/>
  <c r="H519" i="1"/>
  <c r="I519" i="1" s="1"/>
  <c r="H349" i="1"/>
  <c r="I349" i="1" s="1"/>
  <c r="Q349" i="1"/>
  <c r="H390" i="1"/>
  <c r="I390" i="1" s="1"/>
  <c r="Q390" i="1"/>
  <c r="AC391" i="1"/>
  <c r="AD391" i="1" s="1"/>
  <c r="V392" i="1"/>
  <c r="K392" i="1"/>
  <c r="H403" i="1"/>
  <c r="Q403" i="1"/>
  <c r="AC404" i="1"/>
  <c r="AD404" i="1" s="1"/>
  <c r="V405" i="1"/>
  <c r="K405" i="1"/>
  <c r="AC416" i="1"/>
  <c r="AC426" i="1"/>
  <c r="H432" i="1"/>
  <c r="I432" i="1" s="1"/>
  <c r="Q432" i="1"/>
  <c r="H438" i="1"/>
  <c r="Q438" i="1"/>
  <c r="AC449" i="1"/>
  <c r="H454" i="1"/>
  <c r="I454" i="1" s="1"/>
  <c r="Q454" i="1"/>
  <c r="Q466" i="1"/>
  <c r="AC471" i="1"/>
  <c r="H478" i="1"/>
  <c r="Q478" i="1"/>
  <c r="V490" i="1"/>
  <c r="K490" i="1"/>
  <c r="Q502" i="1"/>
  <c r="H502" i="1"/>
  <c r="V524" i="1"/>
  <c r="K524" i="1"/>
  <c r="H391" i="1"/>
  <c r="I391" i="1" s="1"/>
  <c r="Q391" i="1"/>
  <c r="AC392" i="1"/>
  <c r="AD392" i="1" s="1"/>
  <c r="K393" i="1"/>
  <c r="V393" i="1"/>
  <c r="H404" i="1"/>
  <c r="I404" i="1" s="1"/>
  <c r="AC405" i="1"/>
  <c r="AD405" i="1" s="1"/>
  <c r="K406" i="1"/>
  <c r="V406" i="1"/>
  <c r="Q416" i="1"/>
  <c r="H416" i="1"/>
  <c r="I416" i="1" s="1"/>
  <c r="V459" i="1"/>
  <c r="AF459" i="1"/>
  <c r="M459" i="1"/>
  <c r="L459" i="1"/>
  <c r="K459" i="1"/>
  <c r="V465" i="1"/>
  <c r="K465" i="1"/>
  <c r="Q471" i="1"/>
  <c r="H471" i="1"/>
  <c r="V507" i="1"/>
  <c r="K507" i="1"/>
  <c r="H524" i="1"/>
  <c r="I524" i="1" s="1"/>
  <c r="Q524" i="1"/>
  <c r="AC532" i="1"/>
  <c r="AD532" i="1" s="1"/>
  <c r="V311" i="1"/>
  <c r="K311" i="1"/>
  <c r="H392" i="1"/>
  <c r="AC393" i="1"/>
  <c r="AD393" i="1" s="1"/>
  <c r="H405" i="1"/>
  <c r="Q405" i="1"/>
  <c r="AC406" i="1"/>
  <c r="V407" i="1"/>
  <c r="K407" i="1"/>
  <c r="K415" i="1"/>
  <c r="V415" i="1"/>
  <c r="V431" i="1"/>
  <c r="K431" i="1"/>
  <c r="V437" i="1"/>
  <c r="K437" i="1"/>
  <c r="K443" i="1"/>
  <c r="V443" i="1"/>
  <c r="AC459" i="1"/>
  <c r="AC465" i="1"/>
  <c r="H484" i="1"/>
  <c r="I484" i="1" s="1"/>
  <c r="Q484" i="1"/>
  <c r="K495" i="1"/>
  <c r="V495" i="1"/>
  <c r="AC507" i="1"/>
  <c r="AD507" i="1" s="1"/>
  <c r="AC311" i="1"/>
  <c r="AD311" i="1" s="1"/>
  <c r="I311" i="1"/>
  <c r="V312" i="1"/>
  <c r="AF312" i="1"/>
  <c r="M312" i="1"/>
  <c r="L312" i="1"/>
  <c r="K312" i="1"/>
  <c r="H393" i="1"/>
  <c r="Q393" i="1"/>
  <c r="H406" i="1"/>
  <c r="I406" i="1" s="1"/>
  <c r="Q406" i="1"/>
  <c r="AC407" i="1"/>
  <c r="AD407" i="1" s="1"/>
  <c r="V408" i="1"/>
  <c r="K408" i="1"/>
  <c r="AC415" i="1"/>
  <c r="AD415" i="1" s="1"/>
  <c r="AC431" i="1"/>
  <c r="AD431" i="1" s="1"/>
  <c r="AC437" i="1"/>
  <c r="AD437" i="1" s="1"/>
  <c r="AC443" i="1"/>
  <c r="AD443" i="1" s="1"/>
  <c r="H459" i="1"/>
  <c r="Q459" i="1"/>
  <c r="Q465" i="1"/>
  <c r="H465" i="1"/>
  <c r="V470" i="1"/>
  <c r="K470" i="1"/>
  <c r="V476" i="1"/>
  <c r="K476" i="1"/>
  <c r="H488" i="1"/>
  <c r="I488" i="1" s="1"/>
  <c r="Q488" i="1"/>
  <c r="V498" i="1"/>
  <c r="K498" i="1"/>
  <c r="H507" i="1"/>
  <c r="K529" i="1"/>
  <c r="V529" i="1"/>
  <c r="Q407" i="1"/>
  <c r="H407" i="1"/>
  <c r="I407" i="1" s="1"/>
  <c r="AC408" i="1"/>
  <c r="V409" i="1"/>
  <c r="K409" i="1"/>
  <c r="H415" i="1"/>
  <c r="I415" i="1" s="1"/>
  <c r="Q415" i="1"/>
  <c r="Q431" i="1"/>
  <c r="H431" i="1"/>
  <c r="I431" i="1" s="1"/>
  <c r="H437" i="1"/>
  <c r="I437" i="1" s="1"/>
  <c r="AC453" i="1"/>
  <c r="AD453" i="1" s="1"/>
  <c r="AC470" i="1"/>
  <c r="H476" i="1"/>
  <c r="H498" i="1"/>
  <c r="I498" i="1" s="1"/>
  <c r="H529" i="1"/>
  <c r="I529" i="1" s="1"/>
  <c r="H408" i="1"/>
  <c r="Q408" i="1"/>
  <c r="AC409" i="1"/>
  <c r="AD409" i="1" s="1"/>
  <c r="V410" i="1"/>
  <c r="K410" i="1"/>
  <c r="V414" i="1"/>
  <c r="K414" i="1"/>
  <c r="H448" i="1"/>
  <c r="V464" i="1"/>
  <c r="K464" i="1"/>
  <c r="H470" i="1"/>
  <c r="I470" i="1" s="1"/>
  <c r="AC492" i="1"/>
  <c r="AC498" i="1"/>
  <c r="V509" i="1"/>
  <c r="K509" i="1"/>
  <c r="Q534" i="1"/>
  <c r="H534" i="1"/>
  <c r="I534" i="1" s="1"/>
  <c r="H540" i="1"/>
  <c r="Q588" i="1"/>
  <c r="H588" i="1"/>
  <c r="I588" i="1" s="1"/>
  <c r="V539" i="1"/>
  <c r="K539" i="1"/>
  <c r="V545" i="1"/>
  <c r="K545" i="1"/>
  <c r="K551" i="1"/>
  <c r="V551" i="1"/>
  <c r="V576" i="1"/>
  <c r="K576" i="1"/>
  <c r="Q617" i="1"/>
  <c r="H617" i="1"/>
  <c r="I617" i="1" s="1"/>
  <c r="AC539" i="1"/>
  <c r="AD539" i="1" s="1"/>
  <c r="AC545" i="1"/>
  <c r="AD545" i="1" s="1"/>
  <c r="AC576" i="1"/>
  <c r="AD576" i="1" s="1"/>
  <c r="V533" i="1"/>
  <c r="K533" i="1"/>
  <c r="Q539" i="1"/>
  <c r="H539" i="1"/>
  <c r="H545" i="1"/>
  <c r="K548" i="1"/>
  <c r="V548" i="1"/>
  <c r="K574" i="1"/>
  <c r="V574" i="1"/>
  <c r="Q576" i="1"/>
  <c r="H576" i="1"/>
  <c r="K586" i="1"/>
  <c r="V586" i="1"/>
  <c r="AC661" i="1"/>
  <c r="AD661" i="1" s="1"/>
  <c r="AC548" i="1"/>
  <c r="AC574" i="1"/>
  <c r="AD574" i="1" s="1"/>
  <c r="V583" i="1"/>
  <c r="AF583" i="1"/>
  <c r="M583" i="1"/>
  <c r="L583" i="1"/>
  <c r="K583" i="1"/>
  <c r="AC606" i="1"/>
  <c r="AD606" i="1" s="1"/>
  <c r="V538" i="1"/>
  <c r="K538" i="1"/>
  <c r="K544" i="1"/>
  <c r="V544" i="1"/>
  <c r="AC583" i="1"/>
  <c r="H693" i="1"/>
  <c r="AC538" i="1"/>
  <c r="AC544" i="1"/>
  <c r="AD544" i="1" s="1"/>
  <c r="Q583" i="1"/>
  <c r="H583" i="1"/>
  <c r="I583" i="1" s="1"/>
  <c r="Q538" i="1"/>
  <c r="H538" i="1"/>
  <c r="H544" i="1"/>
  <c r="I544" i="1" s="1"/>
  <c r="V666" i="1"/>
  <c r="K666" i="1"/>
  <c r="AC599" i="1"/>
  <c r="V639" i="1"/>
  <c r="K639" i="1"/>
  <c r="K537" i="1"/>
  <c r="V537" i="1"/>
  <c r="V543" i="1"/>
  <c r="K543" i="1"/>
  <c r="AC537" i="1"/>
  <c r="AC543" i="1"/>
  <c r="V581" i="1"/>
  <c r="K581" i="1"/>
  <c r="AC495" i="1"/>
  <c r="AD495" i="1" s="1"/>
  <c r="AC501" i="1"/>
  <c r="AD501" i="1" s="1"/>
  <c r="K506" i="1"/>
  <c r="V506" i="1"/>
  <c r="AC522" i="1"/>
  <c r="AD522" i="1" s="1"/>
  <c r="Q537" i="1"/>
  <c r="H537" i="1"/>
  <c r="Q543" i="1"/>
  <c r="H543" i="1"/>
  <c r="I543" i="1" s="1"/>
  <c r="K547" i="1"/>
  <c r="V547" i="1"/>
  <c r="AC550" i="1"/>
  <c r="AD550" i="1" s="1"/>
  <c r="H610" i="1"/>
  <c r="I610" i="1" s="1"/>
  <c r="Q610" i="1"/>
  <c r="H627" i="1"/>
  <c r="I627" i="1" s="1"/>
  <c r="H417" i="1"/>
  <c r="AC418" i="1"/>
  <c r="AD418" i="1" s="1"/>
  <c r="K419" i="1"/>
  <c r="V419" i="1"/>
  <c r="H443" i="1"/>
  <c r="I443" i="1" s="1"/>
  <c r="AC444" i="1"/>
  <c r="K445" i="1"/>
  <c r="V445" i="1"/>
  <c r="Q475" i="1"/>
  <c r="H475" i="1"/>
  <c r="I475" i="1" s="1"/>
  <c r="I476" i="1"/>
  <c r="AC476" i="1"/>
  <c r="AD476" i="1" s="1"/>
  <c r="K478" i="1"/>
  <c r="V478" i="1"/>
  <c r="Q495" i="1"/>
  <c r="H495" i="1"/>
  <c r="I495" i="1" s="1"/>
  <c r="Q501" i="1"/>
  <c r="H501" i="1"/>
  <c r="AC506" i="1"/>
  <c r="AD506" i="1" s="1"/>
  <c r="K516" i="1"/>
  <c r="V516" i="1"/>
  <c r="Q522" i="1"/>
  <c r="H522" i="1"/>
  <c r="K531" i="1"/>
  <c r="V531" i="1"/>
  <c r="AC547" i="1"/>
  <c r="AD547" i="1" s="1"/>
  <c r="K555" i="1"/>
  <c r="V555" i="1"/>
  <c r="V577" i="1"/>
  <c r="K577" i="1"/>
  <c r="K587" i="1"/>
  <c r="V587" i="1"/>
  <c r="AC489" i="1"/>
  <c r="AD489" i="1" s="1"/>
  <c r="Q506" i="1"/>
  <c r="H506" i="1"/>
  <c r="I506" i="1" s="1"/>
  <c r="AC516" i="1"/>
  <c r="AD516" i="1" s="1"/>
  <c r="H531" i="1"/>
  <c r="I531" i="1" s="1"/>
  <c r="V536" i="1"/>
  <c r="K536" i="1"/>
  <c r="V542" i="1"/>
  <c r="K542" i="1"/>
  <c r="Q547" i="1"/>
  <c r="H547" i="1"/>
  <c r="AC577" i="1"/>
  <c r="AC587" i="1"/>
  <c r="AD587" i="1" s="1"/>
  <c r="V593" i="1"/>
  <c r="K593" i="1"/>
  <c r="V644" i="1"/>
  <c r="K644" i="1"/>
  <c r="K494" i="1"/>
  <c r="V494" i="1"/>
  <c r="K500" i="1"/>
  <c r="V500" i="1"/>
  <c r="H516" i="1"/>
  <c r="AC536" i="1"/>
  <c r="AD536" i="1" s="1"/>
  <c r="AC542" i="1"/>
  <c r="H566" i="1"/>
  <c r="I566" i="1" s="1"/>
  <c r="Q566" i="1"/>
  <c r="K575" i="1"/>
  <c r="V575" i="1"/>
  <c r="AC477" i="1"/>
  <c r="AD477" i="1" s="1"/>
  <c r="Q587" i="1"/>
  <c r="H587" i="1"/>
  <c r="I587" i="1" s="1"/>
  <c r="AC593" i="1"/>
  <c r="AD593" i="1" s="1"/>
  <c r="AD419" i="1"/>
  <c r="Q420" i="1"/>
  <c r="H420" i="1"/>
  <c r="H446" i="1"/>
  <c r="I446" i="1" s="1"/>
  <c r="AC447" i="1"/>
  <c r="K448" i="1"/>
  <c r="V448" i="1"/>
  <c r="AC451" i="1"/>
  <c r="AD451" i="1" s="1"/>
  <c r="K452" i="1"/>
  <c r="V452" i="1"/>
  <c r="Q479" i="1"/>
  <c r="H479" i="1"/>
  <c r="AC480" i="1"/>
  <c r="K481" i="1"/>
  <c r="V481" i="1"/>
  <c r="AC494" i="1"/>
  <c r="AD494" i="1" s="1"/>
  <c r="AC500" i="1"/>
  <c r="AD500" i="1" s="1"/>
  <c r="K505" i="1"/>
  <c r="V505" i="1"/>
  <c r="AC511" i="1"/>
  <c r="AD511" i="1" s="1"/>
  <c r="K521" i="1"/>
  <c r="V521" i="1"/>
  <c r="H536" i="1"/>
  <c r="Q536" i="1"/>
  <c r="H542" i="1"/>
  <c r="Q542" i="1"/>
  <c r="AC575" i="1"/>
  <c r="H477" i="1"/>
  <c r="V594" i="1"/>
  <c r="K594" i="1"/>
  <c r="K426" i="1"/>
  <c r="V426" i="1"/>
  <c r="H447" i="1"/>
  <c r="AC448" i="1"/>
  <c r="AD448" i="1" s="1"/>
  <c r="K449" i="1"/>
  <c r="V449" i="1"/>
  <c r="H451" i="1"/>
  <c r="Q451" i="1"/>
  <c r="AC452" i="1"/>
  <c r="AD452" i="1" s="1"/>
  <c r="V453" i="1"/>
  <c r="K453" i="1"/>
  <c r="H480" i="1"/>
  <c r="I480" i="1" s="1"/>
  <c r="AC481" i="1"/>
  <c r="I481" i="1"/>
  <c r="K482" i="1"/>
  <c r="V482" i="1"/>
  <c r="H494" i="1"/>
  <c r="I494" i="1" s="1"/>
  <c r="Q494" i="1"/>
  <c r="H500" i="1"/>
  <c r="Q500" i="1"/>
  <c r="AC505" i="1"/>
  <c r="AD505" i="1" s="1"/>
  <c r="H511" i="1"/>
  <c r="Q511" i="1"/>
  <c r="K515" i="1"/>
  <c r="V515" i="1"/>
  <c r="H521" i="1"/>
  <c r="I521" i="1" s="1"/>
  <c r="K530" i="1"/>
  <c r="V530" i="1"/>
  <c r="V608" i="1"/>
  <c r="K608" i="1"/>
  <c r="H575" i="1"/>
  <c r="V612" i="1"/>
  <c r="K612" i="1"/>
  <c r="K483" i="1"/>
  <c r="V483" i="1"/>
  <c r="K487" i="1"/>
  <c r="V487" i="1"/>
  <c r="H505" i="1"/>
  <c r="AC515" i="1"/>
  <c r="AC530" i="1"/>
  <c r="V541" i="1"/>
  <c r="K541" i="1"/>
  <c r="H608" i="1"/>
  <c r="H426" i="1"/>
  <c r="I426" i="1" s="1"/>
  <c r="Q426" i="1"/>
  <c r="K427" i="1"/>
  <c r="V427" i="1"/>
  <c r="H449" i="1"/>
  <c r="Q449" i="1"/>
  <c r="Q453" i="1"/>
  <c r="H453" i="1"/>
  <c r="AC454" i="1"/>
  <c r="K455" i="1"/>
  <c r="V455" i="1"/>
  <c r="H482" i="1"/>
  <c r="Q482" i="1"/>
  <c r="AC483" i="1"/>
  <c r="AD483" i="1" s="1"/>
  <c r="V484" i="1"/>
  <c r="K484" i="1"/>
  <c r="H487" i="1"/>
  <c r="I487" i="1" s="1"/>
  <c r="V493" i="1"/>
  <c r="K493" i="1"/>
  <c r="V499" i="1"/>
  <c r="K499" i="1"/>
  <c r="Q515" i="1"/>
  <c r="H515" i="1"/>
  <c r="I515" i="1" s="1"/>
  <c r="AC535" i="1"/>
  <c r="AD535" i="1" s="1"/>
  <c r="AC541" i="1"/>
  <c r="AD541" i="1" s="1"/>
  <c r="AC651" i="1"/>
  <c r="H675" i="1"/>
  <c r="H483" i="1"/>
  <c r="Q483" i="1"/>
  <c r="AC484" i="1"/>
  <c r="V485" i="1"/>
  <c r="K485" i="1"/>
  <c r="V486" i="1"/>
  <c r="K486" i="1"/>
  <c r="AC493" i="1"/>
  <c r="AD493" i="1" s="1"/>
  <c r="AC499" i="1"/>
  <c r="AD499" i="1" s="1"/>
  <c r="V504" i="1"/>
  <c r="K504" i="1"/>
  <c r="K510" i="1"/>
  <c r="V510" i="1"/>
  <c r="K520" i="1"/>
  <c r="V520" i="1"/>
  <c r="H535" i="1"/>
  <c r="H541" i="1"/>
  <c r="I541" i="1" s="1"/>
  <c r="K546" i="1"/>
  <c r="V546" i="1"/>
  <c r="K549" i="1"/>
  <c r="V549" i="1"/>
  <c r="V582" i="1"/>
  <c r="K582" i="1"/>
  <c r="K678" i="1"/>
  <c r="V678" i="1"/>
  <c r="AC485" i="1"/>
  <c r="AD485" i="1" s="1"/>
  <c r="V488" i="1"/>
  <c r="K488" i="1"/>
  <c r="AC486" i="1"/>
  <c r="AD486" i="1" s="1"/>
  <c r="H493" i="1"/>
  <c r="Q493" i="1"/>
  <c r="Q499" i="1"/>
  <c r="H499" i="1"/>
  <c r="AC504" i="1"/>
  <c r="H510" i="1"/>
  <c r="AC520" i="1"/>
  <c r="AC546" i="1"/>
  <c r="H549" i="1"/>
  <c r="I549" i="1" s="1"/>
  <c r="Q549" i="1"/>
  <c r="AC582" i="1"/>
  <c r="AD582" i="1" s="1"/>
  <c r="K603" i="1"/>
  <c r="V603" i="1"/>
  <c r="Q428" i="1"/>
  <c r="H428" i="1"/>
  <c r="AC429" i="1"/>
  <c r="V430" i="1"/>
  <c r="K430" i="1"/>
  <c r="Q456" i="1"/>
  <c r="H456" i="1"/>
  <c r="AC457" i="1"/>
  <c r="V458" i="1"/>
  <c r="K458" i="1"/>
  <c r="H485" i="1"/>
  <c r="I485" i="1" s="1"/>
  <c r="Q485" i="1"/>
  <c r="AC488" i="1"/>
  <c r="AD488" i="1" s="1"/>
  <c r="H486" i="1"/>
  <c r="Q486" i="1"/>
  <c r="H504" i="1"/>
  <c r="I504" i="1" s="1"/>
  <c r="Q504" i="1"/>
  <c r="V540" i="1"/>
  <c r="K540" i="1"/>
  <c r="Q546" i="1"/>
  <c r="H546" i="1"/>
  <c r="I546" i="1" s="1"/>
  <c r="V578" i="1"/>
  <c r="K578" i="1"/>
  <c r="Q582" i="1"/>
  <c r="H582" i="1"/>
  <c r="V588" i="1"/>
  <c r="K588" i="1"/>
  <c r="V614" i="1"/>
  <c r="K614" i="1"/>
  <c r="AC632" i="1"/>
  <c r="AD632" i="1" s="1"/>
  <c r="AC608" i="1"/>
  <c r="V477" i="1"/>
  <c r="K477" i="1"/>
  <c r="V599" i="1"/>
  <c r="K599" i="1"/>
  <c r="AC639" i="1"/>
  <c r="H651" i="1"/>
  <c r="I651" i="1" s="1"/>
  <c r="Q651" i="1"/>
  <c r="V656" i="1"/>
  <c r="K656" i="1"/>
  <c r="AC678" i="1"/>
  <c r="AD678" i="1" s="1"/>
  <c r="H639" i="1"/>
  <c r="I639" i="1" s="1"/>
  <c r="H656" i="1"/>
  <c r="I656" i="1" s="1"/>
  <c r="Q678" i="1"/>
  <c r="H678" i="1"/>
  <c r="AC603" i="1"/>
  <c r="AD603" i="1" s="1"/>
  <c r="H606" i="1"/>
  <c r="Q606" i="1"/>
  <c r="Q612" i="1"/>
  <c r="H612" i="1"/>
  <c r="K632" i="1"/>
  <c r="V632" i="1"/>
  <c r="V661" i="1"/>
  <c r="K661" i="1"/>
  <c r="V675" i="1"/>
  <c r="K675" i="1"/>
  <c r="H818" i="1"/>
  <c r="I818" i="1" s="1"/>
  <c r="Q632" i="1"/>
  <c r="H632" i="1"/>
  <c r="AC644" i="1"/>
  <c r="Q661" i="1"/>
  <c r="H661" i="1"/>
  <c r="AC666" i="1"/>
  <c r="V695" i="1"/>
  <c r="K695" i="1"/>
  <c r="AC598" i="1"/>
  <c r="AD598" i="1" s="1"/>
  <c r="Q614" i="1"/>
  <c r="H614" i="1"/>
  <c r="I614" i="1" s="1"/>
  <c r="V628" i="1"/>
  <c r="K628" i="1"/>
  <c r="Q635" i="1"/>
  <c r="H635" i="1"/>
  <c r="I635" i="1" s="1"/>
  <c r="Q644" i="1"/>
  <c r="H644" i="1"/>
  <c r="I644" i="1" s="1"/>
  <c r="Q666" i="1"/>
  <c r="H666" i="1"/>
  <c r="I666" i="1" s="1"/>
  <c r="Q598" i="1"/>
  <c r="H598" i="1"/>
  <c r="AC628" i="1"/>
  <c r="AD628" i="1" s="1"/>
  <c r="Q628" i="1"/>
  <c r="H628" i="1"/>
  <c r="I628" i="1" s="1"/>
  <c r="K649" i="1"/>
  <c r="V649" i="1"/>
  <c r="AC592" i="1"/>
  <c r="AD592" i="1" s="1"/>
  <c r="AC602" i="1"/>
  <c r="AD602" i="1" s="1"/>
  <c r="V618" i="1"/>
  <c r="K618" i="1"/>
  <c r="V640" i="1"/>
  <c r="K640" i="1"/>
  <c r="AC652" i="1"/>
  <c r="AD652" i="1" s="1"/>
  <c r="AC682" i="1"/>
  <c r="AD682" i="1" s="1"/>
  <c r="H592" i="1"/>
  <c r="I592" i="1" s="1"/>
  <c r="Q592" i="1"/>
  <c r="K597" i="1"/>
  <c r="V597" i="1"/>
  <c r="AC618" i="1"/>
  <c r="AD618" i="1" s="1"/>
  <c r="Q620" i="1"/>
  <c r="H620" i="1"/>
  <c r="I620" i="1" s="1"/>
  <c r="Q640" i="1"/>
  <c r="H640" i="1"/>
  <c r="I640" i="1" s="1"/>
  <c r="V667" i="1"/>
  <c r="K667" i="1"/>
  <c r="Q682" i="1"/>
  <c r="H682" i="1"/>
  <c r="H597" i="1"/>
  <c r="I597" i="1" s="1"/>
  <c r="Q597" i="1"/>
  <c r="V605" i="1"/>
  <c r="K605" i="1"/>
  <c r="K616" i="1"/>
  <c r="V616" i="1"/>
  <c r="Q618" i="1"/>
  <c r="H618" i="1"/>
  <c r="V633" i="1"/>
  <c r="K633" i="1"/>
  <c r="V662" i="1"/>
  <c r="K662" i="1"/>
  <c r="AC667" i="1"/>
  <c r="AD667" i="1" s="1"/>
  <c r="AC683" i="1"/>
  <c r="V689" i="1"/>
  <c r="K689" i="1"/>
  <c r="H605" i="1"/>
  <c r="I605" i="1" s="1"/>
  <c r="Q605" i="1"/>
  <c r="AC633" i="1"/>
  <c r="K645" i="1"/>
  <c r="V645" i="1"/>
  <c r="AC662" i="1"/>
  <c r="AD662" i="1" s="1"/>
  <c r="Q667" i="1"/>
  <c r="H667" i="1"/>
  <c r="I667" i="1" s="1"/>
  <c r="V673" i="1"/>
  <c r="K673" i="1"/>
  <c r="K591" i="1"/>
  <c r="V591" i="1"/>
  <c r="Q633" i="1"/>
  <c r="H633" i="1"/>
  <c r="AC645" i="1"/>
  <c r="Q662" i="1"/>
  <c r="H662" i="1"/>
  <c r="I662" i="1" s="1"/>
  <c r="AC673" i="1"/>
  <c r="Q509" i="1"/>
  <c r="H509" i="1"/>
  <c r="AC510" i="1"/>
  <c r="AD510" i="1" s="1"/>
  <c r="K511" i="1"/>
  <c r="V511" i="1"/>
  <c r="H513" i="1"/>
  <c r="Q517" i="1"/>
  <c r="H517" i="1"/>
  <c r="AC518" i="1"/>
  <c r="K519" i="1"/>
  <c r="V519" i="1"/>
  <c r="H548" i="1"/>
  <c r="Q548" i="1"/>
  <c r="AC549" i="1"/>
  <c r="AD549" i="1" s="1"/>
  <c r="K550" i="1"/>
  <c r="V550" i="1"/>
  <c r="K554" i="1"/>
  <c r="V554" i="1"/>
  <c r="AC573" i="1"/>
  <c r="Q574" i="1"/>
  <c r="H574" i="1"/>
  <c r="AC581" i="1"/>
  <c r="AD581" i="1" s="1"/>
  <c r="AC586" i="1"/>
  <c r="H591" i="1"/>
  <c r="I591" i="1" s="1"/>
  <c r="Q591" i="1"/>
  <c r="AC611" i="1"/>
  <c r="H645" i="1"/>
  <c r="Q673" i="1"/>
  <c r="H673" i="1"/>
  <c r="V680" i="1"/>
  <c r="K680" i="1"/>
  <c r="V711" i="1"/>
  <c r="K711" i="1"/>
  <c r="V758" i="1"/>
  <c r="K758" i="1"/>
  <c r="K572" i="1"/>
  <c r="V572" i="1"/>
  <c r="H573" i="1"/>
  <c r="I573" i="1" s="1"/>
  <c r="H581" i="1"/>
  <c r="I581" i="1" s="1"/>
  <c r="Q581" i="1"/>
  <c r="H586" i="1"/>
  <c r="I586" i="1" s="1"/>
  <c r="AC596" i="1"/>
  <c r="AD596" i="1" s="1"/>
  <c r="K601" i="1"/>
  <c r="V601" i="1"/>
  <c r="AC613" i="1"/>
  <c r="AC670" i="1"/>
  <c r="AD670" i="1" s="1"/>
  <c r="AC680" i="1"/>
  <c r="H550" i="1"/>
  <c r="I550" i="1" s="1"/>
  <c r="Q550" i="1"/>
  <c r="AC551" i="1"/>
  <c r="AD551" i="1" s="1"/>
  <c r="K552" i="1"/>
  <c r="V552" i="1"/>
  <c r="H554" i="1"/>
  <c r="I554" i="1" s="1"/>
  <c r="Q554" i="1"/>
  <c r="AC555" i="1"/>
  <c r="AD555" i="1" s="1"/>
  <c r="K556" i="1"/>
  <c r="V556" i="1"/>
  <c r="K571" i="1"/>
  <c r="V571" i="1"/>
  <c r="H572" i="1"/>
  <c r="I572" i="1" s="1"/>
  <c r="Q572" i="1"/>
  <c r="AC601" i="1"/>
  <c r="K607" i="1"/>
  <c r="V607" i="1"/>
  <c r="V638" i="1"/>
  <c r="K638" i="1"/>
  <c r="V650" i="1"/>
  <c r="K650" i="1"/>
  <c r="H680" i="1"/>
  <c r="I680" i="1" s="1"/>
  <c r="Q520" i="1"/>
  <c r="H520" i="1"/>
  <c r="I520" i="1" s="1"/>
  <c r="AC521" i="1"/>
  <c r="AD521" i="1" s="1"/>
  <c r="K522" i="1"/>
  <c r="V522" i="1"/>
  <c r="Q528" i="1"/>
  <c r="H528" i="1"/>
  <c r="AC529" i="1"/>
  <c r="H551" i="1"/>
  <c r="Q551" i="1"/>
  <c r="AC552" i="1"/>
  <c r="AD552" i="1" s="1"/>
  <c r="H555" i="1"/>
  <c r="I555" i="1" s="1"/>
  <c r="Q555" i="1"/>
  <c r="AC556" i="1"/>
  <c r="K557" i="1"/>
  <c r="V557" i="1"/>
  <c r="K570" i="1"/>
  <c r="V570" i="1"/>
  <c r="AC571" i="1"/>
  <c r="V580" i="1"/>
  <c r="K580" i="1"/>
  <c r="V585" i="1"/>
  <c r="K585" i="1"/>
  <c r="K590" i="1"/>
  <c r="V590" i="1"/>
  <c r="AC607" i="1"/>
  <c r="AD607" i="1" s="1"/>
  <c r="AC638" i="1"/>
  <c r="AD638" i="1" s="1"/>
  <c r="H650" i="1"/>
  <c r="H552" i="1"/>
  <c r="I552" i="1" s="1"/>
  <c r="H556" i="1"/>
  <c r="AC557" i="1"/>
  <c r="V558" i="1"/>
  <c r="K558" i="1"/>
  <c r="V562" i="1"/>
  <c r="K562" i="1"/>
  <c r="AC570" i="1"/>
  <c r="AD570" i="1" s="1"/>
  <c r="AC580" i="1"/>
  <c r="AD580" i="1" s="1"/>
  <c r="AC585" i="1"/>
  <c r="AD585" i="1" s="1"/>
  <c r="AC590" i="1"/>
  <c r="Q638" i="1"/>
  <c r="H638" i="1"/>
  <c r="AC655" i="1"/>
  <c r="V684" i="1"/>
  <c r="K684" i="1"/>
  <c r="AC716" i="1"/>
  <c r="AD716" i="1" s="1"/>
  <c r="H557" i="1"/>
  <c r="I557" i="1" s="1"/>
  <c r="Q557" i="1"/>
  <c r="AC558" i="1"/>
  <c r="K559" i="1"/>
  <c r="V559" i="1"/>
  <c r="AC562" i="1"/>
  <c r="K563" i="1"/>
  <c r="V563" i="1"/>
  <c r="H570" i="1"/>
  <c r="I570" i="1" s="1"/>
  <c r="Q570" i="1"/>
  <c r="H580" i="1"/>
  <c r="I580" i="1" s="1"/>
  <c r="Q580" i="1"/>
  <c r="Q585" i="1"/>
  <c r="H585" i="1"/>
  <c r="K604" i="1"/>
  <c r="V604" i="1"/>
  <c r="V634" i="1"/>
  <c r="K634" i="1"/>
  <c r="K660" i="1"/>
  <c r="V660" i="1"/>
  <c r="AC691" i="1"/>
  <c r="AC487" i="1"/>
  <c r="K489" i="1"/>
  <c r="V489" i="1"/>
  <c r="H523" i="1"/>
  <c r="AC524" i="1"/>
  <c r="AD524" i="1" s="1"/>
  <c r="V525" i="1"/>
  <c r="K525" i="1"/>
  <c r="H530" i="1"/>
  <c r="I530" i="1" s="1"/>
  <c r="Q530" i="1"/>
  <c r="AC531" i="1"/>
  <c r="AD531" i="1" s="1"/>
  <c r="K532" i="1"/>
  <c r="V532" i="1"/>
  <c r="H558" i="1"/>
  <c r="I558" i="1" s="1"/>
  <c r="Q558" i="1"/>
  <c r="AC559" i="1"/>
  <c r="AD559" i="1" s="1"/>
  <c r="V560" i="1"/>
  <c r="K560" i="1"/>
  <c r="H562" i="1"/>
  <c r="I562" i="1" s="1"/>
  <c r="Q562" i="1"/>
  <c r="AC563" i="1"/>
  <c r="AD563" i="1" s="1"/>
  <c r="K564" i="1"/>
  <c r="V564" i="1"/>
  <c r="H595" i="1"/>
  <c r="AC604" i="1"/>
  <c r="AD604" i="1" s="1"/>
  <c r="AC634" i="1"/>
  <c r="K643" i="1"/>
  <c r="V643" i="1"/>
  <c r="AC660" i="1"/>
  <c r="AD660" i="1" s="1"/>
  <c r="H559" i="1"/>
  <c r="Q559" i="1"/>
  <c r="AC560" i="1"/>
  <c r="AD560" i="1" s="1"/>
  <c r="H563" i="1"/>
  <c r="AC564" i="1"/>
  <c r="AD564" i="1" s="1"/>
  <c r="V565" i="1"/>
  <c r="K565" i="1"/>
  <c r="V568" i="1"/>
  <c r="K568" i="1"/>
  <c r="V584" i="1"/>
  <c r="K584" i="1"/>
  <c r="K589" i="1"/>
  <c r="V589" i="1"/>
  <c r="V600" i="1"/>
  <c r="K600" i="1"/>
  <c r="V619" i="1"/>
  <c r="K619" i="1"/>
  <c r="Q634" i="1"/>
  <c r="H634" i="1"/>
  <c r="V646" i="1"/>
  <c r="K646" i="1"/>
  <c r="AC663" i="1"/>
  <c r="AD663" i="1" s="1"/>
  <c r="H718" i="1"/>
  <c r="I718" i="1" s="1"/>
  <c r="H489" i="1"/>
  <c r="Q489" i="1"/>
  <c r="AC490" i="1"/>
  <c r="V491" i="1"/>
  <c r="K491" i="1"/>
  <c r="H525" i="1"/>
  <c r="H532" i="1"/>
  <c r="AC533" i="1"/>
  <c r="V534" i="1"/>
  <c r="K534" i="1"/>
  <c r="H560" i="1"/>
  <c r="I560" i="1" s="1"/>
  <c r="Q564" i="1"/>
  <c r="H564" i="1"/>
  <c r="I564" i="1" s="1"/>
  <c r="AC565" i="1"/>
  <c r="V566" i="1"/>
  <c r="K566" i="1"/>
  <c r="AC568" i="1"/>
  <c r="AD568" i="1" s="1"/>
  <c r="AC579" i="1"/>
  <c r="AC584" i="1"/>
  <c r="AC589" i="1"/>
  <c r="AD589" i="1" s="1"/>
  <c r="H600" i="1"/>
  <c r="I600" i="1" s="1"/>
  <c r="V617" i="1"/>
  <c r="K617" i="1"/>
  <c r="Q619" i="1"/>
  <c r="H619" i="1"/>
  <c r="I619" i="1" s="1"/>
  <c r="H646" i="1"/>
  <c r="Q490" i="1"/>
  <c r="H490" i="1"/>
  <c r="AC491" i="1"/>
  <c r="AD491" i="1" s="1"/>
  <c r="I491" i="1"/>
  <c r="V492" i="1"/>
  <c r="K492" i="1"/>
  <c r="AD525" i="1"/>
  <c r="Q533" i="1"/>
  <c r="H533" i="1"/>
  <c r="I533" i="1" s="1"/>
  <c r="AC534" i="1"/>
  <c r="V535" i="1"/>
  <c r="K535" i="1"/>
  <c r="H565" i="1"/>
  <c r="Q565" i="1"/>
  <c r="AC566" i="1"/>
  <c r="H568" i="1"/>
  <c r="Q568" i="1"/>
  <c r="H579" i="1"/>
  <c r="I579" i="1" s="1"/>
  <c r="Q579" i="1"/>
  <c r="Q584" i="1"/>
  <c r="H584" i="1"/>
  <c r="I584" i="1" s="1"/>
  <c r="Q589" i="1"/>
  <c r="H589" i="1"/>
  <c r="I589" i="1" s="1"/>
  <c r="AC617" i="1"/>
  <c r="K621" i="1"/>
  <c r="V621" i="1"/>
  <c r="AC627" i="1"/>
  <c r="AC619" i="1"/>
  <c r="AD619" i="1" s="1"/>
  <c r="AC640" i="1"/>
  <c r="AC646" i="1"/>
  <c r="AC657" i="1"/>
  <c r="H663" i="1"/>
  <c r="I663" i="1" s="1"/>
  <c r="H683" i="1"/>
  <c r="Q683" i="1"/>
  <c r="AC689" i="1"/>
  <c r="AD689" i="1" s="1"/>
  <c r="Q716" i="1"/>
  <c r="H716" i="1"/>
  <c r="AC711" i="1"/>
  <c r="AD711" i="1" s="1"/>
  <c r="Q810" i="1"/>
  <c r="H810" i="1"/>
  <c r="Q711" i="1"/>
  <c r="H711" i="1"/>
  <c r="I711" i="1" s="1"/>
  <c r="Q721" i="1"/>
  <c r="H721" i="1"/>
  <c r="H726" i="1"/>
  <c r="I726" i="1" s="1"/>
  <c r="AC778" i="1"/>
  <c r="AD778" i="1" s="1"/>
  <c r="V701" i="1"/>
  <c r="K701" i="1"/>
  <c r="AC701" i="1"/>
  <c r="AD701" i="1" s="1"/>
  <c r="AC705" i="1"/>
  <c r="K709" i="1"/>
  <c r="V709" i="1"/>
  <c r="V755" i="1"/>
  <c r="K755" i="1"/>
  <c r="V763" i="1"/>
  <c r="K763" i="1"/>
  <c r="Q701" i="1"/>
  <c r="H701" i="1"/>
  <c r="V703" i="1"/>
  <c r="K703" i="1"/>
  <c r="Q705" i="1"/>
  <c r="H705" i="1"/>
  <c r="I705" i="1" s="1"/>
  <c r="AC709" i="1"/>
  <c r="AD709" i="1" s="1"/>
  <c r="AC755" i="1"/>
  <c r="AD755" i="1" s="1"/>
  <c r="H764" i="1"/>
  <c r="I764" i="1" s="1"/>
  <c r="AC703" i="1"/>
  <c r="AD703" i="1" s="1"/>
  <c r="Q709" i="1"/>
  <c r="H709" i="1"/>
  <c r="AC750" i="1"/>
  <c r="AD750" i="1" s="1"/>
  <c r="Q755" i="1"/>
  <c r="H755" i="1"/>
  <c r="K770" i="1"/>
  <c r="V770" i="1"/>
  <c r="H829" i="1"/>
  <c r="I829" i="1" s="1"/>
  <c r="AC699" i="1"/>
  <c r="AD699" i="1" s="1"/>
  <c r="AC719" i="1"/>
  <c r="AD719" i="1" s="1"/>
  <c r="Q750" i="1"/>
  <c r="H750" i="1"/>
  <c r="I750" i="1" s="1"/>
  <c r="Q684" i="1"/>
  <c r="H684" i="1"/>
  <c r="I684" i="1" s="1"/>
  <c r="AC696" i="1"/>
  <c r="AC724" i="1"/>
  <c r="AD724" i="1" s="1"/>
  <c r="V780" i="1"/>
  <c r="K780" i="1"/>
  <c r="AC616" i="1"/>
  <c r="AD616" i="1" s="1"/>
  <c r="AC643" i="1"/>
  <c r="AC649" i="1"/>
  <c r="AD649" i="1" s="1"/>
  <c r="Q660" i="1"/>
  <c r="H660" i="1"/>
  <c r="AC688" i="1"/>
  <c r="AD688" i="1" s="1"/>
  <c r="V692" i="1"/>
  <c r="K692" i="1"/>
  <c r="H696" i="1"/>
  <c r="I696" i="1" s="1"/>
  <c r="H590" i="1"/>
  <c r="Q590" i="1"/>
  <c r="AC591" i="1"/>
  <c r="AD591" i="1" s="1"/>
  <c r="K592" i="1"/>
  <c r="V592" i="1"/>
  <c r="H616" i="1"/>
  <c r="I616" i="1" s="1"/>
  <c r="V626" i="1"/>
  <c r="K626" i="1"/>
  <c r="H643" i="1"/>
  <c r="K665" i="1"/>
  <c r="V665" i="1"/>
  <c r="V669" i="1"/>
  <c r="K669" i="1"/>
  <c r="V672" i="1"/>
  <c r="K672" i="1"/>
  <c r="Q677" i="1"/>
  <c r="H677" i="1"/>
  <c r="I677" i="1" s="1"/>
  <c r="Q688" i="1"/>
  <c r="H688" i="1"/>
  <c r="I688" i="1" s="1"/>
  <c r="V746" i="1"/>
  <c r="K746" i="1"/>
  <c r="K836" i="1"/>
  <c r="V836" i="1"/>
  <c r="H626" i="1"/>
  <c r="I626" i="1" s="1"/>
  <c r="AC631" i="1"/>
  <c r="Q654" i="1"/>
  <c r="H654" i="1"/>
  <c r="I654" i="1" s="1"/>
  <c r="AC665" i="1"/>
  <c r="AD665" i="1" s="1"/>
  <c r="AC669" i="1"/>
  <c r="AD669" i="1" s="1"/>
  <c r="AC672" i="1"/>
  <c r="AD672" i="1" s="1"/>
  <c r="H714" i="1"/>
  <c r="I714" i="1" s="1"/>
  <c r="Q714" i="1"/>
  <c r="V725" i="1"/>
  <c r="K725" i="1"/>
  <c r="H836" i="1"/>
  <c r="H631" i="1"/>
  <c r="I631" i="1" s="1"/>
  <c r="Q631" i="1"/>
  <c r="V642" i="1"/>
  <c r="K642" i="1"/>
  <c r="K648" i="1"/>
  <c r="V648" i="1"/>
  <c r="AC659" i="1"/>
  <c r="AD659" i="1" s="1"/>
  <c r="H665" i="1"/>
  <c r="H669" i="1"/>
  <c r="I669" i="1" s="1"/>
  <c r="Q669" i="1"/>
  <c r="Q672" i="1"/>
  <c r="H672" i="1"/>
  <c r="V674" i="1"/>
  <c r="K674" i="1"/>
  <c r="V679" i="1"/>
  <c r="K679" i="1"/>
  <c r="AC725" i="1"/>
  <c r="H571" i="1"/>
  <c r="Q571" i="1"/>
  <c r="AC572" i="1"/>
  <c r="AD572" i="1" s="1"/>
  <c r="K573" i="1"/>
  <c r="V573" i="1"/>
  <c r="H593" i="1"/>
  <c r="AC594" i="1"/>
  <c r="K595" i="1"/>
  <c r="V595" i="1"/>
  <c r="Q603" i="1"/>
  <c r="H603" i="1"/>
  <c r="I603" i="1" s="1"/>
  <c r="AC615" i="1"/>
  <c r="AD615" i="1" s="1"/>
  <c r="AC621" i="1"/>
  <c r="AD621" i="1" s="1"/>
  <c r="AC642" i="1"/>
  <c r="AD642" i="1" s="1"/>
  <c r="AC648" i="1"/>
  <c r="AD648" i="1" s="1"/>
  <c r="H659" i="1"/>
  <c r="Q659" i="1"/>
  <c r="AC674" i="1"/>
  <c r="AC679" i="1"/>
  <c r="Q725" i="1"/>
  <c r="H725" i="1"/>
  <c r="I725" i="1" s="1"/>
  <c r="V760" i="1"/>
  <c r="K760" i="1"/>
  <c r="K843" i="1"/>
  <c r="V843" i="1"/>
  <c r="H594" i="1"/>
  <c r="I594" i="1" s="1"/>
  <c r="Q594" i="1"/>
  <c r="AC595" i="1"/>
  <c r="K596" i="1"/>
  <c r="V596" i="1"/>
  <c r="K602" i="1"/>
  <c r="V602" i="1"/>
  <c r="H615" i="1"/>
  <c r="I615" i="1" s="1"/>
  <c r="Q615" i="1"/>
  <c r="H621" i="1"/>
  <c r="I621" i="1" s="1"/>
  <c r="V636" i="1"/>
  <c r="K636" i="1"/>
  <c r="Q642" i="1"/>
  <c r="H642" i="1"/>
  <c r="Q648" i="1"/>
  <c r="H648" i="1"/>
  <c r="H674" i="1"/>
  <c r="I674" i="1" s="1"/>
  <c r="H679" i="1"/>
  <c r="I679" i="1" s="1"/>
  <c r="Q679" i="1"/>
  <c r="V706" i="1"/>
  <c r="K706" i="1"/>
  <c r="V710" i="1"/>
  <c r="K710" i="1"/>
  <c r="V728" i="1"/>
  <c r="K728" i="1"/>
  <c r="AC760" i="1"/>
  <c r="AD760" i="1" s="1"/>
  <c r="AC843" i="1"/>
  <c r="AD843" i="1" s="1"/>
  <c r="AC625" i="1"/>
  <c r="AD625" i="1" s="1"/>
  <c r="V630" i="1"/>
  <c r="K630" i="1"/>
  <c r="AC636" i="1"/>
  <c r="AD636" i="1" s="1"/>
  <c r="K653" i="1"/>
  <c r="V653" i="1"/>
  <c r="V664" i="1"/>
  <c r="K664" i="1"/>
  <c r="AC706" i="1"/>
  <c r="H710" i="1"/>
  <c r="Q710" i="1"/>
  <c r="Q742" i="1"/>
  <c r="H742" i="1"/>
  <c r="I742" i="1" s="1"/>
  <c r="H760" i="1"/>
  <c r="T10" i="2"/>
  <c r="K10" i="2"/>
  <c r="H596" i="1"/>
  <c r="I596" i="1" s="1"/>
  <c r="Q596" i="1"/>
  <c r="AC597" i="1"/>
  <c r="AD597" i="1" s="1"/>
  <c r="V598" i="1"/>
  <c r="K598" i="1"/>
  <c r="H602" i="1"/>
  <c r="K609" i="1"/>
  <c r="V609" i="1"/>
  <c r="V620" i="1"/>
  <c r="K620" i="1"/>
  <c r="H630" i="1"/>
  <c r="Q630" i="1"/>
  <c r="H636" i="1"/>
  <c r="I636" i="1" s="1"/>
  <c r="Q636" i="1"/>
  <c r="K641" i="1"/>
  <c r="V641" i="1"/>
  <c r="K647" i="1"/>
  <c r="V647" i="1"/>
  <c r="V658" i="1"/>
  <c r="K658" i="1"/>
  <c r="AC664" i="1"/>
  <c r="K668" i="1"/>
  <c r="V668" i="1"/>
  <c r="V700" i="1"/>
  <c r="K700" i="1"/>
  <c r="Q706" i="1"/>
  <c r="H706" i="1"/>
  <c r="I706" i="1" s="1"/>
  <c r="V720" i="1"/>
  <c r="K720" i="1"/>
  <c r="V729" i="1"/>
  <c r="K729" i="1"/>
  <c r="V738" i="1"/>
  <c r="K738" i="1"/>
  <c r="V785" i="1"/>
  <c r="K785" i="1"/>
  <c r="AC620" i="1"/>
  <c r="AD620" i="1" s="1"/>
  <c r="AC641" i="1"/>
  <c r="AC647" i="1"/>
  <c r="AD647" i="1" s="1"/>
  <c r="H658" i="1"/>
  <c r="I658" i="1" s="1"/>
  <c r="Q658" i="1"/>
  <c r="H664" i="1"/>
  <c r="I664" i="1" s="1"/>
  <c r="AC668" i="1"/>
  <c r="AD668" i="1" s="1"/>
  <c r="AC700" i="1"/>
  <c r="AD700" i="1" s="1"/>
  <c r="V704" i="1"/>
  <c r="K704" i="1"/>
  <c r="AC708" i="1"/>
  <c r="AD708" i="1" s="1"/>
  <c r="AC729" i="1"/>
  <c r="AD729" i="1" s="1"/>
  <c r="V733" i="1"/>
  <c r="K733" i="1"/>
  <c r="AC738" i="1"/>
  <c r="Q785" i="1"/>
  <c r="H785" i="1"/>
  <c r="I785" i="1" s="1"/>
  <c r="AH808" i="1"/>
  <c r="V635" i="1"/>
  <c r="K635" i="1"/>
  <c r="H641" i="1"/>
  <c r="Q641" i="1"/>
  <c r="Q647" i="1"/>
  <c r="H647" i="1"/>
  <c r="I647" i="1" s="1"/>
  <c r="Q668" i="1"/>
  <c r="H668" i="1"/>
  <c r="I668" i="1" s="1"/>
  <c r="K685" i="1"/>
  <c r="V685" i="1"/>
  <c r="AC697" i="1"/>
  <c r="Q700" i="1"/>
  <c r="H700" i="1"/>
  <c r="I700" i="1" s="1"/>
  <c r="AC704" i="1"/>
  <c r="Q708" i="1"/>
  <c r="H708" i="1"/>
  <c r="I708" i="1" s="1"/>
  <c r="Q729" i="1"/>
  <c r="H729" i="1"/>
  <c r="AC733" i="1"/>
  <c r="H738" i="1"/>
  <c r="I738" i="1" s="1"/>
  <c r="Q738" i="1"/>
  <c r="H767" i="1"/>
  <c r="I767" i="1" s="1"/>
  <c r="Q577" i="1"/>
  <c r="H577" i="1"/>
  <c r="I577" i="1" s="1"/>
  <c r="AC578" i="1"/>
  <c r="I578" i="1"/>
  <c r="V579" i="1"/>
  <c r="K579" i="1"/>
  <c r="Q599" i="1"/>
  <c r="H599" i="1"/>
  <c r="AC600" i="1"/>
  <c r="AD600" i="1" s="1"/>
  <c r="Q601" i="1"/>
  <c r="H601" i="1"/>
  <c r="AC624" i="1"/>
  <c r="AD624" i="1" s="1"/>
  <c r="AC635" i="1"/>
  <c r="AD635" i="1" s="1"/>
  <c r="V652" i="1"/>
  <c r="K652" i="1"/>
  <c r="V663" i="1"/>
  <c r="K663" i="1"/>
  <c r="V683" i="1"/>
  <c r="K683" i="1"/>
  <c r="AC685" i="1"/>
  <c r="AD685" i="1" s="1"/>
  <c r="Q697" i="1"/>
  <c r="H697" i="1"/>
  <c r="H704" i="1"/>
  <c r="I704" i="1" s="1"/>
  <c r="Q733" i="1"/>
  <c r="H733" i="1"/>
  <c r="I733" i="1" s="1"/>
  <c r="AH757" i="1"/>
  <c r="AG757" i="1"/>
  <c r="Q778" i="1"/>
  <c r="H778" i="1"/>
  <c r="I778" i="1" s="1"/>
  <c r="AC785" i="1"/>
  <c r="AD785" i="1" s="1"/>
  <c r="AC836" i="1"/>
  <c r="AC684" i="1"/>
  <c r="AD684" i="1" s="1"/>
  <c r="V697" i="1"/>
  <c r="K697" i="1"/>
  <c r="V705" i="1"/>
  <c r="K705" i="1"/>
  <c r="AC710" i="1"/>
  <c r="AD710" i="1" s="1"/>
  <c r="AC728" i="1"/>
  <c r="AD728" i="1" s="1"/>
  <c r="K737" i="1"/>
  <c r="V737" i="1"/>
  <c r="V754" i="1"/>
  <c r="K754" i="1"/>
  <c r="AC758" i="1"/>
  <c r="AD758" i="1" s="1"/>
  <c r="AC763" i="1"/>
  <c r="AC780" i="1"/>
  <c r="H792" i="1"/>
  <c r="Q728" i="1"/>
  <c r="H728" i="1"/>
  <c r="I728" i="1" s="1"/>
  <c r="V732" i="1"/>
  <c r="K732" i="1"/>
  <c r="AC737" i="1"/>
  <c r="AC745" i="1"/>
  <c r="AD745" i="1" s="1"/>
  <c r="AC754" i="1"/>
  <c r="AD754" i="1" s="1"/>
  <c r="H758" i="1"/>
  <c r="I758" i="1" s="1"/>
  <c r="Q763" i="1"/>
  <c r="H763" i="1"/>
  <c r="K782" i="1"/>
  <c r="V782" i="1"/>
  <c r="V796" i="1"/>
  <c r="K796" i="1"/>
  <c r="Q724" i="1"/>
  <c r="H724" i="1"/>
  <c r="I724" i="1" s="1"/>
  <c r="AC732" i="1"/>
  <c r="Q737" i="1"/>
  <c r="H737" i="1"/>
  <c r="I737" i="1" s="1"/>
  <c r="V749" i="1"/>
  <c r="K749" i="1"/>
  <c r="Q754" i="1"/>
  <c r="H754" i="1"/>
  <c r="I754" i="1" s="1"/>
  <c r="K766" i="1"/>
  <c r="V766" i="1"/>
  <c r="K789" i="1"/>
  <c r="V789" i="1"/>
  <c r="Q732" i="1"/>
  <c r="H732" i="1"/>
  <c r="I732" i="1" s="1"/>
  <c r="Q749" i="1"/>
  <c r="H749" i="1"/>
  <c r="V759" i="1"/>
  <c r="K759" i="1"/>
  <c r="K769" i="1"/>
  <c r="V769" i="1"/>
  <c r="AC786" i="1"/>
  <c r="AC793" i="1"/>
  <c r="AD793" i="1" s="1"/>
  <c r="AA35" i="2"/>
  <c r="V727" i="1"/>
  <c r="K727" i="1"/>
  <c r="V741" i="1"/>
  <c r="K741" i="1"/>
  <c r="AC759" i="1"/>
  <c r="AC769" i="1"/>
  <c r="AD769" i="1" s="1"/>
  <c r="Q786" i="1"/>
  <c r="H786" i="1"/>
  <c r="AC727" i="1"/>
  <c r="AD727" i="1" s="1"/>
  <c r="K736" i="1"/>
  <c r="V736" i="1"/>
  <c r="K753" i="1"/>
  <c r="V753" i="1"/>
  <c r="Q759" i="1"/>
  <c r="H759" i="1"/>
  <c r="I759" i="1" s="1"/>
  <c r="V723" i="1"/>
  <c r="K723" i="1"/>
  <c r="Q727" i="1"/>
  <c r="H727" i="1"/>
  <c r="I727" i="1" s="1"/>
  <c r="AC736" i="1"/>
  <c r="K744" i="1"/>
  <c r="V744" i="1"/>
  <c r="AC753" i="1"/>
  <c r="AD753" i="1" s="1"/>
  <c r="K762" i="1"/>
  <c r="V762" i="1"/>
  <c r="AC825" i="1"/>
  <c r="AD825" i="1" s="1"/>
  <c r="H723" i="1"/>
  <c r="I723" i="1" s="1"/>
  <c r="Q736" i="1"/>
  <c r="H736" i="1"/>
  <c r="I736" i="1" s="1"/>
  <c r="H744" i="1"/>
  <c r="Q744" i="1"/>
  <c r="H753" i="1"/>
  <c r="AC762" i="1"/>
  <c r="AD762" i="1" s="1"/>
  <c r="K677" i="1"/>
  <c r="V677" i="1"/>
  <c r="H687" i="1"/>
  <c r="I687" i="1" s="1"/>
  <c r="Q699" i="1"/>
  <c r="H699" i="1"/>
  <c r="V713" i="1"/>
  <c r="K713" i="1"/>
  <c r="AC748" i="1"/>
  <c r="AD748" i="1" s="1"/>
  <c r="Q762" i="1"/>
  <c r="H762" i="1"/>
  <c r="H849" i="1"/>
  <c r="I849" i="1" s="1"/>
  <c r="Q604" i="1"/>
  <c r="H604" i="1"/>
  <c r="I604" i="1" s="1"/>
  <c r="AC605" i="1"/>
  <c r="AD605" i="1" s="1"/>
  <c r="K606" i="1"/>
  <c r="V606" i="1"/>
  <c r="H649" i="1"/>
  <c r="AC650" i="1"/>
  <c r="AD650" i="1" s="1"/>
  <c r="K651" i="1"/>
  <c r="V651" i="1"/>
  <c r="AC677" i="1"/>
  <c r="K682" i="1"/>
  <c r="V682" i="1"/>
  <c r="K708" i="1"/>
  <c r="V708" i="1"/>
  <c r="K726" i="1"/>
  <c r="V726" i="1"/>
  <c r="K740" i="1"/>
  <c r="V740" i="1"/>
  <c r="K765" i="1"/>
  <c r="V765" i="1"/>
  <c r="V779" i="1"/>
  <c r="K779" i="1"/>
  <c r="H783" i="1"/>
  <c r="I783" i="1" s="1"/>
  <c r="Q783" i="1"/>
  <c r="K718" i="1"/>
  <c r="V718" i="1"/>
  <c r="AC726" i="1"/>
  <c r="AD726" i="1" s="1"/>
  <c r="K735" i="1"/>
  <c r="V735" i="1"/>
  <c r="AC740" i="1"/>
  <c r="V752" i="1"/>
  <c r="K752" i="1"/>
  <c r="AC765" i="1"/>
  <c r="AD765" i="1" s="1"/>
  <c r="AC779" i="1"/>
  <c r="AD779" i="1" s="1"/>
  <c r="AC735" i="1"/>
  <c r="K743" i="1"/>
  <c r="V743" i="1"/>
  <c r="AC752" i="1"/>
  <c r="AD752" i="1" s="1"/>
  <c r="AC768" i="1"/>
  <c r="AD768" i="1" s="1"/>
  <c r="H779" i="1"/>
  <c r="Q779" i="1"/>
  <c r="K821" i="1"/>
  <c r="V821" i="1"/>
  <c r="H607" i="1"/>
  <c r="I607" i="1" s="1"/>
  <c r="Q607" i="1"/>
  <c r="AC609" i="1"/>
  <c r="K610" i="1"/>
  <c r="V610" i="1"/>
  <c r="H652" i="1"/>
  <c r="Q652" i="1"/>
  <c r="AC653" i="1"/>
  <c r="K654" i="1"/>
  <c r="V654" i="1"/>
  <c r="V676" i="1"/>
  <c r="K676" i="1"/>
  <c r="H695" i="1"/>
  <c r="Q695" i="1"/>
  <c r="V698" i="1"/>
  <c r="K698" i="1"/>
  <c r="Q703" i="1"/>
  <c r="H703" i="1"/>
  <c r="AC722" i="1"/>
  <c r="H735" i="1"/>
  <c r="Q735" i="1"/>
  <c r="AC743" i="1"/>
  <c r="AD743" i="1" s="1"/>
  <c r="H752" i="1"/>
  <c r="Q752" i="1"/>
  <c r="H768" i="1"/>
  <c r="I768" i="1" s="1"/>
  <c r="Q768" i="1"/>
  <c r="H821" i="1"/>
  <c r="I821" i="1" s="1"/>
  <c r="H609" i="1"/>
  <c r="AC610" i="1"/>
  <c r="K611" i="1"/>
  <c r="V611" i="1"/>
  <c r="V624" i="1"/>
  <c r="K624" i="1"/>
  <c r="H653" i="1"/>
  <c r="Q653" i="1"/>
  <c r="AC654" i="1"/>
  <c r="AD654" i="1" s="1"/>
  <c r="K655" i="1"/>
  <c r="V655" i="1"/>
  <c r="AC676" i="1"/>
  <c r="V686" i="1"/>
  <c r="K686" i="1"/>
  <c r="H698" i="1"/>
  <c r="I698" i="1" s="1"/>
  <c r="Q698" i="1"/>
  <c r="K712" i="1"/>
  <c r="V712" i="1"/>
  <c r="V730" i="1"/>
  <c r="K730" i="1"/>
  <c r="K761" i="1"/>
  <c r="V761" i="1"/>
  <c r="AC781" i="1"/>
  <c r="AD781" i="1" s="1"/>
  <c r="Q804" i="1"/>
  <c r="H804" i="1"/>
  <c r="K79" i="2"/>
  <c r="T79" i="2"/>
  <c r="H676" i="1"/>
  <c r="Q676" i="1"/>
  <c r="V707" i="1"/>
  <c r="K707" i="1"/>
  <c r="AC712" i="1"/>
  <c r="AC730" i="1"/>
  <c r="V739" i="1"/>
  <c r="K739" i="1"/>
  <c r="H747" i="1"/>
  <c r="Q747" i="1"/>
  <c r="V756" i="1"/>
  <c r="K756" i="1"/>
  <c r="AC761" i="1"/>
  <c r="AD761" i="1" s="1"/>
  <c r="H781" i="1"/>
  <c r="I781" i="1" s="1"/>
  <c r="Q781" i="1"/>
  <c r="V784" i="1"/>
  <c r="K784" i="1"/>
  <c r="K841" i="1"/>
  <c r="V841" i="1"/>
  <c r="AF853" i="1"/>
  <c r="V853" i="1"/>
  <c r="M853" i="1"/>
  <c r="L853" i="1"/>
  <c r="K853" i="1"/>
  <c r="H611" i="1"/>
  <c r="AC612" i="1"/>
  <c r="AD612" i="1" s="1"/>
  <c r="V613" i="1"/>
  <c r="K613" i="1"/>
  <c r="H624" i="1"/>
  <c r="I624" i="1" s="1"/>
  <c r="Q624" i="1"/>
  <c r="K625" i="1"/>
  <c r="V625" i="1"/>
  <c r="H655" i="1"/>
  <c r="I655" i="1" s="1"/>
  <c r="Q655" i="1"/>
  <c r="AC656" i="1"/>
  <c r="AD656" i="1" s="1"/>
  <c r="V657" i="1"/>
  <c r="K657" i="1"/>
  <c r="V670" i="1"/>
  <c r="K670" i="1"/>
  <c r="K690" i="1"/>
  <c r="V690" i="1"/>
  <c r="K702" i="1"/>
  <c r="V702" i="1"/>
  <c r="AC707" i="1"/>
  <c r="V717" i="1"/>
  <c r="K717" i="1"/>
  <c r="Q730" i="1"/>
  <c r="H730" i="1"/>
  <c r="V734" i="1"/>
  <c r="K734" i="1"/>
  <c r="AC739" i="1"/>
  <c r="AD739" i="1" s="1"/>
  <c r="V751" i="1"/>
  <c r="K751" i="1"/>
  <c r="AC756" i="1"/>
  <c r="AD756" i="1" s="1"/>
  <c r="Q761" i="1"/>
  <c r="H761" i="1"/>
  <c r="AC784" i="1"/>
  <c r="AD784" i="1" s="1"/>
  <c r="AG805" i="1"/>
  <c r="H690" i="1"/>
  <c r="Q690" i="1"/>
  <c r="AC702" i="1"/>
  <c r="AD702" i="1" s="1"/>
  <c r="Q707" i="1"/>
  <c r="H707" i="1"/>
  <c r="I707" i="1" s="1"/>
  <c r="AC717" i="1"/>
  <c r="AD717" i="1" s="1"/>
  <c r="AC734" i="1"/>
  <c r="AD734" i="1" s="1"/>
  <c r="Q739" i="1"/>
  <c r="H739" i="1"/>
  <c r="AC751" i="1"/>
  <c r="AD751" i="1" s="1"/>
  <c r="H756" i="1"/>
  <c r="I756" i="1" s="1"/>
  <c r="V764" i="1"/>
  <c r="K764" i="1"/>
  <c r="AH803" i="1"/>
  <c r="H613" i="1"/>
  <c r="I613" i="1" s="1"/>
  <c r="Q613" i="1"/>
  <c r="AC614" i="1"/>
  <c r="AD614" i="1" s="1"/>
  <c r="K615" i="1"/>
  <c r="V615" i="1"/>
  <c r="H625" i="1"/>
  <c r="I625" i="1" s="1"/>
  <c r="Q625" i="1"/>
  <c r="AC626" i="1"/>
  <c r="AD626" i="1" s="1"/>
  <c r="K627" i="1"/>
  <c r="V627" i="1"/>
  <c r="AC630" i="1"/>
  <c r="K631" i="1"/>
  <c r="V631" i="1"/>
  <c r="Q657" i="1"/>
  <c r="H657" i="1"/>
  <c r="AC658" i="1"/>
  <c r="AD658" i="1" s="1"/>
  <c r="K659" i="1"/>
  <c r="V659" i="1"/>
  <c r="H670" i="1"/>
  <c r="I670" i="1" s="1"/>
  <c r="AC675" i="1"/>
  <c r="I675" i="1"/>
  <c r="AC694" i="1"/>
  <c r="AD694" i="1" s="1"/>
  <c r="Q702" i="1"/>
  <c r="H702" i="1"/>
  <c r="I702" i="1" s="1"/>
  <c r="Q734" i="1"/>
  <c r="H734" i="1"/>
  <c r="I734" i="1" s="1"/>
  <c r="AC742" i="1"/>
  <c r="H751" i="1"/>
  <c r="I751" i="1" s="1"/>
  <c r="AC764" i="1"/>
  <c r="AD764" i="1" s="1"/>
  <c r="T22" i="2"/>
  <c r="K22" i="2"/>
  <c r="AC849" i="1"/>
  <c r="AD849" i="1" s="1"/>
  <c r="AA10" i="2"/>
  <c r="AA61" i="2"/>
  <c r="Q780" i="1"/>
  <c r="H780" i="1"/>
  <c r="V781" i="1"/>
  <c r="K781" i="1"/>
  <c r="Q784" i="1"/>
  <c r="H784" i="1"/>
  <c r="I784" i="1" s="1"/>
  <c r="AC792" i="1"/>
  <c r="AD792" i="1" s="1"/>
  <c r="V820" i="1"/>
  <c r="K820" i="1"/>
  <c r="V838" i="1"/>
  <c r="K838" i="1"/>
  <c r="AC841" i="1"/>
  <c r="H843" i="1"/>
  <c r="Q864" i="1"/>
  <c r="S864" i="1" s="1"/>
  <c r="H864" i="1"/>
  <c r="T13" i="2"/>
  <c r="K13" i="2"/>
  <c r="AC820" i="1"/>
  <c r="AC838" i="1"/>
  <c r="AD838" i="1" s="1"/>
  <c r="H851" i="1"/>
  <c r="I851" i="1" s="1"/>
  <c r="AA13" i="2"/>
  <c r="AB13" i="2" s="1"/>
  <c r="H838" i="1"/>
  <c r="H13" i="2"/>
  <c r="I13" i="2" s="1"/>
  <c r="T37" i="2"/>
  <c r="L37" i="2"/>
  <c r="K37" i="2"/>
  <c r="AD37" i="2"/>
  <c r="M37" i="2"/>
  <c r="P37" i="2" s="1"/>
  <c r="Q37" i="2" s="1"/>
  <c r="AC782" i="1"/>
  <c r="AD782" i="1" s="1"/>
  <c r="K824" i="1"/>
  <c r="AF824" i="1"/>
  <c r="V824" i="1"/>
  <c r="M824" i="1"/>
  <c r="L824" i="1"/>
  <c r="V847" i="1"/>
  <c r="K847" i="1"/>
  <c r="AA7" i="2"/>
  <c r="AA37" i="2"/>
  <c r="Q782" i="1"/>
  <c r="H782" i="1"/>
  <c r="H824" i="1"/>
  <c r="H876" i="1"/>
  <c r="Q876" i="1"/>
  <c r="H37" i="2"/>
  <c r="I37" i="2" s="1"/>
  <c r="K791" i="1"/>
  <c r="V791" i="1"/>
  <c r="Q812" i="1"/>
  <c r="H812" i="1"/>
  <c r="K819" i="1"/>
  <c r="V819" i="1"/>
  <c r="H832" i="1"/>
  <c r="I832" i="1" s="1"/>
  <c r="H791" i="1"/>
  <c r="I791" i="1" s="1"/>
  <c r="Q791" i="1"/>
  <c r="Q809" i="1"/>
  <c r="H809" i="1"/>
  <c r="AC819" i="1"/>
  <c r="AD819" i="1" s="1"/>
  <c r="V835" i="1"/>
  <c r="K835" i="1"/>
  <c r="H805" i="1"/>
  <c r="Q805" i="1"/>
  <c r="H802" i="1"/>
  <c r="Q802" i="1"/>
  <c r="H819" i="1"/>
  <c r="I819" i="1" s="1"/>
  <c r="AC835" i="1"/>
  <c r="AD835" i="1" s="1"/>
  <c r="T8" i="2"/>
  <c r="K8" i="2"/>
  <c r="T69" i="2"/>
  <c r="K69" i="2"/>
  <c r="AC795" i="1"/>
  <c r="K823" i="1"/>
  <c r="V823" i="1"/>
  <c r="Q869" i="1"/>
  <c r="S869" i="1" s="1"/>
  <c r="H869" i="1"/>
  <c r="AA69" i="2"/>
  <c r="AB69" i="2" s="1"/>
  <c r="Q685" i="1"/>
  <c r="H685" i="1"/>
  <c r="I685" i="1" s="1"/>
  <c r="AC686" i="1"/>
  <c r="AD686" i="1" s="1"/>
  <c r="K687" i="1"/>
  <c r="V687" i="1"/>
  <c r="H712" i="1"/>
  <c r="Q712" i="1"/>
  <c r="AC713" i="1"/>
  <c r="AD713" i="1" s="1"/>
  <c r="K714" i="1"/>
  <c r="V714" i="1"/>
  <c r="H740" i="1"/>
  <c r="I740" i="1" s="1"/>
  <c r="AC741" i="1"/>
  <c r="Q765" i="1"/>
  <c r="H765" i="1"/>
  <c r="AC766" i="1"/>
  <c r="AD766" i="1" s="1"/>
  <c r="K767" i="1"/>
  <c r="V767" i="1"/>
  <c r="K790" i="1"/>
  <c r="V790" i="1"/>
  <c r="H799" i="1"/>
  <c r="I799" i="1" s="1"/>
  <c r="AC823" i="1"/>
  <c r="AD823" i="1" s="1"/>
  <c r="H840" i="1"/>
  <c r="K844" i="1"/>
  <c r="V844" i="1"/>
  <c r="H868" i="1"/>
  <c r="Q868" i="1"/>
  <c r="S868" i="1" s="1"/>
  <c r="Q861" i="1"/>
  <c r="S861" i="1" s="1"/>
  <c r="H861" i="1"/>
  <c r="H69" i="2"/>
  <c r="H686" i="1"/>
  <c r="I686" i="1" s="1"/>
  <c r="AC687" i="1"/>
  <c r="K688" i="1"/>
  <c r="V688" i="1"/>
  <c r="Q713" i="1"/>
  <c r="H713" i="1"/>
  <c r="I713" i="1" s="1"/>
  <c r="AC714" i="1"/>
  <c r="K716" i="1"/>
  <c r="V716" i="1"/>
  <c r="H741" i="1"/>
  <c r="K742" i="1"/>
  <c r="V742" i="1"/>
  <c r="H766" i="1"/>
  <c r="I766" i="1" s="1"/>
  <c r="AC767" i="1"/>
  <c r="AD767" i="1" s="1"/>
  <c r="K768" i="1"/>
  <c r="V768" i="1"/>
  <c r="AC790" i="1"/>
  <c r="AD790" i="1" s="1"/>
  <c r="L818" i="1"/>
  <c r="M818" i="1"/>
  <c r="K818" i="1"/>
  <c r="AF818" i="1"/>
  <c r="V818" i="1"/>
  <c r="V837" i="1"/>
  <c r="K837" i="1"/>
  <c r="AC844" i="1"/>
  <c r="AD844" i="1" s="1"/>
  <c r="AA115" i="2"/>
  <c r="AB115" i="2" s="1"/>
  <c r="Q790" i="1"/>
  <c r="H790" i="1"/>
  <c r="I790" i="1" s="1"/>
  <c r="AC818" i="1"/>
  <c r="AD818" i="1" s="1"/>
  <c r="K831" i="1"/>
  <c r="V831" i="1"/>
  <c r="AC837" i="1"/>
  <c r="AD837" i="1" s="1"/>
  <c r="V842" i="1"/>
  <c r="K842" i="1"/>
  <c r="H844" i="1"/>
  <c r="I844" i="1" s="1"/>
  <c r="AC831" i="1"/>
  <c r="AD831" i="1" s="1"/>
  <c r="H837" i="1"/>
  <c r="I837" i="1" s="1"/>
  <c r="AC842" i="1"/>
  <c r="AD842" i="1" s="1"/>
  <c r="AC852" i="1"/>
  <c r="AD852" i="1" s="1"/>
  <c r="H33" i="2"/>
  <c r="I33" i="2" s="1"/>
  <c r="K73" i="2"/>
  <c r="T73" i="2"/>
  <c r="H689" i="1"/>
  <c r="Q689" i="1"/>
  <c r="AC690" i="1"/>
  <c r="K691" i="1"/>
  <c r="V691" i="1"/>
  <c r="H717" i="1"/>
  <c r="Q717" i="1"/>
  <c r="AC718" i="1"/>
  <c r="AD718" i="1" s="1"/>
  <c r="V719" i="1"/>
  <c r="K719" i="1"/>
  <c r="H743" i="1"/>
  <c r="Q743" i="1"/>
  <c r="AC744" i="1"/>
  <c r="AD744" i="1" s="1"/>
  <c r="V745" i="1"/>
  <c r="K745" i="1"/>
  <c r="H769" i="1"/>
  <c r="I769" i="1" s="1"/>
  <c r="Q769" i="1"/>
  <c r="AC770" i="1"/>
  <c r="AD770" i="1" s="1"/>
  <c r="K771" i="1"/>
  <c r="V771" i="1"/>
  <c r="AC789" i="1"/>
  <c r="AD789" i="1" s="1"/>
  <c r="K794" i="1"/>
  <c r="V794" i="1"/>
  <c r="H831" i="1"/>
  <c r="H842" i="1"/>
  <c r="H848" i="1"/>
  <c r="I848" i="1" s="1"/>
  <c r="T20" i="2"/>
  <c r="K20" i="2"/>
  <c r="AA73" i="2"/>
  <c r="H770" i="1"/>
  <c r="Q770" i="1"/>
  <c r="AC771" i="1"/>
  <c r="V772" i="1"/>
  <c r="K772" i="1"/>
  <c r="V788" i="1"/>
  <c r="K788" i="1"/>
  <c r="Q789" i="1"/>
  <c r="H789" i="1"/>
  <c r="H794" i="1"/>
  <c r="Q811" i="1"/>
  <c r="H811" i="1"/>
  <c r="AC822" i="1"/>
  <c r="K834" i="1"/>
  <c r="V834" i="1"/>
  <c r="Q867" i="1"/>
  <c r="S867" i="1" s="1"/>
  <c r="H867" i="1"/>
  <c r="AA20" i="2"/>
  <c r="H73" i="2"/>
  <c r="I73" i="2" s="1"/>
  <c r="H691" i="1"/>
  <c r="I691" i="1" s="1"/>
  <c r="AC692" i="1"/>
  <c r="V693" i="1"/>
  <c r="K693" i="1"/>
  <c r="Q719" i="1"/>
  <c r="H719" i="1"/>
  <c r="I719" i="1" s="1"/>
  <c r="AC720" i="1"/>
  <c r="AD720" i="1" s="1"/>
  <c r="V721" i="1"/>
  <c r="K721" i="1"/>
  <c r="H745" i="1"/>
  <c r="AC746" i="1"/>
  <c r="AD746" i="1" s="1"/>
  <c r="K747" i="1"/>
  <c r="V747" i="1"/>
  <c r="H771" i="1"/>
  <c r="AC772" i="1"/>
  <c r="AC788" i="1"/>
  <c r="AD788" i="1" s="1"/>
  <c r="Q807" i="1"/>
  <c r="H807" i="1"/>
  <c r="H822" i="1"/>
  <c r="I822" i="1" s="1"/>
  <c r="AC834" i="1"/>
  <c r="AD834" i="1" s="1"/>
  <c r="H20" i="2"/>
  <c r="I20" i="2" s="1"/>
  <c r="H692" i="1"/>
  <c r="I692" i="1" s="1"/>
  <c r="Q692" i="1"/>
  <c r="AC693" i="1"/>
  <c r="AD693" i="1" s="1"/>
  <c r="I693" i="1"/>
  <c r="V694" i="1"/>
  <c r="K694" i="1"/>
  <c r="H720" i="1"/>
  <c r="AC721" i="1"/>
  <c r="AD721" i="1" s="1"/>
  <c r="I721" i="1"/>
  <c r="V722" i="1"/>
  <c r="K722" i="1"/>
  <c r="H746" i="1"/>
  <c r="I746" i="1" s="1"/>
  <c r="Q746" i="1"/>
  <c r="AC747" i="1"/>
  <c r="AD747" i="1" s="1"/>
  <c r="V748" i="1"/>
  <c r="K748" i="1"/>
  <c r="H772" i="1"/>
  <c r="I772" i="1" s="1"/>
  <c r="V777" i="1"/>
  <c r="K777" i="1"/>
  <c r="V787" i="1"/>
  <c r="K787" i="1"/>
  <c r="Q788" i="1"/>
  <c r="H788" i="1"/>
  <c r="K826" i="1"/>
  <c r="V826" i="1"/>
  <c r="AB20" i="2"/>
  <c r="AA59" i="2"/>
  <c r="AB59" i="2" s="1"/>
  <c r="AC777" i="1"/>
  <c r="AD777" i="1" s="1"/>
  <c r="AC787" i="1"/>
  <c r="AD787" i="1" s="1"/>
  <c r="AC830" i="1"/>
  <c r="H694" i="1"/>
  <c r="I694" i="1" s="1"/>
  <c r="AC695" i="1"/>
  <c r="AD695" i="1" s="1"/>
  <c r="V696" i="1"/>
  <c r="K696" i="1"/>
  <c r="AC698" i="1"/>
  <c r="K699" i="1"/>
  <c r="V699" i="1"/>
  <c r="H722" i="1"/>
  <c r="I722" i="1" s="1"/>
  <c r="AC723" i="1"/>
  <c r="V724" i="1"/>
  <c r="K724" i="1"/>
  <c r="H748" i="1"/>
  <c r="I748" i="1" s="1"/>
  <c r="Q748" i="1"/>
  <c r="AC749" i="1"/>
  <c r="I749" i="1"/>
  <c r="V750" i="1"/>
  <c r="K750" i="1"/>
  <c r="Q777" i="1"/>
  <c r="H777" i="1"/>
  <c r="I777" i="1" s="1"/>
  <c r="V778" i="1"/>
  <c r="K778" i="1"/>
  <c r="V786" i="1"/>
  <c r="K786" i="1"/>
  <c r="Q787" i="1"/>
  <c r="H787" i="1"/>
  <c r="I787" i="1" s="1"/>
  <c r="K793" i="1"/>
  <c r="V793" i="1"/>
  <c r="H830" i="1"/>
  <c r="I830" i="1" s="1"/>
  <c r="AH867" i="1"/>
  <c r="H115" i="2"/>
  <c r="T140" i="2"/>
  <c r="K140" i="2"/>
  <c r="H10" i="2"/>
  <c r="AB37" i="2"/>
  <c r="H59" i="2"/>
  <c r="T61" i="2"/>
  <c r="K61" i="2"/>
  <c r="H140" i="2"/>
  <c r="I140" i="2" s="1"/>
  <c r="K65" i="2"/>
  <c r="T65" i="2"/>
  <c r="H225" i="2"/>
  <c r="H61" i="2"/>
  <c r="I61" i="2" s="1"/>
  <c r="AA65" i="2"/>
  <c r="AB65" i="2" s="1"/>
  <c r="K17" i="2"/>
  <c r="T17" i="2"/>
  <c r="T41" i="2"/>
  <c r="K41" i="2"/>
  <c r="H65" i="2"/>
  <c r="T70" i="2"/>
  <c r="K70" i="2"/>
  <c r="K86" i="2"/>
  <c r="T86" i="2"/>
  <c r="AA17" i="2"/>
  <c r="AB17" i="2" s="1"/>
  <c r="AA41" i="2"/>
  <c r="AA43" i="2"/>
  <c r="AA70" i="2"/>
  <c r="AB70" i="2" s="1"/>
  <c r="AA86" i="2"/>
  <c r="H17" i="2"/>
  <c r="AA34" i="2"/>
  <c r="H41" i="2"/>
  <c r="I41" i="2" s="1"/>
  <c r="H70" i="2"/>
  <c r="I70" i="2" s="1"/>
  <c r="AA74" i="2"/>
  <c r="AB74" i="2" s="1"/>
  <c r="T80" i="2"/>
  <c r="K80" i="2"/>
  <c r="H86" i="2"/>
  <c r="I86" i="2" s="1"/>
  <c r="T92" i="2"/>
  <c r="K92" i="2"/>
  <c r="K32" i="2"/>
  <c r="T32" i="2"/>
  <c r="M32" i="2"/>
  <c r="AD32" i="2"/>
  <c r="L32" i="2"/>
  <c r="H34" i="2"/>
  <c r="I34" i="2" s="1"/>
  <c r="H74" i="2"/>
  <c r="T76" i="2"/>
  <c r="P76" i="2" s="1"/>
  <c r="Q76" i="2" s="1"/>
  <c r="M76" i="2"/>
  <c r="L76" i="2"/>
  <c r="K76" i="2"/>
  <c r="AD76" i="2"/>
  <c r="AA80" i="2"/>
  <c r="AB80" i="2" s="1"/>
  <c r="T14" i="2"/>
  <c r="P14" i="2" s="1"/>
  <c r="Q14" i="2" s="1"/>
  <c r="M14" i="2"/>
  <c r="L14" i="2"/>
  <c r="K14" i="2"/>
  <c r="AD14" i="2"/>
  <c r="AA32" i="2"/>
  <c r="AA76" i="2"/>
  <c r="AB76" i="2" s="1"/>
  <c r="H80" i="2"/>
  <c r="I80" i="2" s="1"/>
  <c r="AA14" i="2"/>
  <c r="AB14" i="2" s="1"/>
  <c r="H32" i="2"/>
  <c r="I32" i="2" s="1"/>
  <c r="H76" i="2"/>
  <c r="I76" i="2" s="1"/>
  <c r="H14" i="2"/>
  <c r="I14" i="2" s="1"/>
  <c r="H21" i="2"/>
  <c r="I21" i="2" s="1"/>
  <c r="K66" i="2"/>
  <c r="T66" i="2"/>
  <c r="T87" i="2"/>
  <c r="K87" i="2"/>
  <c r="K95" i="2"/>
  <c r="T95" i="2"/>
  <c r="AC791" i="1"/>
  <c r="K792" i="1"/>
  <c r="V792" i="1"/>
  <c r="Q808" i="1"/>
  <c r="H808" i="1"/>
  <c r="Q803" i="1"/>
  <c r="H803" i="1"/>
  <c r="H820" i="1"/>
  <c r="AC821" i="1"/>
  <c r="K822" i="1"/>
  <c r="V822" i="1"/>
  <c r="H835" i="1"/>
  <c r="I835" i="1" s="1"/>
  <c r="H841" i="1"/>
  <c r="I841" i="1" s="1"/>
  <c r="K851" i="1"/>
  <c r="V851" i="1"/>
  <c r="Q863" i="1"/>
  <c r="S863" i="1" s="1"/>
  <c r="H863" i="1"/>
  <c r="T9" i="2"/>
  <c r="K9" i="2"/>
  <c r="T28" i="2"/>
  <c r="K28" i="2"/>
  <c r="T36" i="2"/>
  <c r="K36" i="2"/>
  <c r="AA66" i="2"/>
  <c r="AB66" i="2" s="1"/>
  <c r="AA87" i="2"/>
  <c r="AB87" i="2" s="1"/>
  <c r="H95" i="2"/>
  <c r="I95" i="2" s="1"/>
  <c r="AA9" i="2"/>
  <c r="AB9" i="2" s="1"/>
  <c r="AA28" i="2"/>
  <c r="AA47" i="2"/>
  <c r="H66" i="2"/>
  <c r="H87" i="2"/>
  <c r="I87" i="2" s="1"/>
  <c r="H105" i="2"/>
  <c r="I105" i="2" s="1"/>
  <c r="T125" i="2"/>
  <c r="K125" i="2"/>
  <c r="V840" i="1"/>
  <c r="K840" i="1"/>
  <c r="M846" i="1"/>
  <c r="K846" i="1"/>
  <c r="L846" i="1"/>
  <c r="AF846" i="1"/>
  <c r="V846" i="1"/>
  <c r="P9" i="2"/>
  <c r="Q9" i="2" s="1"/>
  <c r="H9" i="2"/>
  <c r="I9" i="2" s="1"/>
  <c r="H28" i="2"/>
  <c r="I28" i="2" s="1"/>
  <c r="T83" i="2"/>
  <c r="K83" i="2"/>
  <c r="H125" i="2"/>
  <c r="I125" i="2" s="1"/>
  <c r="H793" i="1"/>
  <c r="AC794" i="1"/>
  <c r="K795" i="1"/>
  <c r="V795" i="1"/>
  <c r="H823" i="1"/>
  <c r="AC824" i="1"/>
  <c r="V825" i="1"/>
  <c r="K825" i="1"/>
  <c r="H834" i="1"/>
  <c r="AC840" i="1"/>
  <c r="AD840" i="1" s="1"/>
  <c r="AC846" i="1"/>
  <c r="AD846" i="1" s="1"/>
  <c r="AD42" i="2"/>
  <c r="T42" i="2"/>
  <c r="P42" i="2" s="1"/>
  <c r="Q42" i="2" s="1"/>
  <c r="M42" i="2"/>
  <c r="L42" i="2"/>
  <c r="K42" i="2"/>
  <c r="AA81" i="2"/>
  <c r="AB81" i="2" s="1"/>
  <c r="AA83" i="2"/>
  <c r="AB83" i="2" s="1"/>
  <c r="H846" i="1"/>
  <c r="T25" i="2"/>
  <c r="K25" i="2"/>
  <c r="AA42" i="2"/>
  <c r="AB42" i="2" s="1"/>
  <c r="H81" i="2"/>
  <c r="I81" i="2" s="1"/>
  <c r="H83" i="2"/>
  <c r="I83" i="2" s="1"/>
  <c r="AD794" i="1"/>
  <c r="H795" i="1"/>
  <c r="I795" i="1" s="1"/>
  <c r="AC796" i="1"/>
  <c r="AD796" i="1" s="1"/>
  <c r="V797" i="1"/>
  <c r="K797" i="1"/>
  <c r="H825" i="1"/>
  <c r="AC826" i="1"/>
  <c r="AD826" i="1" s="1"/>
  <c r="K827" i="1"/>
  <c r="V827" i="1"/>
  <c r="AC833" i="1"/>
  <c r="K850" i="1"/>
  <c r="V850" i="1"/>
  <c r="Q866" i="1"/>
  <c r="S866" i="1" s="1"/>
  <c r="H866" i="1"/>
  <c r="AA25" i="2"/>
  <c r="AB25" i="2" s="1"/>
  <c r="H42" i="2"/>
  <c r="AD795" i="1"/>
  <c r="H796" i="1"/>
  <c r="I796" i="1" s="1"/>
  <c r="AC797" i="1"/>
  <c r="AD797" i="1" s="1"/>
  <c r="K798" i="1"/>
  <c r="V798" i="1"/>
  <c r="H826" i="1"/>
  <c r="I826" i="1" s="1"/>
  <c r="AC827" i="1"/>
  <c r="AD827" i="1" s="1"/>
  <c r="K828" i="1"/>
  <c r="V828" i="1"/>
  <c r="H833" i="1"/>
  <c r="V839" i="1"/>
  <c r="K839" i="1"/>
  <c r="V845" i="1"/>
  <c r="K845" i="1"/>
  <c r="AC850" i="1"/>
  <c r="AD850" i="1" s="1"/>
  <c r="AA6" i="2"/>
  <c r="AB6" i="2" s="1"/>
  <c r="H25" i="2"/>
  <c r="I25" i="2" s="1"/>
  <c r="T97" i="2"/>
  <c r="K97" i="2"/>
  <c r="V783" i="1"/>
  <c r="K783" i="1"/>
  <c r="H797" i="1"/>
  <c r="I797" i="1" s="1"/>
  <c r="AC798" i="1"/>
  <c r="V799" i="1"/>
  <c r="K799" i="1"/>
  <c r="H827" i="1"/>
  <c r="I827" i="1" s="1"/>
  <c r="AC828" i="1"/>
  <c r="AD828" i="1" s="1"/>
  <c r="V829" i="1"/>
  <c r="K829" i="1"/>
  <c r="AC839" i="1"/>
  <c r="AD839" i="1" s="1"/>
  <c r="AC845" i="1"/>
  <c r="H6" i="2"/>
  <c r="K33" i="2"/>
  <c r="T33" i="2"/>
  <c r="T40" i="2"/>
  <c r="K40" i="2"/>
  <c r="T44" i="2"/>
  <c r="P44" i="2" s="1"/>
  <c r="Q44" i="2" s="1"/>
  <c r="M44" i="2"/>
  <c r="K44" i="2"/>
  <c r="AD44" i="2"/>
  <c r="L44" i="2"/>
  <c r="AC783" i="1"/>
  <c r="AD783" i="1" s="1"/>
  <c r="H798" i="1"/>
  <c r="I798" i="1" s="1"/>
  <c r="AC799" i="1"/>
  <c r="H806" i="1"/>
  <c r="Q806" i="1"/>
  <c r="H813" i="1"/>
  <c r="Q813" i="1"/>
  <c r="H828" i="1"/>
  <c r="AC829" i="1"/>
  <c r="AD829" i="1" s="1"/>
  <c r="V830" i="1"/>
  <c r="K830" i="1"/>
  <c r="V832" i="1"/>
  <c r="K832" i="1"/>
  <c r="H839" i="1"/>
  <c r="H845" i="1"/>
  <c r="H854" i="1"/>
  <c r="H882" i="1"/>
  <c r="Q882" i="1"/>
  <c r="AA33" i="2"/>
  <c r="AA40" i="2"/>
  <c r="AB40" i="2" s="1"/>
  <c r="AA44" i="2"/>
  <c r="AB44" i="2" s="1"/>
  <c r="H53" i="2"/>
  <c r="I53" i="2" s="1"/>
  <c r="T115" i="2"/>
  <c r="K115" i="2"/>
  <c r="AA105" i="2"/>
  <c r="T154" i="2"/>
  <c r="K154" i="2"/>
  <c r="AA92" i="2"/>
  <c r="AB92" i="2" s="1"/>
  <c r="H92" i="2"/>
  <c r="I92" i="2" s="1"/>
  <c r="T99" i="2"/>
  <c r="K99" i="2"/>
  <c r="H147" i="2"/>
  <c r="I147" i="2" s="1"/>
  <c r="H174" i="2"/>
  <c r="AA89" i="2"/>
  <c r="AB89" i="2" s="1"/>
  <c r="T111" i="2"/>
  <c r="K111" i="2"/>
  <c r="H89" i="2"/>
  <c r="H111" i="2"/>
  <c r="M122" i="2"/>
  <c r="L122" i="2"/>
  <c r="AD122" i="2"/>
  <c r="T122" i="2"/>
  <c r="K122" i="2"/>
  <c r="T137" i="2"/>
  <c r="K137" i="2"/>
  <c r="AA137" i="2"/>
  <c r="T163" i="2"/>
  <c r="K163" i="2"/>
  <c r="K103" i="2"/>
  <c r="T103" i="2"/>
  <c r="H137" i="2"/>
  <c r="I137" i="2" s="1"/>
  <c r="H163" i="2"/>
  <c r="I163" i="2" s="1"/>
  <c r="H103" i="2"/>
  <c r="I103" i="2" s="1"/>
  <c r="AE155" i="2"/>
  <c r="H176" i="2"/>
  <c r="AC847" i="1"/>
  <c r="K848" i="1"/>
  <c r="V848" i="1"/>
  <c r="H865" i="1"/>
  <c r="Q865" i="1"/>
  <c r="S865" i="1" s="1"/>
  <c r="AA8" i="2"/>
  <c r="AB8" i="2" s="1"/>
  <c r="AA36" i="2"/>
  <c r="H40" i="2"/>
  <c r="I40" i="2" s="1"/>
  <c r="H44" i="2"/>
  <c r="I44" i="2" s="1"/>
  <c r="AB61" i="2"/>
  <c r="K64" i="2"/>
  <c r="T64" i="2"/>
  <c r="K68" i="2"/>
  <c r="T68" i="2"/>
  <c r="AA79" i="2"/>
  <c r="K106" i="2"/>
  <c r="T106" i="2"/>
  <c r="T149" i="2"/>
  <c r="K149" i="2"/>
  <c r="H847" i="1"/>
  <c r="I847" i="1" s="1"/>
  <c r="AC848" i="1"/>
  <c r="K849" i="1"/>
  <c r="V849" i="1"/>
  <c r="H8" i="2"/>
  <c r="I8" i="2" s="1"/>
  <c r="H36" i="2"/>
  <c r="K47" i="2"/>
  <c r="T47" i="2"/>
  <c r="AA68" i="2"/>
  <c r="AB68" i="2" s="1"/>
  <c r="H79" i="2"/>
  <c r="I79" i="2" s="1"/>
  <c r="K96" i="2"/>
  <c r="T96" i="2"/>
  <c r="AA156" i="2"/>
  <c r="H68" i="2"/>
  <c r="K82" i="2"/>
  <c r="T82" i="2"/>
  <c r="AA96" i="2"/>
  <c r="AB96" i="2" s="1"/>
  <c r="K98" i="2"/>
  <c r="T98" i="2"/>
  <c r="AB156" i="2"/>
  <c r="H47" i="2"/>
  <c r="K53" i="2"/>
  <c r="T53" i="2"/>
  <c r="M60" i="2"/>
  <c r="L60" i="2"/>
  <c r="K60" i="2"/>
  <c r="T60" i="2"/>
  <c r="AD60" i="2"/>
  <c r="K75" i="2"/>
  <c r="T75" i="2"/>
  <c r="AA82" i="2"/>
  <c r="K88" i="2"/>
  <c r="T88" i="2"/>
  <c r="H96" i="2"/>
  <c r="I96" i="2" s="1"/>
  <c r="AA98" i="2"/>
  <c r="AB98" i="2" s="1"/>
  <c r="H118" i="2"/>
  <c r="I118" i="2" s="1"/>
  <c r="H144" i="2"/>
  <c r="I144" i="2" s="1"/>
  <c r="H850" i="1"/>
  <c r="I850" i="1" s="1"/>
  <c r="AC851" i="1"/>
  <c r="V852" i="1"/>
  <c r="K852" i="1"/>
  <c r="T7" i="2"/>
  <c r="K7" i="2"/>
  <c r="AD35" i="2"/>
  <c r="T35" i="2"/>
  <c r="P35" i="2" s="1"/>
  <c r="Q35" i="2" s="1"/>
  <c r="M35" i="2"/>
  <c r="K35" i="2"/>
  <c r="L35" i="2"/>
  <c r="T43" i="2"/>
  <c r="P43" i="2" s="1"/>
  <c r="Q43" i="2" s="1"/>
  <c r="AD43" i="2"/>
  <c r="M43" i="2"/>
  <c r="L43" i="2"/>
  <c r="K43" i="2"/>
  <c r="K50" i="2"/>
  <c r="T50" i="2"/>
  <c r="AA53" i="2"/>
  <c r="AB53" i="2" s="1"/>
  <c r="AA60" i="2"/>
  <c r="AA75" i="2"/>
  <c r="AB75" i="2" s="1"/>
  <c r="H82" i="2"/>
  <c r="AA88" i="2"/>
  <c r="H98" i="2"/>
  <c r="I98" i="2" s="1"/>
  <c r="T133" i="2"/>
  <c r="K133" i="2"/>
  <c r="T169" i="2"/>
  <c r="K169" i="2"/>
  <c r="H60" i="2"/>
  <c r="H75" i="2"/>
  <c r="I75" i="2" s="1"/>
  <c r="H88" i="2"/>
  <c r="I88" i="2" s="1"/>
  <c r="AA169" i="2"/>
  <c r="AB169" i="2" s="1"/>
  <c r="T181" i="2"/>
  <c r="K181" i="2"/>
  <c r="H852" i="1"/>
  <c r="AC853" i="1"/>
  <c r="K854" i="1"/>
  <c r="V854" i="1"/>
  <c r="H870" i="1"/>
  <c r="Q870" i="1"/>
  <c r="S870" i="1" s="1"/>
  <c r="H7" i="2"/>
  <c r="I7" i="2" s="1"/>
  <c r="H35" i="2"/>
  <c r="H43" i="2"/>
  <c r="T56" i="2"/>
  <c r="K56" i="2"/>
  <c r="T67" i="2"/>
  <c r="K67" i="2"/>
  <c r="AA181" i="2"/>
  <c r="AB181" i="2" s="1"/>
  <c r="H853" i="1"/>
  <c r="AC854" i="1"/>
  <c r="AB7" i="2"/>
  <c r="AB35" i="2"/>
  <c r="AB43" i="2"/>
  <c r="AA56" i="2"/>
  <c r="AB56" i="2" s="1"/>
  <c r="AA67" i="2"/>
  <c r="AB67" i="2" s="1"/>
  <c r="H56" i="2"/>
  <c r="H67" i="2"/>
  <c r="AC832" i="1"/>
  <c r="AD832" i="1" s="1"/>
  <c r="V833" i="1"/>
  <c r="K833" i="1"/>
  <c r="Q860" i="1"/>
  <c r="H860" i="1"/>
  <c r="K6" i="2"/>
  <c r="T6" i="2"/>
  <c r="M34" i="2"/>
  <c r="T34" i="2"/>
  <c r="P34" i="2" s="1"/>
  <c r="Q34" i="2" s="1"/>
  <c r="L34" i="2"/>
  <c r="K34" i="2"/>
  <c r="AD34" i="2"/>
  <c r="K59" i="2"/>
  <c r="T59" i="2"/>
  <c r="M74" i="2"/>
  <c r="AD74" i="2"/>
  <c r="T74" i="2"/>
  <c r="L74" i="2"/>
  <c r="K74" i="2"/>
  <c r="K81" i="2"/>
  <c r="T81" i="2"/>
  <c r="K104" i="2"/>
  <c r="T104" i="2"/>
  <c r="AE124" i="2"/>
  <c r="H152" i="2"/>
  <c r="I152" i="2" s="1"/>
  <c r="T156" i="2"/>
  <c r="K156" i="2"/>
  <c r="AA163" i="2"/>
  <c r="AB163" i="2" s="1"/>
  <c r="H169" i="2"/>
  <c r="T176" i="2"/>
  <c r="K176" i="2"/>
  <c r="H181" i="2"/>
  <c r="I181" i="2" s="1"/>
  <c r="H184" i="2"/>
  <c r="T193" i="2"/>
  <c r="K193" i="2"/>
  <c r="AA111" i="2"/>
  <c r="I111" i="2"/>
  <c r="AA118" i="2"/>
  <c r="AA122" i="2"/>
  <c r="AB122" i="2" s="1"/>
  <c r="AA125" i="2"/>
  <c r="AA140" i="2"/>
  <c r="AA147" i="2"/>
  <c r="AB147" i="2" s="1"/>
  <c r="H156" i="2"/>
  <c r="I156" i="2" s="1"/>
  <c r="T89" i="2"/>
  <c r="K89" i="2"/>
  <c r="AA97" i="2"/>
  <c r="AA104" i="2"/>
  <c r="T114" i="2"/>
  <c r="K114" i="2"/>
  <c r="AA149" i="2"/>
  <c r="AB149" i="2" s="1"/>
  <c r="H104" i="2"/>
  <c r="I104" i="2" s="1"/>
  <c r="AA114" i="2"/>
  <c r="AB114" i="2" s="1"/>
  <c r="T136" i="2"/>
  <c r="K136" i="2"/>
  <c r="T143" i="2"/>
  <c r="K143" i="2"/>
  <c r="H149" i="2"/>
  <c r="T170" i="2"/>
  <c r="K170" i="2"/>
  <c r="H114" i="2"/>
  <c r="I114" i="2" s="1"/>
  <c r="AA132" i="2"/>
  <c r="AB132" i="2" s="1"/>
  <c r="AA136" i="2"/>
  <c r="AB136" i="2" s="1"/>
  <c r="H143" i="2"/>
  <c r="AA129" i="2"/>
  <c r="AB129" i="2" s="1"/>
  <c r="T166" i="2"/>
  <c r="K166" i="2"/>
  <c r="AA170" i="2"/>
  <c r="AB170" i="2" s="1"/>
  <c r="I170" i="2"/>
  <c r="K172" i="2"/>
  <c r="T172" i="2"/>
  <c r="H132" i="2"/>
  <c r="AA166" i="2"/>
  <c r="H170" i="2"/>
  <c r="AA172" i="2"/>
  <c r="AB172" i="2" s="1"/>
  <c r="T110" i="2"/>
  <c r="K110" i="2"/>
  <c r="K117" i="2"/>
  <c r="T117" i="2"/>
  <c r="AA121" i="2"/>
  <c r="T139" i="2"/>
  <c r="K139" i="2"/>
  <c r="H164" i="2"/>
  <c r="I164" i="2" s="1"/>
  <c r="H166" i="2"/>
  <c r="I166" i="2" s="1"/>
  <c r="H172" i="2"/>
  <c r="AA177" i="2"/>
  <c r="AB177" i="2" s="1"/>
  <c r="AA198" i="2"/>
  <c r="I110" i="2"/>
  <c r="AA110" i="2"/>
  <c r="H117" i="2"/>
  <c r="I117" i="2" s="1"/>
  <c r="H121" i="2"/>
  <c r="AA139" i="2"/>
  <c r="T146" i="2"/>
  <c r="K146" i="2"/>
  <c r="K151" i="2"/>
  <c r="T151" i="2"/>
  <c r="T159" i="2"/>
  <c r="K159" i="2"/>
  <c r="AB166" i="2"/>
  <c r="H177" i="2"/>
  <c r="H139" i="2"/>
  <c r="H146" i="2"/>
  <c r="H157" i="2"/>
  <c r="AA159" i="2"/>
  <c r="K113" i="2"/>
  <c r="T113" i="2"/>
  <c r="K142" i="2"/>
  <c r="T142" i="2"/>
  <c r="AA153" i="2"/>
  <c r="AB153" i="2" s="1"/>
  <c r="H159" i="2"/>
  <c r="I159" i="2" s="1"/>
  <c r="T202" i="2"/>
  <c r="K202" i="2"/>
  <c r="AA113" i="2"/>
  <c r="K127" i="2"/>
  <c r="T127" i="2"/>
  <c r="AA135" i="2"/>
  <c r="AB135" i="2" s="1"/>
  <c r="AA142" i="2"/>
  <c r="AB142" i="2" s="1"/>
  <c r="K188" i="2"/>
  <c r="T188" i="2"/>
  <c r="H202" i="2"/>
  <c r="H113" i="2"/>
  <c r="I113" i="2" s="1"/>
  <c r="H127" i="2"/>
  <c r="H135" i="2"/>
  <c r="H142" i="2"/>
  <c r="H188" i="2"/>
  <c r="AA106" i="2"/>
  <c r="AB106" i="2" s="1"/>
  <c r="K116" i="2"/>
  <c r="T116" i="2"/>
  <c r="K120" i="2"/>
  <c r="T120" i="2"/>
  <c r="P124" i="2"/>
  <c r="Q124" i="2" s="1"/>
  <c r="AB127" i="2"/>
  <c r="K130" i="2"/>
  <c r="T130" i="2"/>
  <c r="T173" i="2"/>
  <c r="K173" i="2"/>
  <c r="H106" i="2"/>
  <c r="I106" i="2" s="1"/>
  <c r="AA109" i="2"/>
  <c r="AB109" i="2" s="1"/>
  <c r="AA116" i="2"/>
  <c r="H120" i="2"/>
  <c r="I120" i="2" s="1"/>
  <c r="T138" i="2"/>
  <c r="K138" i="2"/>
  <c r="K148" i="2"/>
  <c r="T148" i="2"/>
  <c r="AA130" i="2"/>
  <c r="AB130" i="2" s="1"/>
  <c r="H173" i="2"/>
  <c r="I173" i="2" s="1"/>
  <c r="T180" i="2"/>
  <c r="K180" i="2"/>
  <c r="AA22" i="2"/>
  <c r="AB22" i="2" s="1"/>
  <c r="AA50" i="2"/>
  <c r="AB50" i="2" s="1"/>
  <c r="AA64" i="2"/>
  <c r="AA99" i="2"/>
  <c r="AB99" i="2" s="1"/>
  <c r="K102" i="2"/>
  <c r="T102" i="2"/>
  <c r="H109" i="2"/>
  <c r="H116" i="2"/>
  <c r="AA138" i="2"/>
  <c r="K145" i="2"/>
  <c r="T145" i="2"/>
  <c r="AA148" i="2"/>
  <c r="K162" i="2"/>
  <c r="T162" i="2"/>
  <c r="AA180" i="2"/>
  <c r="H862" i="1"/>
  <c r="Q862" i="1"/>
  <c r="S862" i="1" s="1"/>
  <c r="T21" i="2"/>
  <c r="K21" i="2"/>
  <c r="H22" i="2"/>
  <c r="I22" i="2" s="1"/>
  <c r="H50" i="2"/>
  <c r="I50" i="2" s="1"/>
  <c r="H64" i="2"/>
  <c r="I64" i="2" s="1"/>
  <c r="H99" i="2"/>
  <c r="I99" i="2" s="1"/>
  <c r="AA102" i="2"/>
  <c r="AB102" i="2" s="1"/>
  <c r="H138" i="2"/>
  <c r="H148" i="2"/>
  <c r="AA150" i="2"/>
  <c r="AA162" i="2"/>
  <c r="AB162" i="2" s="1"/>
  <c r="H180" i="2"/>
  <c r="AA21" i="2"/>
  <c r="T112" i="2"/>
  <c r="K112" i="2"/>
  <c r="T123" i="2"/>
  <c r="K123" i="2"/>
  <c r="T126" i="2"/>
  <c r="K126" i="2"/>
  <c r="T134" i="2"/>
  <c r="K134" i="2"/>
  <c r="T141" i="2"/>
  <c r="K141" i="2"/>
  <c r="AB148" i="2"/>
  <c r="AA160" i="2"/>
  <c r="AB160" i="2" s="1"/>
  <c r="AB180" i="2"/>
  <c r="AA112" i="2"/>
  <c r="AA123" i="2"/>
  <c r="I123" i="2"/>
  <c r="AA126" i="2"/>
  <c r="H134" i="2"/>
  <c r="I134" i="2" s="1"/>
  <c r="AA141" i="2"/>
  <c r="H160" i="2"/>
  <c r="I160" i="2" s="1"/>
  <c r="N171" i="2"/>
  <c r="O171" i="2" s="1"/>
  <c r="P171" i="2"/>
  <c r="Q171" i="2" s="1"/>
  <c r="T105" i="2"/>
  <c r="K105" i="2"/>
  <c r="H112" i="2"/>
  <c r="T119" i="2"/>
  <c r="K119" i="2"/>
  <c r="H123" i="2"/>
  <c r="H126" i="2"/>
  <c r="H141" i="2"/>
  <c r="I141" i="2" s="1"/>
  <c r="AA193" i="2"/>
  <c r="AB193" i="2" s="1"/>
  <c r="K198" i="2"/>
  <c r="T198" i="2"/>
  <c r="AA202" i="2"/>
  <c r="I202" i="2"/>
  <c r="W70" i="3"/>
  <c r="X70" i="3" s="1"/>
  <c r="H198" i="2"/>
  <c r="I198" i="2" s="1"/>
  <c r="AA200" i="2"/>
  <c r="AB200" i="2" s="1"/>
  <c r="W39" i="3"/>
  <c r="X39" i="3" s="1"/>
  <c r="T184" i="2"/>
  <c r="K184" i="2"/>
  <c r="R74" i="3"/>
  <c r="K74" i="3"/>
  <c r="AA184" i="2"/>
  <c r="I184" i="2"/>
  <c r="T214" i="2"/>
  <c r="K214" i="2"/>
  <c r="H219" i="2"/>
  <c r="AA195" i="2"/>
  <c r="AB195" i="2" s="1"/>
  <c r="T187" i="2"/>
  <c r="K187" i="2"/>
  <c r="T190" i="2"/>
  <c r="K190" i="2"/>
  <c r="K209" i="2"/>
  <c r="T209" i="2"/>
  <c r="AA190" i="2"/>
  <c r="H209" i="2"/>
  <c r="P233" i="2"/>
  <c r="Q233" i="2" s="1"/>
  <c r="H233" i="2"/>
  <c r="T183" i="2"/>
  <c r="K183" i="2"/>
  <c r="AA192" i="2"/>
  <c r="AB192" i="2" s="1"/>
  <c r="T205" i="2"/>
  <c r="K205" i="2"/>
  <c r="AA183" i="2"/>
  <c r="AB183" i="2" s="1"/>
  <c r="H192" i="2"/>
  <c r="T197" i="2"/>
  <c r="K197" i="2"/>
  <c r="T199" i="2"/>
  <c r="K199" i="2"/>
  <c r="AA205" i="2"/>
  <c r="AB205" i="2" s="1"/>
  <c r="T215" i="2"/>
  <c r="K215" i="2"/>
  <c r="H55" i="3"/>
  <c r="H183" i="2"/>
  <c r="I183" i="2" s="1"/>
  <c r="AA197" i="2"/>
  <c r="AA199" i="2"/>
  <c r="AA215" i="2"/>
  <c r="W12" i="3"/>
  <c r="X12" i="3" s="1"/>
  <c r="R56" i="3"/>
  <c r="K56" i="3"/>
  <c r="H24" i="4"/>
  <c r="I24" i="4" s="1"/>
  <c r="H97" i="2"/>
  <c r="AA103" i="2"/>
  <c r="AB103" i="2" s="1"/>
  <c r="AB104" i="2"/>
  <c r="K109" i="2"/>
  <c r="T109" i="2"/>
  <c r="H110" i="2"/>
  <c r="K121" i="2"/>
  <c r="T121" i="2"/>
  <c r="P122" i="2"/>
  <c r="Q122" i="2" s="1"/>
  <c r="H122" i="2"/>
  <c r="I122" i="2" s="1"/>
  <c r="K135" i="2"/>
  <c r="T135" i="2"/>
  <c r="H136" i="2"/>
  <c r="T147" i="2"/>
  <c r="K147" i="2"/>
  <c r="H128" i="2"/>
  <c r="H162" i="2"/>
  <c r="H197" i="2"/>
  <c r="H199" i="2"/>
  <c r="H215" i="2"/>
  <c r="I215" i="2" s="1"/>
  <c r="K158" i="2"/>
  <c r="T158" i="2"/>
  <c r="T165" i="2"/>
  <c r="K165" i="2"/>
  <c r="K179" i="2"/>
  <c r="T179" i="2"/>
  <c r="AA186" i="2"/>
  <c r="K194" i="2"/>
  <c r="T194" i="2"/>
  <c r="T201" i="2"/>
  <c r="K201" i="2"/>
  <c r="AB215" i="2"/>
  <c r="R16" i="3"/>
  <c r="K16" i="3"/>
  <c r="AA158" i="2"/>
  <c r="AA165" i="2"/>
  <c r="AA179" i="2"/>
  <c r="H186" i="2"/>
  <c r="AA201" i="2"/>
  <c r="AA95" i="2"/>
  <c r="H102" i="2"/>
  <c r="I102" i="2" s="1"/>
  <c r="AA120" i="2"/>
  <c r="AB120" i="2" s="1"/>
  <c r="AB121" i="2"/>
  <c r="AA134" i="2"/>
  <c r="AB134" i="2" s="1"/>
  <c r="AA146" i="2"/>
  <c r="AB146" i="2" s="1"/>
  <c r="AA151" i="2"/>
  <c r="AB151" i="2" s="1"/>
  <c r="H158" i="2"/>
  <c r="H165" i="2"/>
  <c r="K175" i="2"/>
  <c r="T175" i="2"/>
  <c r="H179" i="2"/>
  <c r="H189" i="2"/>
  <c r="I189" i="2" s="1"/>
  <c r="H201" i="2"/>
  <c r="I201" i="2" s="1"/>
  <c r="T182" i="2"/>
  <c r="K182" i="2"/>
  <c r="AA119" i="2"/>
  <c r="AA133" i="2"/>
  <c r="AA145" i="2"/>
  <c r="AB145" i="2" s="1"/>
  <c r="T161" i="2"/>
  <c r="K161" i="2"/>
  <c r="K131" i="2"/>
  <c r="T131" i="2"/>
  <c r="AA182" i="2"/>
  <c r="T118" i="2"/>
  <c r="K118" i="2"/>
  <c r="H119" i="2"/>
  <c r="I119" i="2" s="1"/>
  <c r="T132" i="2"/>
  <c r="K132" i="2"/>
  <c r="H133" i="2"/>
  <c r="T144" i="2"/>
  <c r="K144" i="2"/>
  <c r="H145" i="2"/>
  <c r="I145" i="2" s="1"/>
  <c r="AA161" i="2"/>
  <c r="AB161" i="2" s="1"/>
  <c r="H131" i="2"/>
  <c r="I131" i="2" s="1"/>
  <c r="H182" i="2"/>
  <c r="AA216" i="2"/>
  <c r="I216" i="2"/>
  <c r="K218" i="2"/>
  <c r="T218" i="2"/>
  <c r="AA144" i="2"/>
  <c r="AB144" i="2" s="1"/>
  <c r="T191" i="2"/>
  <c r="K191" i="2"/>
  <c r="H206" i="2"/>
  <c r="I206" i="2" s="1"/>
  <c r="H216" i="2"/>
  <c r="AA218" i="2"/>
  <c r="AB218" i="2" s="1"/>
  <c r="T157" i="2"/>
  <c r="K157" i="2"/>
  <c r="T164" i="2"/>
  <c r="K164" i="2"/>
  <c r="K178" i="2"/>
  <c r="T178" i="2"/>
  <c r="T185" i="2"/>
  <c r="K185" i="2"/>
  <c r="AA191" i="2"/>
  <c r="AB216" i="2"/>
  <c r="AA117" i="2"/>
  <c r="AB117" i="2" s="1"/>
  <c r="AB118" i="2"/>
  <c r="I127" i="2"/>
  <c r="AA127" i="2"/>
  <c r="AA143" i="2"/>
  <c r="AB143" i="2" s="1"/>
  <c r="H150" i="2"/>
  <c r="AA154" i="2"/>
  <c r="AA157" i="2"/>
  <c r="AA164" i="2"/>
  <c r="AB164" i="2" s="1"/>
  <c r="AA174" i="2"/>
  <c r="AA178" i="2"/>
  <c r="AB178" i="2" s="1"/>
  <c r="H185" i="2"/>
  <c r="I185" i="2" s="1"/>
  <c r="H191" i="2"/>
  <c r="K208" i="2"/>
  <c r="T208" i="2"/>
  <c r="W30" i="3"/>
  <c r="R12" i="3"/>
  <c r="K12" i="3"/>
  <c r="H70" i="3"/>
  <c r="I70" i="3" s="1"/>
  <c r="AA226" i="2"/>
  <c r="AB226" i="2" s="1"/>
  <c r="AE234" i="2"/>
  <c r="H231" i="2"/>
  <c r="P231" i="2"/>
  <c r="Q231" i="2" s="1"/>
  <c r="H12" i="3"/>
  <c r="H30" i="3"/>
  <c r="I30" i="3" s="1"/>
  <c r="W56" i="3"/>
  <c r="X56" i="3" s="1"/>
  <c r="W74" i="3"/>
  <c r="X74" i="3" s="1"/>
  <c r="R27" i="4"/>
  <c r="K27" i="4"/>
  <c r="R35" i="3"/>
  <c r="K35" i="3"/>
  <c r="H47" i="3"/>
  <c r="I47" i="3" s="1"/>
  <c r="R53" i="3"/>
  <c r="K53" i="3"/>
  <c r="H56" i="3"/>
  <c r="I56" i="3" s="1"/>
  <c r="K62" i="3"/>
  <c r="R62" i="3"/>
  <c r="W35" i="3"/>
  <c r="X35" i="3" s="1"/>
  <c r="R44" i="3"/>
  <c r="K44" i="3"/>
  <c r="W53" i="3"/>
  <c r="H62" i="3"/>
  <c r="R31" i="4"/>
  <c r="K31" i="4"/>
  <c r="R22" i="3"/>
  <c r="K22" i="3"/>
  <c r="H35" i="3"/>
  <c r="I35" i="3" s="1"/>
  <c r="W44" i="3"/>
  <c r="X44" i="3" s="1"/>
  <c r="H53" i="3"/>
  <c r="I53" i="3" s="1"/>
  <c r="R6" i="4"/>
  <c r="K6" i="4"/>
  <c r="H62" i="4"/>
  <c r="W22" i="3"/>
  <c r="K24" i="3"/>
  <c r="R24" i="3"/>
  <c r="H44" i="3"/>
  <c r="I44" i="3" s="1"/>
  <c r="H22" i="3"/>
  <c r="H24" i="3"/>
  <c r="W40" i="3"/>
  <c r="X40" i="3" s="1"/>
  <c r="X22" i="3"/>
  <c r="M65" i="4"/>
  <c r="P65" i="4" s="1"/>
  <c r="Q65" i="4" s="1"/>
  <c r="K65" i="4"/>
  <c r="Z65" i="4"/>
  <c r="R65" i="4"/>
  <c r="L65" i="4"/>
  <c r="W13" i="3"/>
  <c r="H31" i="3"/>
  <c r="I31" i="3" s="1"/>
  <c r="P235" i="2"/>
  <c r="Q235" i="2" s="1"/>
  <c r="H235" i="2"/>
  <c r="W9" i="3"/>
  <c r="H13" i="3"/>
  <c r="R60" i="3"/>
  <c r="K60" i="3"/>
  <c r="K44" i="4"/>
  <c r="Z44" i="4"/>
  <c r="R44" i="4"/>
  <c r="M44" i="4"/>
  <c r="L44" i="4"/>
  <c r="H9" i="3"/>
  <c r="W60" i="3"/>
  <c r="K68" i="3"/>
  <c r="R68" i="3"/>
  <c r="H60" i="3"/>
  <c r="H68" i="3"/>
  <c r="I68" i="3" s="1"/>
  <c r="R76" i="3"/>
  <c r="K76" i="3"/>
  <c r="AA131" i="2"/>
  <c r="AB131" i="2" s="1"/>
  <c r="K177" i="2"/>
  <c r="T177" i="2"/>
  <c r="H178" i="2"/>
  <c r="K189" i="2"/>
  <c r="T189" i="2"/>
  <c r="H190" i="2"/>
  <c r="I190" i="2" s="1"/>
  <c r="K196" i="2"/>
  <c r="T196" i="2"/>
  <c r="AA204" i="2"/>
  <c r="AB204" i="2" s="1"/>
  <c r="AA208" i="2"/>
  <c r="AA214" i="2"/>
  <c r="AB214" i="2" s="1"/>
  <c r="K224" i="2"/>
  <c r="T224" i="2"/>
  <c r="H51" i="3"/>
  <c r="AA189" i="2"/>
  <c r="AB189" i="2" s="1"/>
  <c r="AA196" i="2"/>
  <c r="AB196" i="2" s="1"/>
  <c r="H204" i="2"/>
  <c r="I204" i="2" s="1"/>
  <c r="H214" i="2"/>
  <c r="I214" i="2" s="1"/>
  <c r="AA224" i="2"/>
  <c r="AB224" i="2" s="1"/>
  <c r="K25" i="3"/>
  <c r="R25" i="3"/>
  <c r="R48" i="3"/>
  <c r="K48" i="3"/>
  <c r="H69" i="3"/>
  <c r="R72" i="3"/>
  <c r="K72" i="3"/>
  <c r="K153" i="2"/>
  <c r="T153" i="2"/>
  <c r="H154" i="2"/>
  <c r="I154" i="2" s="1"/>
  <c r="K129" i="2"/>
  <c r="T129" i="2"/>
  <c r="H130" i="2"/>
  <c r="AA176" i="2"/>
  <c r="I176" i="2"/>
  <c r="AA188" i="2"/>
  <c r="AB188" i="2" s="1"/>
  <c r="I188" i="2"/>
  <c r="K200" i="2"/>
  <c r="T200" i="2"/>
  <c r="AA217" i="2"/>
  <c r="P232" i="2"/>
  <c r="Q232" i="2" s="1"/>
  <c r="H232" i="2"/>
  <c r="K19" i="3"/>
  <c r="R19" i="3"/>
  <c r="K23" i="3"/>
  <c r="R23" i="3"/>
  <c r="W25" i="3"/>
  <c r="X25" i="3" s="1"/>
  <c r="R64" i="3"/>
  <c r="K64" i="3"/>
  <c r="H217" i="2"/>
  <c r="I217" i="2" s="1"/>
  <c r="H19" i="3"/>
  <c r="W23" i="3"/>
  <c r="H25" i="3"/>
  <c r="I25" i="3" s="1"/>
  <c r="R49" i="3"/>
  <c r="K49" i="3"/>
  <c r="W64" i="3"/>
  <c r="T152" i="2"/>
  <c r="K152" i="2"/>
  <c r="H153" i="2"/>
  <c r="K128" i="2"/>
  <c r="T128" i="2"/>
  <c r="H129" i="2"/>
  <c r="I175" i="2"/>
  <c r="AA175" i="2"/>
  <c r="AA187" i="2"/>
  <c r="AB187" i="2" s="1"/>
  <c r="H195" i="2"/>
  <c r="H200" i="2"/>
  <c r="AB217" i="2"/>
  <c r="H230" i="2"/>
  <c r="P230" i="2"/>
  <c r="H6" i="3"/>
  <c r="I6" i="3" s="1"/>
  <c r="W49" i="3"/>
  <c r="X49" i="3" s="1"/>
  <c r="K58" i="3"/>
  <c r="R58" i="3"/>
  <c r="H64" i="3"/>
  <c r="AA152" i="2"/>
  <c r="AB152" i="2" s="1"/>
  <c r="I128" i="2"/>
  <c r="AA128" i="2"/>
  <c r="T174" i="2"/>
  <c r="K174" i="2"/>
  <c r="H175" i="2"/>
  <c r="K186" i="2"/>
  <c r="T186" i="2"/>
  <c r="H187" i="2"/>
  <c r="I187" i="2" s="1"/>
  <c r="T203" i="2"/>
  <c r="K203" i="2"/>
  <c r="AA207" i="2"/>
  <c r="K227" i="2"/>
  <c r="T227" i="2"/>
  <c r="R32" i="3"/>
  <c r="K32" i="3"/>
  <c r="H49" i="3"/>
  <c r="I49" i="3" s="1"/>
  <c r="H58" i="3"/>
  <c r="I58" i="3" s="1"/>
  <c r="R78" i="3"/>
  <c r="K78" i="3"/>
  <c r="K14" i="4"/>
  <c r="R14" i="4"/>
  <c r="AA203" i="2"/>
  <c r="AB203" i="2" s="1"/>
  <c r="AA227" i="2"/>
  <c r="AB227" i="2" s="1"/>
  <c r="AE233" i="2"/>
  <c r="W32" i="3"/>
  <c r="X32" i="3" s="1"/>
  <c r="W78" i="3"/>
  <c r="X78" i="3" s="1"/>
  <c r="AA194" i="2"/>
  <c r="AB194" i="2" s="1"/>
  <c r="H203" i="2"/>
  <c r="I203" i="2" s="1"/>
  <c r="H32" i="3"/>
  <c r="I32" i="3" s="1"/>
  <c r="H78" i="3"/>
  <c r="W20" i="4"/>
  <c r="T150" i="2"/>
  <c r="K150" i="2"/>
  <c r="H151" i="2"/>
  <c r="T160" i="2"/>
  <c r="K160" i="2"/>
  <c r="H161" i="2"/>
  <c r="I161" i="2" s="1"/>
  <c r="AA173" i="2"/>
  <c r="AB173" i="2" s="1"/>
  <c r="AB174" i="2"/>
  <c r="AA185" i="2"/>
  <c r="H194" i="2"/>
  <c r="I194" i="2" s="1"/>
  <c r="T216" i="2"/>
  <c r="K216" i="2"/>
  <c r="AA220" i="2"/>
  <c r="P234" i="2"/>
  <c r="Q234" i="2" s="1"/>
  <c r="H234" i="2"/>
  <c r="H46" i="3"/>
  <c r="I46" i="3" s="1"/>
  <c r="R70" i="3"/>
  <c r="K70" i="3"/>
  <c r="H20" i="4"/>
  <c r="I20" i="4" s="1"/>
  <c r="H74" i="4"/>
  <c r="W14" i="4"/>
  <c r="X14" i="4" s="1"/>
  <c r="W27" i="4"/>
  <c r="H31" i="4"/>
  <c r="I31" i="4" s="1"/>
  <c r="H44" i="4"/>
  <c r="I44" i="4" s="1"/>
  <c r="P44" i="4"/>
  <c r="W78" i="4"/>
  <c r="X78" i="4" s="1"/>
  <c r="H6" i="5"/>
  <c r="H46" i="5"/>
  <c r="H14" i="4"/>
  <c r="I14" i="4" s="1"/>
  <c r="H27" i="4"/>
  <c r="I27" i="4" s="1"/>
  <c r="H47" i="4"/>
  <c r="L53" i="4"/>
  <c r="Z53" i="4"/>
  <c r="R53" i="4"/>
  <c r="M53" i="4"/>
  <c r="K53" i="4"/>
  <c r="W40" i="4"/>
  <c r="X40" i="4" s="1"/>
  <c r="H53" i="4"/>
  <c r="R59" i="4"/>
  <c r="M59" i="4"/>
  <c r="L59" i="4"/>
  <c r="K59" i="4"/>
  <c r="Z59" i="4"/>
  <c r="K17" i="5"/>
  <c r="R17" i="5"/>
  <c r="R50" i="5"/>
  <c r="K50" i="5"/>
  <c r="H40" i="4"/>
  <c r="I40" i="4" s="1"/>
  <c r="R50" i="4"/>
  <c r="K50" i="4"/>
  <c r="W59" i="4"/>
  <c r="X59" i="4" s="1"/>
  <c r="R68" i="4"/>
  <c r="K68" i="4"/>
  <c r="W9" i="5"/>
  <c r="H50" i="5"/>
  <c r="I50" i="5" s="1"/>
  <c r="W50" i="4"/>
  <c r="X50" i="4" s="1"/>
  <c r="W68" i="4"/>
  <c r="H50" i="4"/>
  <c r="H68" i="4"/>
  <c r="I68" i="4" s="1"/>
  <c r="R33" i="5"/>
  <c r="K33" i="5"/>
  <c r="R32" i="4"/>
  <c r="K32" i="4"/>
  <c r="K36" i="4"/>
  <c r="R36" i="4"/>
  <c r="W51" i="4"/>
  <c r="X51" i="4" s="1"/>
  <c r="W33" i="5"/>
  <c r="W36" i="4"/>
  <c r="X36" i="4" s="1"/>
  <c r="H51" i="4"/>
  <c r="W60" i="4"/>
  <c r="W63" i="4"/>
  <c r="R72" i="4"/>
  <c r="K72" i="4"/>
  <c r="R79" i="4"/>
  <c r="K79" i="4"/>
  <c r="R56" i="5"/>
  <c r="K56" i="5"/>
  <c r="H36" i="4"/>
  <c r="I36" i="4" s="1"/>
  <c r="W72" i="4"/>
  <c r="W79" i="4"/>
  <c r="X79" i="4" s="1"/>
  <c r="H9" i="6"/>
  <c r="I9" i="6" s="1"/>
  <c r="R17" i="4"/>
  <c r="K17" i="4"/>
  <c r="H72" i="4"/>
  <c r="R76" i="4"/>
  <c r="K76" i="4"/>
  <c r="H79" i="4"/>
  <c r="AB198" i="2"/>
  <c r="AA209" i="2"/>
  <c r="I209" i="2"/>
  <c r="R9" i="3"/>
  <c r="K9" i="3"/>
  <c r="W19" i="3"/>
  <c r="W48" i="3"/>
  <c r="X48" i="3" s="1"/>
  <c r="W17" i="4"/>
  <c r="X17" i="4" s="1"/>
  <c r="W23" i="4"/>
  <c r="X23" i="4" s="1"/>
  <c r="K48" i="4"/>
  <c r="R48" i="4"/>
  <c r="X72" i="4"/>
  <c r="W76" i="4"/>
  <c r="X76" i="4" s="1"/>
  <c r="W36" i="5"/>
  <c r="X36" i="5" s="1"/>
  <c r="H48" i="3"/>
  <c r="I48" i="3" s="1"/>
  <c r="R59" i="3"/>
  <c r="K59" i="3"/>
  <c r="H17" i="4"/>
  <c r="I17" i="4" s="1"/>
  <c r="H23" i="4"/>
  <c r="I23" i="4" s="1"/>
  <c r="H48" i="4"/>
  <c r="I48" i="4" s="1"/>
  <c r="L57" i="4"/>
  <c r="Z57" i="4"/>
  <c r="R57" i="4"/>
  <c r="P57" i="4" s="1"/>
  <c r="Q57" i="4" s="1"/>
  <c r="M57" i="4"/>
  <c r="K57" i="4"/>
  <c r="W64" i="4"/>
  <c r="X64" i="4" s="1"/>
  <c r="H76" i="4"/>
  <c r="R10" i="5"/>
  <c r="K10" i="5"/>
  <c r="H36" i="5"/>
  <c r="I36" i="5" s="1"/>
  <c r="W29" i="3"/>
  <c r="K36" i="3"/>
  <c r="R36" i="3"/>
  <c r="H50" i="3"/>
  <c r="I50" i="3" s="1"/>
  <c r="W59" i="3"/>
  <c r="H61" i="3"/>
  <c r="I61" i="3" s="1"/>
  <c r="I77" i="3"/>
  <c r="W77" i="3"/>
  <c r="X77" i="3" s="1"/>
  <c r="W37" i="4"/>
  <c r="W41" i="4"/>
  <c r="X41" i="4" s="1"/>
  <c r="H57" i="4"/>
  <c r="I57" i="4" s="1"/>
  <c r="W10" i="5"/>
  <c r="X10" i="5" s="1"/>
  <c r="K195" i="2"/>
  <c r="T195" i="2"/>
  <c r="H196" i="2"/>
  <c r="I196" i="2" s="1"/>
  <c r="K207" i="2"/>
  <c r="T207" i="2"/>
  <c r="H208" i="2"/>
  <c r="I208" i="2" s="1"/>
  <c r="K220" i="2"/>
  <c r="T220" i="2"/>
  <c r="K226" i="2"/>
  <c r="T226" i="2"/>
  <c r="H227" i="2"/>
  <c r="I227" i="2" s="1"/>
  <c r="X9" i="3"/>
  <c r="I24" i="3"/>
  <c r="W24" i="3"/>
  <c r="X24" i="3" s="1"/>
  <c r="H29" i="3"/>
  <c r="H36" i="3"/>
  <c r="I36" i="3" s="1"/>
  <c r="H59" i="3"/>
  <c r="R75" i="3"/>
  <c r="K75" i="3"/>
  <c r="H77" i="3"/>
  <c r="R9" i="4"/>
  <c r="K9" i="4"/>
  <c r="H37" i="4"/>
  <c r="H41" i="4"/>
  <c r="I41" i="4" s="1"/>
  <c r="H10" i="5"/>
  <c r="K73" i="3"/>
  <c r="R73" i="3"/>
  <c r="W75" i="3"/>
  <c r="X75" i="3" s="1"/>
  <c r="T206" i="2"/>
  <c r="K206" i="2"/>
  <c r="H207" i="2"/>
  <c r="I207" i="2" s="1"/>
  <c r="T219" i="2"/>
  <c r="K219" i="2"/>
  <c r="H220" i="2"/>
  <c r="I220" i="2" s="1"/>
  <c r="T225" i="2"/>
  <c r="K225" i="2"/>
  <c r="H226" i="2"/>
  <c r="I226" i="2" s="1"/>
  <c r="K6" i="3"/>
  <c r="R6" i="3"/>
  <c r="W16" i="3"/>
  <c r="H43" i="3"/>
  <c r="I43" i="3" s="1"/>
  <c r="R45" i="3"/>
  <c r="K45" i="3"/>
  <c r="R52" i="3"/>
  <c r="K52" i="3"/>
  <c r="R63" i="3"/>
  <c r="K63" i="3"/>
  <c r="R67" i="3"/>
  <c r="K67" i="3"/>
  <c r="W73" i="3"/>
  <c r="X73" i="3" s="1"/>
  <c r="H75" i="3"/>
  <c r="AA206" i="2"/>
  <c r="AA219" i="2"/>
  <c r="I219" i="2"/>
  <c r="I225" i="2"/>
  <c r="AA225" i="2"/>
  <c r="AB225" i="2" s="1"/>
  <c r="W6" i="3"/>
  <c r="X6" i="3" s="1"/>
  <c r="H16" i="3"/>
  <c r="R26" i="3"/>
  <c r="K26" i="3"/>
  <c r="W45" i="3"/>
  <c r="X45" i="3" s="1"/>
  <c r="W52" i="3"/>
  <c r="W63" i="3"/>
  <c r="X63" i="3" s="1"/>
  <c r="W67" i="3"/>
  <c r="K71" i="3"/>
  <c r="R71" i="3"/>
  <c r="H73" i="3"/>
  <c r="I73" i="3" s="1"/>
  <c r="Z46" i="4"/>
  <c r="R46" i="4"/>
  <c r="P46" i="4" s="1"/>
  <c r="Q46" i="4" s="1"/>
  <c r="L46" i="4"/>
  <c r="M46" i="4"/>
  <c r="K46" i="4"/>
  <c r="H49" i="4"/>
  <c r="I49" i="4" s="1"/>
  <c r="W55" i="4"/>
  <c r="X16" i="3"/>
  <c r="W26" i="3"/>
  <c r="X26" i="3" s="1"/>
  <c r="H45" i="3"/>
  <c r="H52" i="3"/>
  <c r="H63" i="3"/>
  <c r="I63" i="3" s="1"/>
  <c r="H67" i="3"/>
  <c r="I67" i="3" s="1"/>
  <c r="W71" i="3"/>
  <c r="K26" i="4"/>
  <c r="R26" i="4"/>
  <c r="W46" i="4"/>
  <c r="X46" i="4" s="1"/>
  <c r="H55" i="4"/>
  <c r="I55" i="4" s="1"/>
  <c r="H70" i="4"/>
  <c r="I70" i="4" s="1"/>
  <c r="H26" i="3"/>
  <c r="I26" i="3" s="1"/>
  <c r="K31" i="3"/>
  <c r="R31" i="3"/>
  <c r="H54" i="3"/>
  <c r="I54" i="3" s="1"/>
  <c r="X67" i="3"/>
  <c r="R69" i="3"/>
  <c r="K69" i="3"/>
  <c r="H33" i="4"/>
  <c r="H46" i="4"/>
  <c r="N46" i="4" s="1"/>
  <c r="O46" i="4" s="1"/>
  <c r="X55" i="4"/>
  <c r="K61" i="4"/>
  <c r="R61" i="4"/>
  <c r="W20" i="8"/>
  <c r="X20" i="8" s="1"/>
  <c r="T192" i="2"/>
  <c r="K192" i="2"/>
  <c r="H193" i="2"/>
  <c r="I193" i="2" s="1"/>
  <c r="T204" i="2"/>
  <c r="K204" i="2"/>
  <c r="H205" i="2"/>
  <c r="T217" i="2"/>
  <c r="K217" i="2"/>
  <c r="H218" i="2"/>
  <c r="I218" i="2" s="1"/>
  <c r="H224" i="2"/>
  <c r="I224" i="2" s="1"/>
  <c r="R13" i="3"/>
  <c r="K13" i="3"/>
  <c r="W31" i="3"/>
  <c r="W69" i="3"/>
  <c r="I69" i="3"/>
  <c r="W24" i="4"/>
  <c r="W62" i="4"/>
  <c r="I62" i="4"/>
  <c r="R43" i="5"/>
  <c r="K43" i="5"/>
  <c r="W56" i="5"/>
  <c r="W43" i="5"/>
  <c r="X43" i="5" s="1"/>
  <c r="H43" i="5"/>
  <c r="R31" i="5"/>
  <c r="K31" i="5"/>
  <c r="R18" i="5"/>
  <c r="K18" i="5"/>
  <c r="H31" i="5"/>
  <c r="I31" i="5" s="1"/>
  <c r="W18" i="5"/>
  <c r="X18" i="5" s="1"/>
  <c r="H34" i="5"/>
  <c r="I34" i="5" s="1"/>
  <c r="H18" i="5"/>
  <c r="I18" i="5" s="1"/>
  <c r="K22" i="5"/>
  <c r="R22" i="5"/>
  <c r="K37" i="5"/>
  <c r="R37" i="5"/>
  <c r="R47" i="5"/>
  <c r="K47" i="5"/>
  <c r="W8" i="7"/>
  <c r="R40" i="5"/>
  <c r="K40" i="5"/>
  <c r="W47" i="5"/>
  <c r="H8" i="7"/>
  <c r="W26" i="8"/>
  <c r="X26" i="8" s="1"/>
  <c r="H14" i="5"/>
  <c r="I14" i="5" s="1"/>
  <c r="H47" i="5"/>
  <c r="I47" i="5" s="1"/>
  <c r="H26" i="8"/>
  <c r="W54" i="5"/>
  <c r="X54" i="5" s="1"/>
  <c r="R9" i="7"/>
  <c r="K9" i="7"/>
  <c r="R27" i="8"/>
  <c r="K27" i="8"/>
  <c r="X31" i="3"/>
  <c r="K43" i="3"/>
  <c r="R43" i="3"/>
  <c r="K47" i="3"/>
  <c r="R47" i="3"/>
  <c r="K51" i="3"/>
  <c r="R51" i="3"/>
  <c r="K55" i="3"/>
  <c r="R55" i="3"/>
  <c r="W9" i="4"/>
  <c r="W26" i="4"/>
  <c r="K52" i="4"/>
  <c r="R52" i="4"/>
  <c r="W61" i="4"/>
  <c r="W65" i="4"/>
  <c r="X65" i="4" s="1"/>
  <c r="R69" i="4"/>
  <c r="K69" i="4"/>
  <c r="R73" i="4"/>
  <c r="K73" i="4"/>
  <c r="R41" i="5"/>
  <c r="K41" i="5"/>
  <c r="H54" i="5"/>
  <c r="I54" i="5" s="1"/>
  <c r="H9" i="7"/>
  <c r="I9" i="7" s="1"/>
  <c r="K40" i="3"/>
  <c r="R40" i="3"/>
  <c r="W43" i="3"/>
  <c r="X43" i="3" s="1"/>
  <c r="W47" i="3"/>
  <c r="W51" i="3"/>
  <c r="X51" i="3" s="1"/>
  <c r="I51" i="3"/>
  <c r="W55" i="3"/>
  <c r="I55" i="3"/>
  <c r="H9" i="4"/>
  <c r="H26" i="4"/>
  <c r="H52" i="4"/>
  <c r="I52" i="4" s="1"/>
  <c r="H61" i="4"/>
  <c r="H65" i="4"/>
  <c r="N65" i="4" s="1"/>
  <c r="O65" i="4" s="1"/>
  <c r="I69" i="4"/>
  <c r="W69" i="4"/>
  <c r="W73" i="4"/>
  <c r="X73" i="4" s="1"/>
  <c r="R12" i="6"/>
  <c r="K12" i="6"/>
  <c r="R13" i="8"/>
  <c r="M13" i="8"/>
  <c r="L13" i="8"/>
  <c r="K13" i="8"/>
  <c r="Z13" i="8"/>
  <c r="R33" i="4"/>
  <c r="K33" i="4"/>
  <c r="H69" i="4"/>
  <c r="H73" i="4"/>
  <c r="I73" i="4" s="1"/>
  <c r="W23" i="5"/>
  <c r="X23" i="5" s="1"/>
  <c r="W12" i="6"/>
  <c r="K30" i="3"/>
  <c r="R30" i="3"/>
  <c r="H40" i="3"/>
  <c r="X47" i="3"/>
  <c r="W58" i="3"/>
  <c r="W62" i="3"/>
  <c r="K77" i="3"/>
  <c r="R77" i="3"/>
  <c r="R23" i="4"/>
  <c r="K23" i="4"/>
  <c r="W33" i="4"/>
  <c r="X33" i="4" s="1"/>
  <c r="K40" i="4"/>
  <c r="R40" i="4"/>
  <c r="L45" i="4"/>
  <c r="M45" i="4"/>
  <c r="K45" i="4"/>
  <c r="Z45" i="4"/>
  <c r="R45" i="4"/>
  <c r="P45" i="4" s="1"/>
  <c r="Q45" i="4" s="1"/>
  <c r="Z54" i="4"/>
  <c r="R54" i="4"/>
  <c r="P54" i="4" s="1"/>
  <c r="Q54" i="4" s="1"/>
  <c r="L54" i="4"/>
  <c r="K54" i="4"/>
  <c r="M54" i="4"/>
  <c r="H12" i="6"/>
  <c r="I12" i="6" s="1"/>
  <c r="H45" i="4"/>
  <c r="W47" i="4"/>
  <c r="W54" i="4"/>
  <c r="X54" i="4" s="1"/>
  <c r="H71" i="4"/>
  <c r="I71" i="4" s="1"/>
  <c r="H75" i="4"/>
  <c r="I75" i="4" s="1"/>
  <c r="H54" i="4"/>
  <c r="I54" i="4" s="1"/>
  <c r="K35" i="5"/>
  <c r="R35" i="5"/>
  <c r="R38" i="5"/>
  <c r="K38" i="5"/>
  <c r="K11" i="7"/>
  <c r="R11" i="7"/>
  <c r="H36" i="8"/>
  <c r="I36" i="8" s="1"/>
  <c r="H23" i="3"/>
  <c r="I23" i="3" s="1"/>
  <c r="R46" i="3"/>
  <c r="K46" i="3"/>
  <c r="K50" i="3"/>
  <c r="R50" i="3"/>
  <c r="R54" i="3"/>
  <c r="K54" i="3"/>
  <c r="H71" i="3"/>
  <c r="H74" i="3"/>
  <c r="I74" i="3" s="1"/>
  <c r="W6" i="4"/>
  <c r="X6" i="4" s="1"/>
  <c r="R30" i="4"/>
  <c r="K30" i="4"/>
  <c r="K56" i="4"/>
  <c r="Z56" i="4"/>
  <c r="R56" i="4"/>
  <c r="M56" i="4"/>
  <c r="L56" i="4"/>
  <c r="H80" i="4"/>
  <c r="I80" i="4" s="1"/>
  <c r="K11" i="5"/>
  <c r="R11" i="5"/>
  <c r="R21" i="5"/>
  <c r="K21" i="5"/>
  <c r="R28" i="5"/>
  <c r="K28" i="5"/>
  <c r="W38" i="5"/>
  <c r="X38" i="5" s="1"/>
  <c r="R45" i="5"/>
  <c r="K45" i="5"/>
  <c r="R19" i="8"/>
  <c r="K19" i="8"/>
  <c r="R39" i="3"/>
  <c r="K39" i="3"/>
  <c r="W46" i="3"/>
  <c r="X46" i="3" s="1"/>
  <c r="W50" i="3"/>
  <c r="W54" i="3"/>
  <c r="X54" i="3" s="1"/>
  <c r="R79" i="3"/>
  <c r="K79" i="3"/>
  <c r="H6" i="4"/>
  <c r="W30" i="4"/>
  <c r="H56" i="4"/>
  <c r="H11" i="5"/>
  <c r="I11" i="5" s="1"/>
  <c r="H21" i="5"/>
  <c r="W28" i="5"/>
  <c r="X28" i="5" s="1"/>
  <c r="H38" i="5"/>
  <c r="X45" i="5"/>
  <c r="W13" i="6"/>
  <c r="X13" i="6" s="1"/>
  <c r="W19" i="8"/>
  <c r="X19" i="8" s="1"/>
  <c r="H42" i="8"/>
  <c r="I42" i="8" s="1"/>
  <c r="K61" i="3"/>
  <c r="R61" i="3"/>
  <c r="H79" i="3"/>
  <c r="W13" i="4"/>
  <c r="X13" i="4" s="1"/>
  <c r="H30" i="4"/>
  <c r="I30" i="4" s="1"/>
  <c r="H28" i="5"/>
  <c r="H19" i="8"/>
  <c r="K29" i="3"/>
  <c r="R29" i="3"/>
  <c r="W36" i="3"/>
  <c r="H39" i="3"/>
  <c r="X50" i="3"/>
  <c r="W61" i="3"/>
  <c r="H13" i="4"/>
  <c r="R20" i="4"/>
  <c r="K20" i="4"/>
  <c r="H25" i="4"/>
  <c r="K37" i="4"/>
  <c r="R37" i="4"/>
  <c r="K49" i="4"/>
  <c r="R49" i="4"/>
  <c r="R62" i="4"/>
  <c r="K62" i="4"/>
  <c r="R36" i="5"/>
  <c r="K36" i="5"/>
  <c r="H39" i="5"/>
  <c r="R49" i="5"/>
  <c r="K49" i="5"/>
  <c r="Z47" i="4"/>
  <c r="R47" i="4"/>
  <c r="P47" i="4" s="1"/>
  <c r="Q47" i="4" s="1"/>
  <c r="K47" i="4"/>
  <c r="M47" i="4"/>
  <c r="L47" i="4"/>
  <c r="R51" i="4"/>
  <c r="K51" i="4"/>
  <c r="R55" i="4"/>
  <c r="K55" i="4"/>
  <c r="W31" i="5"/>
  <c r="W50" i="5"/>
  <c r="R54" i="5"/>
  <c r="K54" i="5"/>
  <c r="R8" i="7"/>
  <c r="K8" i="7"/>
  <c r="R26" i="8"/>
  <c r="K26" i="8"/>
  <c r="R36" i="8"/>
  <c r="K36" i="8"/>
  <c r="W43" i="8"/>
  <c r="X43" i="8" s="1"/>
  <c r="X12" i="6"/>
  <c r="W13" i="8"/>
  <c r="X13" i="8" s="1"/>
  <c r="H13" i="8"/>
  <c r="H37" i="8"/>
  <c r="I37" i="8" s="1"/>
  <c r="K29" i="8"/>
  <c r="R29" i="8"/>
  <c r="H27" i="8"/>
  <c r="I27" i="8" s="1"/>
  <c r="H13" i="6"/>
  <c r="I13" i="6" s="1"/>
  <c r="H20" i="8"/>
  <c r="W35" i="5"/>
  <c r="X35" i="5" s="1"/>
  <c r="H40" i="5"/>
  <c r="I40" i="5" s="1"/>
  <c r="K55" i="5"/>
  <c r="R55" i="5"/>
  <c r="K13" i="4"/>
  <c r="R13" i="4"/>
  <c r="W45" i="4"/>
  <c r="W49" i="4"/>
  <c r="I53" i="4"/>
  <c r="W53" i="4"/>
  <c r="W57" i="4"/>
  <c r="X57" i="4" s="1"/>
  <c r="K71" i="4"/>
  <c r="R71" i="4"/>
  <c r="K75" i="4"/>
  <c r="R75" i="4"/>
  <c r="H17" i="5"/>
  <c r="H22" i="5"/>
  <c r="H35" i="5"/>
  <c r="I35" i="5" s="1"/>
  <c r="W55" i="5"/>
  <c r="K60" i="4"/>
  <c r="R60" i="4"/>
  <c r="K64" i="4"/>
  <c r="R64" i="4"/>
  <c r="W71" i="4"/>
  <c r="X71" i="4" s="1"/>
  <c r="W75" i="4"/>
  <c r="K78" i="4"/>
  <c r="R78" i="4"/>
  <c r="K9" i="5"/>
  <c r="R9" i="5"/>
  <c r="K27" i="5"/>
  <c r="R27" i="5"/>
  <c r="K32" i="5"/>
  <c r="R32" i="5"/>
  <c r="R53" i="5"/>
  <c r="K53" i="5"/>
  <c r="X55" i="5"/>
  <c r="R12" i="7"/>
  <c r="K12" i="7"/>
  <c r="W27" i="5"/>
  <c r="W32" i="5"/>
  <c r="X32" i="5" s="1"/>
  <c r="R42" i="5"/>
  <c r="K42" i="5"/>
  <c r="W53" i="5"/>
  <c r="R8" i="6"/>
  <c r="K8" i="6"/>
  <c r="W12" i="7"/>
  <c r="X12" i="7" s="1"/>
  <c r="R23" i="8"/>
  <c r="K23" i="8"/>
  <c r="W68" i="3"/>
  <c r="X68" i="3" s="1"/>
  <c r="W72" i="3"/>
  <c r="X72" i="3" s="1"/>
  <c r="W76" i="3"/>
  <c r="K25" i="4"/>
  <c r="R25" i="4"/>
  <c r="W32" i="4"/>
  <c r="H60" i="4"/>
  <c r="H64" i="4"/>
  <c r="X75" i="4"/>
  <c r="H9" i="5"/>
  <c r="H27" i="5"/>
  <c r="H32" i="5"/>
  <c r="I32" i="5" s="1"/>
  <c r="W42" i="5"/>
  <c r="H53" i="5"/>
  <c r="I53" i="5" s="1"/>
  <c r="W8" i="6"/>
  <c r="X8" i="6" s="1"/>
  <c r="H12" i="7"/>
  <c r="I12" i="7" s="1"/>
  <c r="R16" i="8"/>
  <c r="K16" i="8"/>
  <c r="W23" i="8"/>
  <c r="X23" i="8" s="1"/>
  <c r="K32" i="8"/>
  <c r="R32" i="8"/>
  <c r="R46" i="8"/>
  <c r="K46" i="8"/>
  <c r="H72" i="3"/>
  <c r="I72" i="3" s="1"/>
  <c r="H76" i="3"/>
  <c r="W25" i="4"/>
  <c r="H32" i="4"/>
  <c r="X9" i="5"/>
  <c r="W14" i="5"/>
  <c r="H42" i="5"/>
  <c r="K44" i="5"/>
  <c r="R44" i="5"/>
  <c r="H8" i="6"/>
  <c r="W16" i="8"/>
  <c r="H23" i="8"/>
  <c r="W32" i="8"/>
  <c r="X32" i="8" s="1"/>
  <c r="H46" i="8"/>
  <c r="H44" i="5"/>
  <c r="R10" i="8"/>
  <c r="K10" i="8"/>
  <c r="H16" i="8"/>
  <c r="R41" i="4"/>
  <c r="K41" i="4"/>
  <c r="W44" i="4"/>
  <c r="W48" i="4"/>
  <c r="W52" i="4"/>
  <c r="W56" i="4"/>
  <c r="K70" i="4"/>
  <c r="R70" i="4"/>
  <c r="R74" i="4"/>
  <c r="K74" i="4"/>
  <c r="R6" i="5"/>
  <c r="K6" i="5"/>
  <c r="K24" i="5"/>
  <c r="R24" i="5"/>
  <c r="W37" i="5"/>
  <c r="X37" i="5" s="1"/>
  <c r="H6" i="6"/>
  <c r="I6" i="6" s="1"/>
  <c r="W10" i="8"/>
  <c r="R63" i="4"/>
  <c r="K63" i="4"/>
  <c r="W70" i="4"/>
  <c r="I74" i="4"/>
  <c r="W74" i="4"/>
  <c r="K80" i="4"/>
  <c r="R80" i="4"/>
  <c r="W6" i="5"/>
  <c r="X6" i="5" s="1"/>
  <c r="W24" i="5"/>
  <c r="X24" i="5" s="1"/>
  <c r="K7" i="7"/>
  <c r="R7" i="7"/>
  <c r="H10" i="8"/>
  <c r="I10" i="8" s="1"/>
  <c r="W33" i="8"/>
  <c r="X33" i="8" s="1"/>
  <c r="W47" i="8"/>
  <c r="R34" i="5"/>
  <c r="K34" i="5"/>
  <c r="R39" i="5"/>
  <c r="K39" i="5"/>
  <c r="R46" i="5"/>
  <c r="K46" i="5"/>
  <c r="R48" i="5"/>
  <c r="K48" i="5"/>
  <c r="R13" i="7"/>
  <c r="K13" i="7"/>
  <c r="H33" i="8"/>
  <c r="W79" i="3"/>
  <c r="R24" i="4"/>
  <c r="K24" i="4"/>
  <c r="W31" i="4"/>
  <c r="H59" i="4"/>
  <c r="N59" i="4" s="1"/>
  <c r="O59" i="4" s="1"/>
  <c r="P59" i="4"/>
  <c r="Q59" i="4" s="1"/>
  <c r="H63" i="4"/>
  <c r="W77" i="4"/>
  <c r="I77" i="4"/>
  <c r="W11" i="5"/>
  <c r="W21" i="5"/>
  <c r="W34" i="5"/>
  <c r="W39" i="5"/>
  <c r="W46" i="5"/>
  <c r="X46" i="5" s="1"/>
  <c r="I46" i="5"/>
  <c r="H48" i="5"/>
  <c r="I48" i="5" s="1"/>
  <c r="W9" i="6"/>
  <c r="H13" i="7"/>
  <c r="R42" i="8"/>
  <c r="K42" i="8"/>
  <c r="W80" i="4"/>
  <c r="W22" i="5"/>
  <c r="X22" i="5" s="1"/>
  <c r="I22" i="5"/>
  <c r="R9" i="6"/>
  <c r="K9" i="6"/>
  <c r="R13" i="6"/>
  <c r="K13" i="6"/>
  <c r="W9" i="7"/>
  <c r="X9" i="7" s="1"/>
  <c r="W13" i="7"/>
  <c r="X13" i="7" s="1"/>
  <c r="R20" i="8"/>
  <c r="K20" i="8"/>
  <c r="W27" i="8"/>
  <c r="X27" i="8" s="1"/>
  <c r="R66" i="8"/>
  <c r="K66" i="8"/>
  <c r="R70" i="8"/>
  <c r="K70" i="8"/>
  <c r="R74" i="8"/>
  <c r="K74" i="8"/>
  <c r="R43" i="8"/>
  <c r="K43" i="8"/>
  <c r="R47" i="8"/>
  <c r="K47" i="8"/>
  <c r="R51" i="8"/>
  <c r="K51" i="8"/>
  <c r="R55" i="8"/>
  <c r="K55" i="8"/>
  <c r="R59" i="8"/>
  <c r="K59" i="8"/>
  <c r="W66" i="8"/>
  <c r="W70" i="8"/>
  <c r="W74" i="8"/>
  <c r="X74" i="8" s="1"/>
  <c r="I74" i="8"/>
  <c r="W51" i="8"/>
  <c r="X51" i="8" s="1"/>
  <c r="W55" i="8"/>
  <c r="W59" i="8"/>
  <c r="X59" i="8" s="1"/>
  <c r="H66" i="8"/>
  <c r="I66" i="8" s="1"/>
  <c r="H70" i="8"/>
  <c r="H74" i="8"/>
  <c r="R33" i="8"/>
  <c r="K33" i="8"/>
  <c r="W36" i="8"/>
  <c r="X36" i="8" s="1"/>
  <c r="H43" i="8"/>
  <c r="H47" i="8"/>
  <c r="I47" i="8" s="1"/>
  <c r="H51" i="8"/>
  <c r="I51" i="8" s="1"/>
  <c r="H55" i="8"/>
  <c r="H59" i="8"/>
  <c r="R65" i="8"/>
  <c r="M65" i="8"/>
  <c r="P65" i="8" s="1"/>
  <c r="Q65" i="8" s="1"/>
  <c r="L65" i="8"/>
  <c r="K65" i="8"/>
  <c r="Z65" i="8"/>
  <c r="R69" i="8"/>
  <c r="P69" i="8" s="1"/>
  <c r="Q69" i="8" s="1"/>
  <c r="M69" i="8"/>
  <c r="L69" i="8"/>
  <c r="K69" i="8"/>
  <c r="Z69" i="8"/>
  <c r="R73" i="8"/>
  <c r="K73" i="8"/>
  <c r="R50" i="8"/>
  <c r="K50" i="8"/>
  <c r="R54" i="8"/>
  <c r="K54" i="8"/>
  <c r="R58" i="8"/>
  <c r="K58" i="8"/>
  <c r="W65" i="8"/>
  <c r="W69" i="8"/>
  <c r="X69" i="8" s="1"/>
  <c r="W73" i="8"/>
  <c r="X73" i="8" s="1"/>
  <c r="I73" i="8"/>
  <c r="W42" i="8"/>
  <c r="W46" i="8"/>
  <c r="X46" i="8" s="1"/>
  <c r="W50" i="8"/>
  <c r="X50" i="8" s="1"/>
  <c r="W54" i="8"/>
  <c r="X54" i="8" s="1"/>
  <c r="I54" i="8"/>
  <c r="W58" i="8"/>
  <c r="H65" i="8"/>
  <c r="I65" i="8" s="1"/>
  <c r="H69" i="8"/>
  <c r="N69" i="8" s="1"/>
  <c r="O69" i="8" s="1"/>
  <c r="H73" i="8"/>
  <c r="H50" i="8"/>
  <c r="I50" i="8" s="1"/>
  <c r="H54" i="8"/>
  <c r="H58" i="8"/>
  <c r="I58" i="8" s="1"/>
  <c r="X65" i="8"/>
  <c r="X50" i="5"/>
  <c r="K7" i="6"/>
  <c r="R7" i="6"/>
  <c r="K11" i="6"/>
  <c r="R11" i="6"/>
  <c r="I7" i="7"/>
  <c r="W7" i="7"/>
  <c r="X7" i="7" s="1"/>
  <c r="W11" i="7"/>
  <c r="X11" i="7" s="1"/>
  <c r="K22" i="8"/>
  <c r="R22" i="8"/>
  <c r="W29" i="8"/>
  <c r="H32" i="8"/>
  <c r="I32" i="8" s="1"/>
  <c r="H78" i="4"/>
  <c r="I78" i="4" s="1"/>
  <c r="K14" i="5"/>
  <c r="R14" i="5"/>
  <c r="W17" i="5"/>
  <c r="X17" i="5" s="1"/>
  <c r="H24" i="5"/>
  <c r="W7" i="6"/>
  <c r="X7" i="6" s="1"/>
  <c r="W11" i="6"/>
  <c r="X11" i="6" s="1"/>
  <c r="H7" i="7"/>
  <c r="H11" i="7"/>
  <c r="W22" i="8"/>
  <c r="X22" i="8" s="1"/>
  <c r="H29" i="8"/>
  <c r="I29" i="8" s="1"/>
  <c r="M64" i="8"/>
  <c r="L64" i="8"/>
  <c r="K64" i="8"/>
  <c r="Z64" i="8"/>
  <c r="R64" i="8"/>
  <c r="P64" i="8" s="1"/>
  <c r="Q64" i="8" s="1"/>
  <c r="K68" i="8"/>
  <c r="R68" i="8"/>
  <c r="K72" i="8"/>
  <c r="R72" i="8"/>
  <c r="H7" i="6"/>
  <c r="I7" i="6" s="1"/>
  <c r="H11" i="6"/>
  <c r="H22" i="8"/>
  <c r="K41" i="8"/>
  <c r="R41" i="8"/>
  <c r="K45" i="8"/>
  <c r="R45" i="8"/>
  <c r="K49" i="8"/>
  <c r="R49" i="8"/>
  <c r="K53" i="8"/>
  <c r="R53" i="8"/>
  <c r="M57" i="8"/>
  <c r="P57" i="8" s="1"/>
  <c r="Q57" i="8" s="1"/>
  <c r="L57" i="8"/>
  <c r="K57" i="8"/>
  <c r="Z57" i="8"/>
  <c r="R57" i="8"/>
  <c r="W64" i="8"/>
  <c r="X64" i="8" s="1"/>
  <c r="W68" i="8"/>
  <c r="X68" i="8" s="1"/>
  <c r="W72" i="8"/>
  <c r="K9" i="8"/>
  <c r="R9" i="8"/>
  <c r="I41" i="8"/>
  <c r="W41" i="8"/>
  <c r="W45" i="8"/>
  <c r="W49" i="8"/>
  <c r="X49" i="8" s="1"/>
  <c r="W53" i="8"/>
  <c r="X53" i="8" s="1"/>
  <c r="I57" i="8"/>
  <c r="W57" i="8"/>
  <c r="X57" i="8" s="1"/>
  <c r="H64" i="8"/>
  <c r="I64" i="8" s="1"/>
  <c r="H68" i="8"/>
  <c r="I68" i="8" s="1"/>
  <c r="H72" i="8"/>
  <c r="W41" i="5"/>
  <c r="X41" i="5" s="1"/>
  <c r="W45" i="5"/>
  <c r="W49" i="5"/>
  <c r="H56" i="5"/>
  <c r="I56" i="5" s="1"/>
  <c r="K6" i="8"/>
  <c r="R6" i="8"/>
  <c r="W9" i="8"/>
  <c r="X9" i="8" s="1"/>
  <c r="H41" i="8"/>
  <c r="H45" i="8"/>
  <c r="H49" i="8"/>
  <c r="H53" i="8"/>
  <c r="H57" i="8"/>
  <c r="R77" i="4"/>
  <c r="K77" i="4"/>
  <c r="R23" i="5"/>
  <c r="K23" i="5"/>
  <c r="H33" i="5"/>
  <c r="I33" i="5" s="1"/>
  <c r="H37" i="5"/>
  <c r="H41" i="5"/>
  <c r="I41" i="5" s="1"/>
  <c r="H45" i="5"/>
  <c r="H49" i="5"/>
  <c r="I49" i="5" s="1"/>
  <c r="X56" i="5"/>
  <c r="R6" i="7"/>
  <c r="K6" i="7"/>
  <c r="K10" i="7"/>
  <c r="R10" i="7"/>
  <c r="R14" i="7"/>
  <c r="K14" i="7"/>
  <c r="W6" i="8"/>
  <c r="H9" i="8"/>
  <c r="I9" i="8" s="1"/>
  <c r="K28" i="8"/>
  <c r="R28" i="8"/>
  <c r="X41" i="8"/>
  <c r="K6" i="6"/>
  <c r="R6" i="6"/>
  <c r="K10" i="6"/>
  <c r="Z10" i="6"/>
  <c r="R10" i="6"/>
  <c r="M10" i="6"/>
  <c r="L10" i="6"/>
  <c r="K14" i="6"/>
  <c r="R14" i="6"/>
  <c r="W6" i="7"/>
  <c r="X6" i="7" s="1"/>
  <c r="W10" i="7"/>
  <c r="X10" i="7" s="1"/>
  <c r="W14" i="7"/>
  <c r="H6" i="8"/>
  <c r="K21" i="8"/>
  <c r="R21" i="8"/>
  <c r="W28" i="8"/>
  <c r="H77" i="4"/>
  <c r="H23" i="5"/>
  <c r="I23" i="5" s="1"/>
  <c r="W6" i="6"/>
  <c r="X6" i="6" s="1"/>
  <c r="W10" i="6"/>
  <c r="W14" i="6"/>
  <c r="H6" i="7"/>
  <c r="I6" i="7" s="1"/>
  <c r="H10" i="7"/>
  <c r="I10" i="7" s="1"/>
  <c r="H14" i="7"/>
  <c r="X6" i="8"/>
  <c r="W21" i="8"/>
  <c r="X21" i="8" s="1"/>
  <c r="H28" i="8"/>
  <c r="R63" i="8"/>
  <c r="K63" i="8"/>
  <c r="Z67" i="8"/>
  <c r="R67" i="8"/>
  <c r="M67" i="8"/>
  <c r="L67" i="8"/>
  <c r="K67" i="8"/>
  <c r="Z71" i="8"/>
  <c r="R71" i="8"/>
  <c r="M71" i="8"/>
  <c r="L71" i="8"/>
  <c r="K71" i="8"/>
  <c r="R75" i="8"/>
  <c r="K75" i="8"/>
  <c r="H10" i="6"/>
  <c r="I10" i="6" s="1"/>
  <c r="H14" i="6"/>
  <c r="I14" i="6" s="1"/>
  <c r="X14" i="7"/>
  <c r="H21" i="8"/>
  <c r="I21" i="8" s="1"/>
  <c r="R40" i="8"/>
  <c r="K40" i="8"/>
  <c r="R44" i="8"/>
  <c r="K44" i="8"/>
  <c r="R48" i="8"/>
  <c r="K48" i="8"/>
  <c r="R52" i="8"/>
  <c r="K52" i="8"/>
  <c r="R56" i="8"/>
  <c r="K56" i="8"/>
  <c r="R60" i="8"/>
  <c r="K60" i="8"/>
  <c r="W63" i="8"/>
  <c r="X63" i="8" s="1"/>
  <c r="W67" i="8"/>
  <c r="W71" i="8"/>
  <c r="AA71" i="8" s="1"/>
  <c r="I71" i="8"/>
  <c r="W75" i="8"/>
  <c r="X75" i="8" s="1"/>
  <c r="X10" i="6"/>
  <c r="R37" i="8"/>
  <c r="K37" i="8"/>
  <c r="W40" i="8"/>
  <c r="X40" i="8" s="1"/>
  <c r="W44" i="8"/>
  <c r="W48" i="8"/>
  <c r="X48" i="8" s="1"/>
  <c r="W52" i="8"/>
  <c r="X52" i="8" s="1"/>
  <c r="W56" i="8"/>
  <c r="X56" i="8" s="1"/>
  <c r="I56" i="8"/>
  <c r="W60" i="8"/>
  <c r="X60" i="8" s="1"/>
  <c r="H63" i="8"/>
  <c r="I63" i="8" s="1"/>
  <c r="H67" i="8"/>
  <c r="H71" i="8"/>
  <c r="H75" i="8"/>
  <c r="W40" i="5"/>
  <c r="W44" i="5"/>
  <c r="X44" i="5" s="1"/>
  <c r="W48" i="5"/>
  <c r="X48" i="5" s="1"/>
  <c r="H55" i="5"/>
  <c r="W37" i="8"/>
  <c r="X37" i="8" s="1"/>
  <c r="H40" i="8"/>
  <c r="H44" i="8"/>
  <c r="I44" i="8" s="1"/>
  <c r="H48" i="8"/>
  <c r="H52" i="8"/>
  <c r="H56" i="8"/>
  <c r="H60" i="8"/>
  <c r="I60" i="8" s="1"/>
  <c r="AG59" i="1"/>
  <c r="AG60" i="1" s="1"/>
  <c r="N59" i="1"/>
  <c r="Q59" i="1"/>
  <c r="O177" i="1"/>
  <c r="P177" i="1"/>
  <c r="AH59" i="1"/>
  <c r="AH60" i="1" s="1"/>
  <c r="S226" i="1"/>
  <c r="R226" i="1"/>
  <c r="O226" i="1"/>
  <c r="Q177" i="1"/>
  <c r="AH228" i="1"/>
  <c r="AG228" i="1"/>
  <c r="AD228" i="1"/>
  <c r="AG177" i="1"/>
  <c r="AH283" i="1"/>
  <c r="AG283" i="1"/>
  <c r="AD283" i="1"/>
  <c r="N228" i="1"/>
  <c r="Q514" i="1"/>
  <c r="N466" i="1"/>
  <c r="Q526" i="1"/>
  <c r="N503" i="1"/>
  <c r="I503" i="1"/>
  <c r="Q450" i="1"/>
  <c r="AH514" i="1"/>
  <c r="AH526" i="1"/>
  <c r="AD526" i="1"/>
  <c r="AG450" i="1"/>
  <c r="AD450" i="1"/>
  <c r="AG526" i="1"/>
  <c r="AH450" i="1"/>
  <c r="Q527" i="1"/>
  <c r="Q561" i="1"/>
  <c r="AH527" i="1"/>
  <c r="AH503" i="1"/>
  <c r="AD527" i="1"/>
  <c r="AG527" i="1"/>
  <c r="N450" i="1"/>
  <c r="N514" i="1"/>
  <c r="N512" i="1"/>
  <c r="I512" i="1"/>
  <c r="Q569" i="1"/>
  <c r="AH553" i="1"/>
  <c r="AH569" i="1"/>
  <c r="AG569" i="1"/>
  <c r="Q681" i="1"/>
  <c r="N553" i="1"/>
  <c r="AH561" i="1"/>
  <c r="AG561" i="1"/>
  <c r="AD561" i="1"/>
  <c r="N527" i="1"/>
  <c r="AD514" i="1"/>
  <c r="I527" i="1"/>
  <c r="AG514" i="1"/>
  <c r="Q553" i="1"/>
  <c r="AD503" i="1"/>
  <c r="AD553" i="1"/>
  <c r="AH567" i="1"/>
  <c r="Q512" i="1"/>
  <c r="AG553" i="1"/>
  <c r="N526" i="1"/>
  <c r="AH681" i="1"/>
  <c r="Q671" i="1"/>
  <c r="AD671" i="1"/>
  <c r="AH671" i="1"/>
  <c r="AG681" i="1"/>
  <c r="AG671" i="1"/>
  <c r="AD567" i="1"/>
  <c r="AG567" i="1"/>
  <c r="N671" i="1"/>
  <c r="N681" i="1"/>
  <c r="AH804" i="1"/>
  <c r="N715" i="1"/>
  <c r="N731" i="1"/>
  <c r="AH805" i="1"/>
  <c r="AH629" i="1"/>
  <c r="AH802" i="1"/>
  <c r="AG629" i="1"/>
  <c r="N757" i="1"/>
  <c r="AG808" i="1"/>
  <c r="AH715" i="1"/>
  <c r="AG715" i="1"/>
  <c r="AD715" i="1"/>
  <c r="Q757" i="1"/>
  <c r="AH810" i="1"/>
  <c r="AH807" i="1"/>
  <c r="AD802" i="1"/>
  <c r="I757" i="1"/>
  <c r="AH811" i="1"/>
  <c r="AG802" i="1"/>
  <c r="AG803" i="1"/>
  <c r="AH862" i="1"/>
  <c r="AD862" i="1"/>
  <c r="AH868" i="1"/>
  <c r="AG811" i="1"/>
  <c r="AH806" i="1"/>
  <c r="AD806" i="1"/>
  <c r="AG807" i="1"/>
  <c r="AH813" i="1"/>
  <c r="AD813" i="1"/>
  <c r="AG806" i="1"/>
  <c r="AG813" i="1"/>
  <c r="AD860" i="1"/>
  <c r="AH861" i="1"/>
  <c r="AD876" i="1"/>
  <c r="AD875" i="1" s="1"/>
  <c r="AD865" i="1"/>
  <c r="AD869" i="1"/>
  <c r="AG810" i="1"/>
  <c r="AG804" i="1"/>
  <c r="AH864" i="1"/>
  <c r="N124" i="2"/>
  <c r="O124" i="2" s="1"/>
  <c r="AE171" i="2"/>
  <c r="AE221" i="2"/>
  <c r="I124" i="2"/>
  <c r="I155" i="2"/>
  <c r="N155" i="2"/>
  <c r="O155" i="2" s="1"/>
  <c r="AE231" i="2"/>
  <c r="P221" i="2"/>
  <c r="Q221" i="2" s="1"/>
  <c r="AE230" i="2"/>
  <c r="AE232" i="2"/>
  <c r="AB232" i="2"/>
  <c r="AB230" i="2"/>
  <c r="AE223" i="2"/>
  <c r="N222" i="2"/>
  <c r="O222" i="2" s="1"/>
  <c r="P58" i="4"/>
  <c r="Q58" i="4" s="1"/>
  <c r="N58" i="4"/>
  <c r="O58" i="4" s="1"/>
  <c r="P155" i="2"/>
  <c r="Q155" i="2" s="1"/>
  <c r="AE235" i="2"/>
  <c r="AB231" i="2"/>
  <c r="N57" i="3"/>
  <c r="O57" i="3" s="1"/>
  <c r="I57" i="3"/>
  <c r="N221" i="2"/>
  <c r="O221" i="2" s="1"/>
  <c r="P57" i="3"/>
  <c r="Q57" i="3" s="1"/>
  <c r="P10" i="4"/>
  <c r="Q10" i="4" s="1"/>
  <c r="AA10" i="4"/>
  <c r="AA58" i="4"/>
  <c r="AA57" i="3"/>
  <c r="AD881" i="1"/>
  <c r="L881" i="1"/>
  <c r="K881" i="1"/>
  <c r="AE881" i="1"/>
  <c r="AB881" i="1"/>
  <c r="V881" i="1"/>
  <c r="J881" i="1"/>
  <c r="J883" i="1" s="1"/>
  <c r="F881" i="1"/>
  <c r="AF875" i="1"/>
  <c r="L875" i="1"/>
  <c r="K875" i="1"/>
  <c r="AE875" i="1"/>
  <c r="AB875" i="1"/>
  <c r="V875" i="1"/>
  <c r="J875" i="1"/>
  <c r="J877" i="1" s="1"/>
  <c r="F875" i="1"/>
  <c r="O874" i="1"/>
  <c r="O877" i="1" s="1"/>
  <c r="P8" i="1"/>
  <c r="N8" i="1"/>
  <c r="J8" i="1"/>
  <c r="I8" i="1"/>
  <c r="G8" i="1"/>
  <c r="F8" i="1"/>
  <c r="T5" i="1"/>
  <c r="L75" i="1"/>
  <c r="L108" i="1"/>
  <c r="L172" i="1"/>
  <c r="L98" i="1"/>
  <c r="L359" i="1"/>
  <c r="L49" i="4"/>
  <c r="L9" i="5"/>
  <c r="L51" i="4"/>
  <c r="L102" i="1"/>
  <c r="M102" i="1" s="1"/>
  <c r="AF172" i="1"/>
  <c r="L782" i="1"/>
  <c r="M782" i="1" s="1"/>
  <c r="L40" i="2"/>
  <c r="M40" i="2" s="1"/>
  <c r="L61" i="4"/>
  <c r="M49" i="4"/>
  <c r="L72" i="8"/>
  <c r="M72" i="8" s="1"/>
  <c r="L73" i="8"/>
  <c r="Z73" i="8" s="1"/>
  <c r="AF108" i="1"/>
  <c r="L114" i="1"/>
  <c r="AF114" i="1" s="1"/>
  <c r="L91" i="1"/>
  <c r="L93" i="1"/>
  <c r="AF93" i="1" s="1"/>
  <c r="L238" i="1"/>
  <c r="Z72" i="8"/>
  <c r="M98" i="1"/>
  <c r="L30" i="1"/>
  <c r="M30" i="1" s="1"/>
  <c r="L180" i="1"/>
  <c r="AF91" i="1"/>
  <c r="M93" i="1"/>
  <c r="L234" i="1"/>
  <c r="L363" i="1"/>
  <c r="AF782" i="1"/>
  <c r="L92" i="2"/>
  <c r="M92" i="2" s="1"/>
  <c r="L825" i="1"/>
  <c r="L830" i="1"/>
  <c r="L50" i="4"/>
  <c r="Z50" i="4" s="1"/>
  <c r="Z49" i="4"/>
  <c r="L55" i="4"/>
  <c r="M55" i="4" s="1"/>
  <c r="L14" i="5"/>
  <c r="M61" i="4"/>
  <c r="AF30" i="1"/>
  <c r="L128" i="1"/>
  <c r="L141" i="1"/>
  <c r="M141" i="1" s="1"/>
  <c r="L178" i="1"/>
  <c r="M178" i="1" s="1"/>
  <c r="M234" i="1"/>
  <c r="AF238" i="1"/>
  <c r="L41" i="2"/>
  <c r="AD92" i="2"/>
  <c r="L28" i="2"/>
  <c r="AD40" i="2"/>
  <c r="L59" i="2"/>
  <c r="M50" i="4"/>
  <c r="L63" i="4"/>
  <c r="M63" i="4" s="1"/>
  <c r="L55" i="8"/>
  <c r="L66" i="8"/>
  <c r="Z66" i="8" s="1"/>
  <c r="L119" i="1"/>
  <c r="L842" i="1"/>
  <c r="Z55" i="4"/>
  <c r="Z9" i="5"/>
  <c r="L133" i="1"/>
  <c r="M133" i="1" s="1"/>
  <c r="L127" i="1"/>
  <c r="M180" i="1"/>
  <c r="M91" i="1"/>
  <c r="AF178" i="1"/>
  <c r="M238" i="1"/>
  <c r="L345" i="1"/>
  <c r="L365" i="1"/>
  <c r="L75" i="2"/>
  <c r="L134" i="1"/>
  <c r="M134" i="1" s="1"/>
  <c r="L248" i="1"/>
  <c r="L78" i="1"/>
  <c r="M78" i="1" s="1"/>
  <c r="AF234" i="1"/>
  <c r="AD59" i="2"/>
  <c r="L19" i="3"/>
  <c r="Z63" i="4"/>
  <c r="M66" i="8"/>
  <c r="M9" i="5"/>
  <c r="AF133" i="1"/>
  <c r="L73" i="1"/>
  <c r="M73" i="1" s="1"/>
  <c r="L126" i="1"/>
  <c r="L152" i="1"/>
  <c r="AF180" i="1"/>
  <c r="AF141" i="1"/>
  <c r="L173" i="1"/>
  <c r="AF78" i="1"/>
  <c r="L116" i="1"/>
  <c r="L189" i="1"/>
  <c r="L13" i="2"/>
  <c r="M13" i="2" s="1"/>
  <c r="L36" i="2"/>
  <c r="M36" i="2" s="1"/>
  <c r="L797" i="1"/>
  <c r="AF797" i="1" s="1"/>
  <c r="L11" i="5"/>
  <c r="L70" i="8"/>
  <c r="Z70" i="8" s="1"/>
  <c r="L99" i="1"/>
  <c r="AF134" i="1"/>
  <c r="L36" i="1"/>
  <c r="L40" i="1"/>
  <c r="L225" i="1"/>
  <c r="L113" i="1"/>
  <c r="L240" i="1"/>
  <c r="L187" i="1"/>
  <c r="L162" i="1"/>
  <c r="M162" i="1" s="1"/>
  <c r="L315" i="1"/>
  <c r="AD13" i="2"/>
  <c r="M797" i="1"/>
  <c r="M59" i="2"/>
  <c r="Z61" i="4"/>
  <c r="AF73" i="1"/>
  <c r="L175" i="1"/>
  <c r="M152" i="1"/>
  <c r="M173" i="1"/>
  <c r="L150" i="1"/>
  <c r="M150" i="1" s="1"/>
  <c r="M240" i="1"/>
  <c r="L317" i="1"/>
  <c r="M317" i="1" s="1"/>
  <c r="L369" i="1"/>
  <c r="L245" i="1"/>
  <c r="M245" i="1" s="1"/>
  <c r="M315" i="1"/>
  <c r="L847" i="1"/>
  <c r="M847" i="1" s="1"/>
  <c r="L79" i="1"/>
  <c r="L169" i="1"/>
  <c r="L145" i="1"/>
  <c r="M145" i="1" s="1"/>
  <c r="AF113" i="1"/>
  <c r="AF173" i="1"/>
  <c r="AF150" i="1"/>
  <c r="AF162" i="1"/>
  <c r="AF847" i="1"/>
  <c r="L837" i="1"/>
  <c r="AD36" i="2"/>
  <c r="L52" i="4"/>
  <c r="M52" i="4" s="1"/>
  <c r="L237" i="1"/>
  <c r="M237" i="1" s="1"/>
  <c r="L188" i="1"/>
  <c r="AF188" i="1" s="1"/>
  <c r="AF152" i="1"/>
  <c r="L117" i="1"/>
  <c r="AF117" i="1" s="1"/>
  <c r="L121" i="1"/>
  <c r="AF240" i="1"/>
  <c r="AF317" i="1"/>
  <c r="L227" i="1"/>
  <c r="AF245" i="1"/>
  <c r="AF315" i="1"/>
  <c r="Z52" i="4"/>
  <c r="Z11" i="5"/>
  <c r="M70" i="8"/>
  <c r="L29" i="1"/>
  <c r="L125" i="1"/>
  <c r="AF237" i="1"/>
  <c r="L235" i="1"/>
  <c r="M235" i="1" s="1"/>
  <c r="AF145" i="1"/>
  <c r="M113" i="1"/>
  <c r="L364" i="1"/>
  <c r="L822" i="1"/>
  <c r="M822" i="1" s="1"/>
  <c r="L38" i="1"/>
  <c r="M38" i="1" s="1"/>
  <c r="M188" i="1"/>
  <c r="AF235" i="1"/>
  <c r="L77" i="1"/>
  <c r="M117" i="1"/>
  <c r="L95" i="1"/>
  <c r="L362" i="1"/>
  <c r="M362" i="1" s="1"/>
  <c r="L247" i="1"/>
  <c r="L73" i="2"/>
  <c r="M73" i="2" s="1"/>
  <c r="L10" i="5"/>
  <c r="M11" i="5"/>
  <c r="L64" i="4"/>
  <c r="M64" i="4" s="1"/>
  <c r="L80" i="1"/>
  <c r="L136" i="1"/>
  <c r="L88" i="1"/>
  <c r="M88" i="1" s="1"/>
  <c r="L179" i="1"/>
  <c r="M179" i="1" s="1"/>
  <c r="L231" i="1"/>
  <c r="L236" i="1"/>
  <c r="L313" i="1"/>
  <c r="L780" i="1"/>
  <c r="L61" i="2"/>
  <c r="M61" i="2" s="1"/>
  <c r="AF822" i="1"/>
  <c r="Z64" i="4"/>
  <c r="L75" i="8"/>
  <c r="AF38" i="1"/>
  <c r="L41" i="1"/>
  <c r="L151" i="1"/>
  <c r="M151" i="1" s="1"/>
  <c r="M77" i="1"/>
  <c r="L132" i="1"/>
  <c r="M132" i="1" s="1"/>
  <c r="L90" i="1"/>
  <c r="M90" i="1" s="1"/>
  <c r="L160" i="1"/>
  <c r="L129" i="1"/>
  <c r="L370" i="1"/>
  <c r="M370" i="1" s="1"/>
  <c r="AF362" i="1"/>
  <c r="L323" i="1"/>
  <c r="M323" i="1" s="1"/>
  <c r="L371" i="1"/>
  <c r="AD73" i="2"/>
  <c r="L48" i="4"/>
  <c r="AF136" i="1"/>
  <c r="L72" i="1"/>
  <c r="L35" i="1"/>
  <c r="L97" i="1"/>
  <c r="AF179" i="1"/>
  <c r="AF77" i="1"/>
  <c r="L195" i="1"/>
  <c r="M195" i="1" s="1"/>
  <c r="AF90" i="1"/>
  <c r="L139" i="1"/>
  <c r="M139" i="1" s="1"/>
  <c r="AF370" i="1"/>
  <c r="L372" i="1"/>
  <c r="M372" i="1" s="1"/>
  <c r="AD61" i="2"/>
  <c r="L13" i="3"/>
  <c r="AF88" i="1"/>
  <c r="AF72" i="1"/>
  <c r="AF151" i="1"/>
  <c r="AF132" i="1"/>
  <c r="L344" i="1"/>
  <c r="M344" i="1" s="1"/>
  <c r="AF372" i="1"/>
  <c r="AF371" i="1"/>
  <c r="L321" i="1"/>
  <c r="L56" i="2"/>
  <c r="M56" i="2" s="1"/>
  <c r="L74" i="8"/>
  <c r="L83" i="1"/>
  <c r="M83" i="1" s="1"/>
  <c r="M136" i="1"/>
  <c r="AF139" i="1"/>
  <c r="L190" i="1"/>
  <c r="AF323" i="1"/>
  <c r="L311" i="1"/>
  <c r="M311" i="1" s="1"/>
  <c r="L12" i="3"/>
  <c r="Z51" i="4"/>
  <c r="AF83" i="1"/>
  <c r="L107" i="1"/>
  <c r="M107" i="1" s="1"/>
  <c r="M72" i="1"/>
  <c r="AF195" i="1"/>
  <c r="L239" i="1"/>
  <c r="M239" i="1" s="1"/>
  <c r="AF344" i="1"/>
  <c r="L322" i="1"/>
  <c r="M371" i="1"/>
  <c r="AF311" i="1"/>
  <c r="AD56" i="2"/>
  <c r="L84" i="1"/>
  <c r="M75" i="1"/>
  <c r="L123" i="1"/>
  <c r="L110" i="1"/>
  <c r="M110" i="1" s="1"/>
  <c r="L37" i="1"/>
  <c r="M37" i="1" s="1"/>
  <c r="L76" i="1"/>
  <c r="M76" i="1" s="1"/>
  <c r="L140" i="1"/>
  <c r="M140" i="1" s="1"/>
  <c r="AF119" i="1"/>
  <c r="L165" i="1"/>
  <c r="AF165" i="1" s="1"/>
  <c r="AF239" i="1"/>
  <c r="L33" i="2"/>
  <c r="M33" i="2" s="1"/>
  <c r="M51" i="4"/>
  <c r="L68" i="8"/>
  <c r="M68" i="8" s="1"/>
  <c r="L85" i="1"/>
  <c r="M85" i="1" s="1"/>
  <c r="AF76" i="1"/>
  <c r="L147" i="1"/>
  <c r="L166" i="1"/>
  <c r="L33" i="1"/>
  <c r="AF98" i="1"/>
  <c r="L161" i="1"/>
  <c r="M322" i="1"/>
  <c r="AF359" i="1"/>
  <c r="AF75" i="1"/>
  <c r="AF110" i="1"/>
  <c r="AF37" i="1"/>
  <c r="AF107" i="1"/>
  <c r="L124" i="1"/>
  <c r="L243" i="1"/>
  <c r="M243" i="1" s="1"/>
  <c r="AF140" i="1"/>
  <c r="M119" i="1"/>
  <c r="M165" i="1"/>
  <c r="L320" i="1"/>
  <c r="L779" i="1"/>
  <c r="AD33" i="2"/>
  <c r="L47" i="2"/>
  <c r="M73" i="8"/>
  <c r="Z68" i="8"/>
  <c r="M108" i="1"/>
  <c r="L86" i="1"/>
  <c r="AF85" i="1"/>
  <c r="AF102" i="1"/>
  <c r="AF243" i="1"/>
  <c r="M114" i="1"/>
  <c r="M172" i="1"/>
  <c r="AF322" i="1"/>
  <c r="M359" i="1"/>
  <c r="L63" i="8"/>
  <c r="L45" i="1"/>
  <c r="L270" i="1"/>
  <c r="L269" i="1"/>
  <c r="L304" i="1"/>
  <c r="L420" i="1"/>
  <c r="L257" i="1"/>
  <c r="L287" i="1"/>
  <c r="L377" i="1"/>
  <c r="L496" i="1"/>
  <c r="L401" i="1"/>
  <c r="L402" i="1"/>
  <c r="L390" i="1"/>
  <c r="L476" i="1"/>
  <c r="L531" i="1"/>
  <c r="L594" i="1"/>
  <c r="L612" i="1"/>
  <c r="L541" i="1"/>
  <c r="L486" i="1"/>
  <c r="L645" i="1"/>
  <c r="L44" i="1"/>
  <c r="M44" i="1" s="1"/>
  <c r="L207" i="1"/>
  <c r="M207" i="1" s="1"/>
  <c r="L276" i="1"/>
  <c r="L386" i="1"/>
  <c r="M386" i="1" s="1"/>
  <c r="AF257" i="1"/>
  <c r="L524" i="1"/>
  <c r="M524" i="1" s="1"/>
  <c r="L415" i="1"/>
  <c r="AF476" i="1"/>
  <c r="AF594" i="1"/>
  <c r="L458" i="1"/>
  <c r="M458" i="1" s="1"/>
  <c r="L695" i="1"/>
  <c r="L202" i="1"/>
  <c r="M202" i="1" s="1"/>
  <c r="L275" i="1"/>
  <c r="AF270" i="1"/>
  <c r="L277" i="1"/>
  <c r="L300" i="1"/>
  <c r="M300" i="1" s="1"/>
  <c r="AF269" i="1"/>
  <c r="AF276" i="1"/>
  <c r="AF304" i="1"/>
  <c r="L378" i="1"/>
  <c r="M378" i="1" s="1"/>
  <c r="L447" i="1"/>
  <c r="L288" i="1"/>
  <c r="M288" i="1" s="1"/>
  <c r="L291" i="1"/>
  <c r="M291" i="1" s="1"/>
  <c r="AF496" i="1"/>
  <c r="AF401" i="1"/>
  <c r="AF402" i="1"/>
  <c r="AF390" i="1"/>
  <c r="L444" i="1"/>
  <c r="L299" i="1"/>
  <c r="M299" i="1" s="1"/>
  <c r="AF207" i="1"/>
  <c r="L264" i="1"/>
  <c r="AF386" i="1"/>
  <c r="AF447" i="1"/>
  <c r="L332" i="1"/>
  <c r="L433" i="1"/>
  <c r="M433" i="1" s="1"/>
  <c r="L467" i="1"/>
  <c r="M467" i="1" s="1"/>
  <c r="M444" i="1"/>
  <c r="M476" i="1"/>
  <c r="L593" i="1"/>
  <c r="L453" i="1"/>
  <c r="AF453" i="1" s="1"/>
  <c r="L546" i="1"/>
  <c r="L488" i="1"/>
  <c r="AF488" i="1" s="1"/>
  <c r="L603" i="1"/>
  <c r="M695" i="1"/>
  <c r="L662" i="1"/>
  <c r="AF662" i="1" s="1"/>
  <c r="L19" i="1"/>
  <c r="L55" i="1"/>
  <c r="AF275" i="1"/>
  <c r="L274" i="1"/>
  <c r="M274" i="1" s="1"/>
  <c r="M277" i="1"/>
  <c r="M269" i="1"/>
  <c r="L265" i="1"/>
  <c r="L376" i="1"/>
  <c r="L423" i="1"/>
  <c r="M423" i="1" s="1"/>
  <c r="AF378" i="1"/>
  <c r="L289" i="1"/>
  <c r="L355" i="1"/>
  <c r="M390" i="1"/>
  <c r="L391" i="1"/>
  <c r="L454" i="1"/>
  <c r="L409" i="1"/>
  <c r="L574" i="1"/>
  <c r="M574" i="1" s="1"/>
  <c r="L505" i="1"/>
  <c r="M594" i="1"/>
  <c r="AF603" i="1"/>
  <c r="L578" i="1"/>
  <c r="L477" i="1"/>
  <c r="L661" i="1"/>
  <c r="L650" i="1"/>
  <c r="L560" i="1"/>
  <c r="L646" i="1"/>
  <c r="L704" i="1"/>
  <c r="L20" i="2"/>
  <c r="L747" i="1"/>
  <c r="L699" i="1"/>
  <c r="L52" i="1"/>
  <c r="L51" i="1"/>
  <c r="M51" i="1" s="1"/>
  <c r="L14" i="1"/>
  <c r="L218" i="1"/>
  <c r="AF300" i="1"/>
  <c r="L384" i="1"/>
  <c r="M384" i="1" s="1"/>
  <c r="M447" i="1"/>
  <c r="AF332" i="1"/>
  <c r="L385" i="1"/>
  <c r="M385" i="1" s="1"/>
  <c r="AF433" i="1"/>
  <c r="L513" i="1"/>
  <c r="AF467" i="1"/>
  <c r="L417" i="1"/>
  <c r="M417" i="1" s="1"/>
  <c r="L348" i="1"/>
  <c r="M348" i="1" s="1"/>
  <c r="AF444" i="1"/>
  <c r="M415" i="1"/>
  <c r="L495" i="1"/>
  <c r="M495" i="1" s="1"/>
  <c r="L408" i="1"/>
  <c r="M408" i="1" s="1"/>
  <c r="L644" i="1"/>
  <c r="L448" i="1"/>
  <c r="M448" i="1" s="1"/>
  <c r="M505" i="1"/>
  <c r="AF546" i="1"/>
  <c r="AF299" i="1"/>
  <c r="L334" i="1"/>
  <c r="M334" i="1" s="1"/>
  <c r="L222" i="1"/>
  <c r="M222" i="1" s="1"/>
  <c r="AF55" i="1"/>
  <c r="M275" i="1"/>
  <c r="AF277" i="1"/>
  <c r="L216" i="1"/>
  <c r="L204" i="1"/>
  <c r="AF423" i="1"/>
  <c r="L413" i="1"/>
  <c r="M332" i="1"/>
  <c r="L286" i="1"/>
  <c r="AF286" i="1" s="1"/>
  <c r="AF355" i="1"/>
  <c r="L435" i="1"/>
  <c r="L446" i="1"/>
  <c r="M446" i="1" s="1"/>
  <c r="L439" i="1"/>
  <c r="M439" i="1" s="1"/>
  <c r="AF348" i="1"/>
  <c r="L392" i="1"/>
  <c r="AF392" i="1" s="1"/>
  <c r="AF574" i="1"/>
  <c r="L537" i="1"/>
  <c r="L506" i="1"/>
  <c r="M506" i="1" s="1"/>
  <c r="L478" i="1"/>
  <c r="M478" i="1" s="1"/>
  <c r="AF505" i="1"/>
  <c r="L426" i="1"/>
  <c r="M426" i="1" s="1"/>
  <c r="L483" i="1"/>
  <c r="M483" i="1" s="1"/>
  <c r="L504" i="1"/>
  <c r="M603" i="1"/>
  <c r="L649" i="1"/>
  <c r="M649" i="1" s="1"/>
  <c r="L605" i="1"/>
  <c r="L65" i="1"/>
  <c r="M52" i="1"/>
  <c r="AF51" i="1"/>
  <c r="L26" i="1"/>
  <c r="L56" i="1"/>
  <c r="M56" i="1" s="1"/>
  <c r="L221" i="1"/>
  <c r="AF274" i="1"/>
  <c r="M216" i="1"/>
  <c r="AF384" i="1"/>
  <c r="M286" i="1"/>
  <c r="L380" i="1"/>
  <c r="AF385" i="1"/>
  <c r="L501" i="1"/>
  <c r="M501" i="1" s="1"/>
  <c r="L473" i="1"/>
  <c r="M473" i="1" s="1"/>
  <c r="AF439" i="1"/>
  <c r="AF417" i="1"/>
  <c r="L539" i="1"/>
  <c r="AF478" i="1"/>
  <c r="M644" i="1"/>
  <c r="L575" i="1"/>
  <c r="L530" i="1"/>
  <c r="M530" i="1" s="1"/>
  <c r="AF504" i="1"/>
  <c r="AF649" i="1"/>
  <c r="AF605" i="1"/>
  <c r="AF334" i="1"/>
  <c r="AF222" i="1"/>
  <c r="M55" i="1"/>
  <c r="AF56" i="1"/>
  <c r="L67" i="1"/>
  <c r="AF204" i="1"/>
  <c r="L302" i="1"/>
  <c r="M302" i="1" s="1"/>
  <c r="L205" i="1"/>
  <c r="L333" i="1"/>
  <c r="M333" i="1" s="1"/>
  <c r="L214" i="1"/>
  <c r="L272" i="1"/>
  <c r="L382" i="1"/>
  <c r="M382" i="1" s="1"/>
  <c r="L399" i="1"/>
  <c r="M399" i="1" s="1"/>
  <c r="M355" i="1"/>
  <c r="AF446" i="1"/>
  <c r="AF501" i="1"/>
  <c r="M392" i="1"/>
  <c r="AF495" i="1"/>
  <c r="L555" i="1"/>
  <c r="M555" i="1" s="1"/>
  <c r="AF426" i="1"/>
  <c r="AF52" i="1"/>
  <c r="AF67" i="1"/>
  <c r="L303" i="1"/>
  <c r="M303" i="1" s="1"/>
  <c r="L296" i="1"/>
  <c r="L379" i="1"/>
  <c r="L338" i="1"/>
  <c r="M338" i="1" s="1"/>
  <c r="L331" i="1"/>
  <c r="L441" i="1"/>
  <c r="M441" i="1" s="1"/>
  <c r="L451" i="1"/>
  <c r="L387" i="1"/>
  <c r="M387" i="1" s="1"/>
  <c r="L431" i="1"/>
  <c r="L543" i="1"/>
  <c r="AF506" i="1"/>
  <c r="AF644" i="1"/>
  <c r="L211" i="1"/>
  <c r="L267" i="1"/>
  <c r="L301" i="1"/>
  <c r="M301" i="1" s="1"/>
  <c r="L298" i="1"/>
  <c r="M298" i="1" s="1"/>
  <c r="AF216" i="1"/>
  <c r="M204" i="1"/>
  <c r="AF333" i="1"/>
  <c r="AF399" i="1"/>
  <c r="L383" i="1"/>
  <c r="M383" i="1" s="1"/>
  <c r="L258" i="1"/>
  <c r="L375" i="1"/>
  <c r="AF441" i="1"/>
  <c r="AF451" i="1"/>
  <c r="L434" i="1"/>
  <c r="M434" i="1" s="1"/>
  <c r="AF473" i="1"/>
  <c r="L523" i="1"/>
  <c r="L403" i="1"/>
  <c r="L471" i="1"/>
  <c r="L498" i="1"/>
  <c r="L410" i="1"/>
  <c r="L545" i="1"/>
  <c r="M545" i="1" s="1"/>
  <c r="L586" i="1"/>
  <c r="L538" i="1"/>
  <c r="M538" i="1" s="1"/>
  <c r="L521" i="1"/>
  <c r="L20" i="1"/>
  <c r="L50" i="1"/>
  <c r="L63" i="1"/>
  <c r="M67" i="1"/>
  <c r="AF303" i="1"/>
  <c r="L330" i="1"/>
  <c r="AF302" i="1"/>
  <c r="AF382" i="1"/>
  <c r="L429" i="1"/>
  <c r="AF338" i="1"/>
  <c r="L281" i="1"/>
  <c r="AF258" i="1"/>
  <c r="L396" i="1"/>
  <c r="M396" i="1" s="1"/>
  <c r="AF387" i="1"/>
  <c r="AF471" i="1"/>
  <c r="AF545" i="1"/>
  <c r="M586" i="1"/>
  <c r="M543" i="1"/>
  <c r="AF555" i="1"/>
  <c r="L536" i="1"/>
  <c r="L494" i="1"/>
  <c r="AF494" i="1" s="1"/>
  <c r="M20" i="1"/>
  <c r="AF50" i="1"/>
  <c r="M211" i="1"/>
  <c r="L68" i="1"/>
  <c r="AF301" i="1"/>
  <c r="AF298" i="1"/>
  <c r="L280" i="1"/>
  <c r="AF383" i="1"/>
  <c r="L260" i="1"/>
  <c r="L337" i="1"/>
  <c r="L398" i="1"/>
  <c r="M398" i="1" s="1"/>
  <c r="L463" i="1"/>
  <c r="M451" i="1"/>
  <c r="AF434" i="1"/>
  <c r="L518" i="1"/>
  <c r="L472" i="1"/>
  <c r="M472" i="1" s="1"/>
  <c r="AF403" i="1"/>
  <c r="L393" i="1"/>
  <c r="AF538" i="1"/>
  <c r="L419" i="1"/>
  <c r="L452" i="1"/>
  <c r="AF521" i="1"/>
  <c r="AF20" i="1"/>
  <c r="L48" i="1"/>
  <c r="M48" i="1" s="1"/>
  <c r="AF68" i="1"/>
  <c r="L21" i="1"/>
  <c r="AF63" i="1"/>
  <c r="L206" i="1"/>
  <c r="AF206" i="1" s="1"/>
  <c r="AF48" i="1"/>
  <c r="M50" i="1"/>
  <c r="AF211" i="1"/>
  <c r="L335" i="1"/>
  <c r="M206" i="1"/>
  <c r="L292" i="1"/>
  <c r="L307" i="1"/>
  <c r="L293" i="1"/>
  <c r="AF293" i="1" s="1"/>
  <c r="L442" i="1"/>
  <c r="AF280" i="1"/>
  <c r="AF337" i="1"/>
  <c r="AF398" i="1"/>
  <c r="AF472" i="1"/>
  <c r="L388" i="1"/>
  <c r="L389" i="1"/>
  <c r="M403" i="1"/>
  <c r="L502" i="1"/>
  <c r="M502" i="1" s="1"/>
  <c r="L404" i="1"/>
  <c r="L465" i="1"/>
  <c r="M465" i="1" s="1"/>
  <c r="L437" i="1"/>
  <c r="M437" i="1" s="1"/>
  <c r="L529" i="1"/>
  <c r="AF586" i="1"/>
  <c r="M494" i="1"/>
  <c r="L53" i="1"/>
  <c r="M68" i="1"/>
  <c r="M63" i="1"/>
  <c r="L199" i="1"/>
  <c r="L213" i="1"/>
  <c r="L517" i="1"/>
  <c r="L352" i="1"/>
  <c r="M352" i="1" s="1"/>
  <c r="L278" i="1"/>
  <c r="M278" i="1" s="1"/>
  <c r="L440" i="1"/>
  <c r="M518" i="1"/>
  <c r="L17" i="1"/>
  <c r="L16" i="1"/>
  <c r="M16" i="1" s="1"/>
  <c r="L64" i="1"/>
  <c r="M64" i="1" s="1"/>
  <c r="L305" i="1"/>
  <c r="M305" i="1" s="1"/>
  <c r="L306" i="1"/>
  <c r="M306" i="1" s="1"/>
  <c r="L328" i="1"/>
  <c r="AF213" i="1"/>
  <c r="AF442" i="1"/>
  <c r="L279" i="1"/>
  <c r="M279" i="1" s="1"/>
  <c r="M280" i="1"/>
  <c r="M337" i="1"/>
  <c r="L418" i="1"/>
  <c r="L263" i="1"/>
  <c r="M263" i="1" s="1"/>
  <c r="L462" i="1"/>
  <c r="M462" i="1" s="1"/>
  <c r="L479" i="1"/>
  <c r="M479" i="1" s="1"/>
  <c r="AF388" i="1"/>
  <c r="AF389" i="1"/>
  <c r="AF502" i="1"/>
  <c r="L405" i="1"/>
  <c r="AF529" i="1"/>
  <c r="L509" i="1"/>
  <c r="AF509" i="1" s="1"/>
  <c r="L544" i="1"/>
  <c r="AF64" i="1"/>
  <c r="L266" i="1"/>
  <c r="M266" i="1" s="1"/>
  <c r="L273" i="1"/>
  <c r="M273" i="1" s="1"/>
  <c r="L259" i="1"/>
  <c r="L308" i="1"/>
  <c r="M308" i="1" s="1"/>
  <c r="L354" i="1"/>
  <c r="M354" i="1" s="1"/>
  <c r="AF517" i="1"/>
  <c r="AF352" i="1"/>
  <c r="L436" i="1"/>
  <c r="L217" i="1"/>
  <c r="M217" i="1" s="1"/>
  <c r="AF279" i="1"/>
  <c r="L284" i="1"/>
  <c r="L428" i="1"/>
  <c r="M428" i="1" s="1"/>
  <c r="M418" i="1"/>
  <c r="L457" i="1"/>
  <c r="AF440" i="1"/>
  <c r="L416" i="1"/>
  <c r="M416" i="1" s="1"/>
  <c r="L490" i="1"/>
  <c r="M490" i="1" s="1"/>
  <c r="AF544" i="1"/>
  <c r="L66" i="1"/>
  <c r="AF66" i="1" s="1"/>
  <c r="L208" i="1"/>
  <c r="L69" i="1"/>
  <c r="L262" i="1"/>
  <c r="AF262" i="1" s="1"/>
  <c r="L295" i="1"/>
  <c r="L329" i="1"/>
  <c r="AF329" i="1" s="1"/>
  <c r="L349" i="1"/>
  <c r="AF349" i="1" s="1"/>
  <c r="L353" i="1"/>
  <c r="M353" i="1" s="1"/>
  <c r="L339" i="1"/>
  <c r="M284" i="1"/>
  <c r="AF287" i="1"/>
  <c r="L412" i="1"/>
  <c r="AF412" i="1" s="1"/>
  <c r="L474" i="1"/>
  <c r="M474" i="1" s="1"/>
  <c r="L507" i="1"/>
  <c r="AF507" i="1" s="1"/>
  <c r="L443" i="1"/>
  <c r="M443" i="1" s="1"/>
  <c r="L22" i="1"/>
  <c r="M22" i="1" s="1"/>
  <c r="L49" i="1"/>
  <c r="AF45" i="1"/>
  <c r="L212" i="1"/>
  <c r="M212" i="1" s="1"/>
  <c r="L256" i="1"/>
  <c r="L336" i="1"/>
  <c r="M336" i="1" s="1"/>
  <c r="L268" i="1"/>
  <c r="M268" i="1" s="1"/>
  <c r="L341" i="1"/>
  <c r="M341" i="1" s="1"/>
  <c r="M420" i="1"/>
  <c r="L282" i="1"/>
  <c r="AF282" i="1" s="1"/>
  <c r="L438" i="1"/>
  <c r="AF438" i="1" s="1"/>
  <c r="AF44" i="1"/>
  <c r="AF22" i="1"/>
  <c r="L15" i="1"/>
  <c r="L198" i="1"/>
  <c r="M198" i="1" s="1"/>
  <c r="L24" i="1"/>
  <c r="M24" i="1" s="1"/>
  <c r="AF208" i="1"/>
  <c r="L261" i="1"/>
  <c r="AF256" i="1"/>
  <c r="AF336" i="1"/>
  <c r="AF339" i="1"/>
  <c r="AF420" i="1"/>
  <c r="M282" i="1"/>
  <c r="AF377" i="1"/>
  <c r="L508" i="1"/>
  <c r="M508" i="1" s="1"/>
  <c r="AF474" i="1"/>
  <c r="L528" i="1"/>
  <c r="M438" i="1"/>
  <c r="AF524" i="1"/>
  <c r="L406" i="1"/>
  <c r="M507" i="1"/>
  <c r="L576" i="1"/>
  <c r="AF576" i="1" s="1"/>
  <c r="AF531" i="1"/>
  <c r="L481" i="1"/>
  <c r="AF541" i="1"/>
  <c r="L455" i="1"/>
  <c r="AF458" i="1"/>
  <c r="L708" i="1"/>
  <c r="L624" i="1"/>
  <c r="L702" i="1"/>
  <c r="L714" i="1"/>
  <c r="L788" i="1"/>
  <c r="L62" i="1"/>
  <c r="L25" i="1"/>
  <c r="M25" i="1" s="1"/>
  <c r="L18" i="1"/>
  <c r="AF202" i="1"/>
  <c r="AF24" i="1"/>
  <c r="M45" i="1"/>
  <c r="L209" i="1"/>
  <c r="L271" i="1"/>
  <c r="M270" i="1"/>
  <c r="M256" i="1"/>
  <c r="L210" i="1"/>
  <c r="L294" i="1"/>
  <c r="M276" i="1"/>
  <c r="L397" i="1"/>
  <c r="M304" i="1"/>
  <c r="M257" i="1"/>
  <c r="L356" i="1"/>
  <c r="M287" i="1"/>
  <c r="AF288" i="1"/>
  <c r="M377" i="1"/>
  <c r="AF291" i="1"/>
  <c r="M496" i="1"/>
  <c r="L456" i="1"/>
  <c r="L497" i="1"/>
  <c r="M401" i="1"/>
  <c r="M402" i="1"/>
  <c r="AF25" i="1"/>
  <c r="L340" i="1"/>
  <c r="M405" i="1"/>
  <c r="L551" i="1"/>
  <c r="L445" i="1"/>
  <c r="L542" i="1"/>
  <c r="M542" i="1" s="1"/>
  <c r="L484" i="1"/>
  <c r="AF484" i="1" s="1"/>
  <c r="AF645" i="1"/>
  <c r="L760" i="1"/>
  <c r="AF760" i="1" s="1"/>
  <c r="L710" i="1"/>
  <c r="L705" i="1"/>
  <c r="L789" i="1"/>
  <c r="L736" i="1"/>
  <c r="L95" i="2"/>
  <c r="L798" i="1"/>
  <c r="L799" i="1"/>
  <c r="L852" i="1"/>
  <c r="L833" i="1"/>
  <c r="L170" i="2"/>
  <c r="L146" i="2"/>
  <c r="M66" i="1"/>
  <c r="M293" i="1"/>
  <c r="M258" i="1"/>
  <c r="AF263" i="1"/>
  <c r="L469" i="1"/>
  <c r="AF415" i="1"/>
  <c r="M544" i="1"/>
  <c r="AF445" i="1"/>
  <c r="L588" i="1"/>
  <c r="L632" i="1"/>
  <c r="L489" i="1"/>
  <c r="L643" i="1"/>
  <c r="M643" i="1" s="1"/>
  <c r="L534" i="1"/>
  <c r="L703" i="1"/>
  <c r="L669" i="1"/>
  <c r="M669" i="1" s="1"/>
  <c r="L642" i="1"/>
  <c r="M642" i="1" s="1"/>
  <c r="L679" i="1"/>
  <c r="M679" i="1" s="1"/>
  <c r="L700" i="1"/>
  <c r="M700" i="1" s="1"/>
  <c r="L785" i="1"/>
  <c r="L796" i="1"/>
  <c r="M796" i="1" s="1"/>
  <c r="L744" i="1"/>
  <c r="M744" i="1" s="1"/>
  <c r="L821" i="1"/>
  <c r="M821" i="1" s="1"/>
  <c r="L756" i="1"/>
  <c r="L791" i="1"/>
  <c r="M791" i="1" s="1"/>
  <c r="L835" i="1"/>
  <c r="M835" i="1" s="1"/>
  <c r="L834" i="1"/>
  <c r="L722" i="1"/>
  <c r="L787" i="1"/>
  <c r="M787" i="1" s="1"/>
  <c r="M95" i="2"/>
  <c r="AF518" i="1"/>
  <c r="M471" i="1"/>
  <c r="L639" i="1"/>
  <c r="AF542" i="1"/>
  <c r="AF612" i="1"/>
  <c r="M484" i="1"/>
  <c r="L520" i="1"/>
  <c r="M520" i="1" s="1"/>
  <c r="M645" i="1"/>
  <c r="L585" i="1"/>
  <c r="M585" i="1" s="1"/>
  <c r="L770" i="1"/>
  <c r="M770" i="1" s="1"/>
  <c r="AF700" i="1"/>
  <c r="L652" i="1"/>
  <c r="AF789" i="1"/>
  <c r="L676" i="1"/>
  <c r="M676" i="1" s="1"/>
  <c r="L670" i="1"/>
  <c r="M670" i="1" s="1"/>
  <c r="L790" i="1"/>
  <c r="M790" i="1" s="1"/>
  <c r="L742" i="1"/>
  <c r="L70" i="2"/>
  <c r="L850" i="1"/>
  <c r="L98" i="2"/>
  <c r="AF852" i="1"/>
  <c r="L139" i="2"/>
  <c r="M139" i="2" s="1"/>
  <c r="M146" i="2"/>
  <c r="L130" i="2"/>
  <c r="AF308" i="1"/>
  <c r="M349" i="1"/>
  <c r="M389" i="1"/>
  <c r="L464" i="1"/>
  <c r="L547" i="1"/>
  <c r="M547" i="1" s="1"/>
  <c r="AF520" i="1"/>
  <c r="L633" i="1"/>
  <c r="AF585" i="1"/>
  <c r="L584" i="1"/>
  <c r="L701" i="1"/>
  <c r="AF703" i="1"/>
  <c r="AF642" i="1"/>
  <c r="L636" i="1"/>
  <c r="L653" i="1"/>
  <c r="L641" i="1"/>
  <c r="AF641" i="1" s="1"/>
  <c r="AF652" i="1"/>
  <c r="AF796" i="1"/>
  <c r="M736" i="1"/>
  <c r="M708" i="1"/>
  <c r="AF821" i="1"/>
  <c r="AF676" i="1"/>
  <c r="L730" i="1"/>
  <c r="L734" i="1"/>
  <c r="L615" i="1"/>
  <c r="AF615" i="1" s="1"/>
  <c r="AF714" i="1"/>
  <c r="AF790" i="1"/>
  <c r="L771" i="1"/>
  <c r="M834" i="1"/>
  <c r="AF722" i="1"/>
  <c r="AD95" i="2"/>
  <c r="L125" i="2"/>
  <c r="AF850" i="1"/>
  <c r="AF462" i="1"/>
  <c r="AF479" i="1"/>
  <c r="M576" i="1"/>
  <c r="AF481" i="1"/>
  <c r="M612" i="1"/>
  <c r="L550" i="1"/>
  <c r="M550" i="1" s="1"/>
  <c r="L562" i="1"/>
  <c r="AF562" i="1" s="1"/>
  <c r="AF560" i="1"/>
  <c r="AF643" i="1"/>
  <c r="L617" i="1"/>
  <c r="AF617" i="1" s="1"/>
  <c r="M703" i="1"/>
  <c r="L592" i="1"/>
  <c r="M592" i="1" s="1"/>
  <c r="L648" i="1"/>
  <c r="M636" i="1"/>
  <c r="M789" i="1"/>
  <c r="AF736" i="1"/>
  <c r="AF708" i="1"/>
  <c r="L655" i="1"/>
  <c r="M655" i="1" s="1"/>
  <c r="L707" i="1"/>
  <c r="M707" i="1" s="1"/>
  <c r="L659" i="1"/>
  <c r="AF791" i="1"/>
  <c r="M714" i="1"/>
  <c r="AF834" i="1"/>
  <c r="M722" i="1"/>
  <c r="M98" i="2"/>
  <c r="AF198" i="1"/>
  <c r="L475" i="1"/>
  <c r="M481" i="1"/>
  <c r="L427" i="1"/>
  <c r="M488" i="1"/>
  <c r="L604" i="1"/>
  <c r="M604" i="1" s="1"/>
  <c r="L589" i="1"/>
  <c r="AF592" i="1"/>
  <c r="L672" i="1"/>
  <c r="L728" i="1"/>
  <c r="M652" i="1"/>
  <c r="AF707" i="1"/>
  <c r="L613" i="1"/>
  <c r="L696" i="1"/>
  <c r="L86" i="2"/>
  <c r="M86" i="2" s="1"/>
  <c r="L80" i="2"/>
  <c r="M850" i="1"/>
  <c r="AD98" i="2"/>
  <c r="L7" i="2"/>
  <c r="M7" i="2" s="1"/>
  <c r="L255" i="1"/>
  <c r="L381" i="1"/>
  <c r="AF547" i="1"/>
  <c r="AF483" i="1"/>
  <c r="L614" i="1"/>
  <c r="L628" i="1"/>
  <c r="L552" i="1"/>
  <c r="L590" i="1"/>
  <c r="M590" i="1" s="1"/>
  <c r="M562" i="1"/>
  <c r="M560" i="1"/>
  <c r="M617" i="1"/>
  <c r="M648" i="1"/>
  <c r="L843" i="1"/>
  <c r="AF636" i="1"/>
  <c r="M641" i="1"/>
  <c r="L685" i="1"/>
  <c r="M685" i="1" s="1"/>
  <c r="L732" i="1"/>
  <c r="M615" i="1"/>
  <c r="L820" i="1"/>
  <c r="L65" i="2"/>
  <c r="L149" i="2"/>
  <c r="M149" i="2" s="1"/>
  <c r="L6" i="2"/>
  <c r="M6" i="2" s="1"/>
  <c r="L127" i="2"/>
  <c r="AF295" i="1"/>
  <c r="M517" i="1"/>
  <c r="AF418" i="1"/>
  <c r="AF437" i="1"/>
  <c r="L577" i="1"/>
  <c r="L449" i="1"/>
  <c r="M449" i="1" s="1"/>
  <c r="L493" i="1"/>
  <c r="AF493" i="1" s="1"/>
  <c r="L618" i="1"/>
  <c r="M662" i="1"/>
  <c r="L511" i="1"/>
  <c r="M511" i="1" s="1"/>
  <c r="AF550" i="1"/>
  <c r="AF590" i="1"/>
  <c r="AF604" i="1"/>
  <c r="AF589" i="1"/>
  <c r="AF648" i="1"/>
  <c r="AF685" i="1"/>
  <c r="L753" i="1"/>
  <c r="M753" i="1" s="1"/>
  <c r="L606" i="1"/>
  <c r="L726" i="1"/>
  <c r="M726" i="1" s="1"/>
  <c r="AF655" i="1"/>
  <c r="L688" i="1"/>
  <c r="L721" i="1"/>
  <c r="L750" i="1"/>
  <c r="L828" i="1"/>
  <c r="M828" i="1" s="1"/>
  <c r="M295" i="1"/>
  <c r="M329" i="1"/>
  <c r="L411" i="1"/>
  <c r="AF396" i="1"/>
  <c r="AF543" i="1"/>
  <c r="L485" i="1"/>
  <c r="L675" i="1"/>
  <c r="L667" i="1"/>
  <c r="L673" i="1"/>
  <c r="AF511" i="1"/>
  <c r="AF552" i="1"/>
  <c r="L607" i="1"/>
  <c r="M589" i="1"/>
  <c r="L535" i="1"/>
  <c r="L621" i="1"/>
  <c r="L598" i="1"/>
  <c r="L647" i="1"/>
  <c r="M647" i="1" s="1"/>
  <c r="L733" i="1"/>
  <c r="L768" i="1"/>
  <c r="M768" i="1" s="1"/>
  <c r="L719" i="1"/>
  <c r="M719" i="1" s="1"/>
  <c r="L826" i="1"/>
  <c r="AD86" i="2"/>
  <c r="L840" i="1"/>
  <c r="M840" i="1" s="1"/>
  <c r="AD6" i="2"/>
  <c r="AD127" i="2"/>
  <c r="M208" i="1"/>
  <c r="M262" i="1"/>
  <c r="AF341" i="1"/>
  <c r="AF406" i="1"/>
  <c r="AF449" i="1"/>
  <c r="L515" i="1"/>
  <c r="L487" i="1"/>
  <c r="AF487" i="1" s="1"/>
  <c r="M493" i="1"/>
  <c r="M546" i="1"/>
  <c r="L656" i="1"/>
  <c r="L554" i="1"/>
  <c r="M554" i="1" s="1"/>
  <c r="L680" i="1"/>
  <c r="M552" i="1"/>
  <c r="AF607" i="1"/>
  <c r="L522" i="1"/>
  <c r="M522" i="1" s="1"/>
  <c r="L557" i="1"/>
  <c r="L664" i="1"/>
  <c r="AF647" i="1"/>
  <c r="L579" i="1"/>
  <c r="L727" i="1"/>
  <c r="AF753" i="1"/>
  <c r="L762" i="1"/>
  <c r="M762" i="1" s="1"/>
  <c r="AF726" i="1"/>
  <c r="L718" i="1"/>
  <c r="L761" i="1"/>
  <c r="L690" i="1"/>
  <c r="AF719" i="1"/>
  <c r="L792" i="1"/>
  <c r="M792" i="1" s="1"/>
  <c r="AF840" i="1"/>
  <c r="L795" i="1"/>
  <c r="M795" i="1" s="1"/>
  <c r="AF828" i="1"/>
  <c r="L97" i="2"/>
  <c r="M17" i="1"/>
  <c r="L23" i="1"/>
  <c r="AF273" i="1"/>
  <c r="L297" i="1"/>
  <c r="AF443" i="1"/>
  <c r="AF408" i="1"/>
  <c r="AF486" i="1"/>
  <c r="M607" i="1"/>
  <c r="AF522" i="1"/>
  <c r="AF621" i="1"/>
  <c r="L720" i="1"/>
  <c r="AF720" i="1" s="1"/>
  <c r="L663" i="1"/>
  <c r="AF762" i="1"/>
  <c r="L713" i="1"/>
  <c r="L743" i="1"/>
  <c r="L784" i="1"/>
  <c r="L751" i="1"/>
  <c r="L819" i="1"/>
  <c r="M819" i="1" s="1"/>
  <c r="AF768" i="1"/>
  <c r="AF699" i="1"/>
  <c r="L851" i="1"/>
  <c r="L829" i="1"/>
  <c r="L115" i="2"/>
  <c r="AD115" i="2" s="1"/>
  <c r="L179" i="2"/>
  <c r="L177" i="2"/>
  <c r="L203" i="2"/>
  <c r="L78" i="3"/>
  <c r="L22" i="5"/>
  <c r="L50" i="3"/>
  <c r="L29" i="3"/>
  <c r="L37" i="4"/>
  <c r="L36" i="8"/>
  <c r="L44" i="8"/>
  <c r="AF17" i="1"/>
  <c r="M529" i="1"/>
  <c r="M509" i="1"/>
  <c r="M487" i="1"/>
  <c r="AF554" i="1"/>
  <c r="L711" i="1"/>
  <c r="L570" i="1"/>
  <c r="L634" i="1"/>
  <c r="L525" i="1"/>
  <c r="L626" i="1"/>
  <c r="M626" i="1" s="1"/>
  <c r="L737" i="1"/>
  <c r="L741" i="1"/>
  <c r="M741" i="1" s="1"/>
  <c r="AF743" i="1"/>
  <c r="L686" i="1"/>
  <c r="M686" i="1" s="1"/>
  <c r="AF761" i="1"/>
  <c r="AF702" i="1"/>
  <c r="L22" i="2"/>
  <c r="AF819" i="1"/>
  <c r="L794" i="1"/>
  <c r="L772" i="1"/>
  <c r="M699" i="1"/>
  <c r="AF792" i="1"/>
  <c r="AF795" i="1"/>
  <c r="AF212" i="1"/>
  <c r="AF266" i="1"/>
  <c r="AF428" i="1"/>
  <c r="M406" i="1"/>
  <c r="L587" i="1"/>
  <c r="M587" i="1" s="1"/>
  <c r="M486" i="1"/>
  <c r="L549" i="1"/>
  <c r="M549" i="1" s="1"/>
  <c r="L430" i="1"/>
  <c r="L640" i="1"/>
  <c r="L689" i="1"/>
  <c r="L591" i="1"/>
  <c r="AF711" i="1"/>
  <c r="L601" i="1"/>
  <c r="M601" i="1" s="1"/>
  <c r="L600" i="1"/>
  <c r="AF600" i="1" s="1"/>
  <c r="M621" i="1"/>
  <c r="L709" i="1"/>
  <c r="M720" i="1"/>
  <c r="M743" i="1"/>
  <c r="L698" i="1"/>
  <c r="AF698" i="1" s="1"/>
  <c r="M761" i="1"/>
  <c r="L627" i="1"/>
  <c r="L838" i="1"/>
  <c r="L8" i="2"/>
  <c r="M8" i="2" s="1"/>
  <c r="L831" i="1"/>
  <c r="AF831" i="1" s="1"/>
  <c r="L748" i="1"/>
  <c r="M748" i="1" s="1"/>
  <c r="L140" i="2"/>
  <c r="L832" i="1"/>
  <c r="L96" i="2"/>
  <c r="M96" i="2" s="1"/>
  <c r="L104" i="2"/>
  <c r="L89" i="2"/>
  <c r="L159" i="2"/>
  <c r="M159" i="2" s="1"/>
  <c r="L180" i="2"/>
  <c r="AD180" i="2" s="1"/>
  <c r="M412" i="1"/>
  <c r="AF587" i="1"/>
  <c r="L499" i="1"/>
  <c r="AF689" i="1"/>
  <c r="M591" i="1"/>
  <c r="AF570" i="1"/>
  <c r="L559" i="1"/>
  <c r="M600" i="1"/>
  <c r="AF626" i="1"/>
  <c r="L573" i="1"/>
  <c r="M573" i="1" s="1"/>
  <c r="L596" i="1"/>
  <c r="M596" i="1" s="1"/>
  <c r="L749" i="1"/>
  <c r="L740" i="1"/>
  <c r="M740" i="1" s="1"/>
  <c r="M698" i="1"/>
  <c r="L841" i="1"/>
  <c r="M841" i="1" s="1"/>
  <c r="L625" i="1"/>
  <c r="M702" i="1"/>
  <c r="AD8" i="2"/>
  <c r="L844" i="1"/>
  <c r="AF788" i="1"/>
  <c r="AD96" i="2"/>
  <c r="L181" i="2"/>
  <c r="L110" i="2"/>
  <c r="M110" i="2" s="1"/>
  <c r="AF16" i="1"/>
  <c r="L215" i="1"/>
  <c r="M442" i="1"/>
  <c r="AF278" i="1"/>
  <c r="L432" i="1"/>
  <c r="L500" i="1"/>
  <c r="M521" i="1"/>
  <c r="AF530" i="1"/>
  <c r="AF549" i="1"/>
  <c r="L540" i="1"/>
  <c r="M711" i="1"/>
  <c r="AF601" i="1"/>
  <c r="L564" i="1"/>
  <c r="L491" i="1"/>
  <c r="L566" i="1"/>
  <c r="L692" i="1"/>
  <c r="L746" i="1"/>
  <c r="L609" i="1"/>
  <c r="AF609" i="1" s="1"/>
  <c r="AF741" i="1"/>
  <c r="AF740" i="1"/>
  <c r="L735" i="1"/>
  <c r="M735" i="1" s="1"/>
  <c r="L610" i="1"/>
  <c r="AF686" i="1"/>
  <c r="AF747" i="1"/>
  <c r="AF748" i="1"/>
  <c r="L783" i="1"/>
  <c r="L68" i="2"/>
  <c r="M68" i="2" s="1"/>
  <c r="L53" i="2"/>
  <c r="L193" i="2"/>
  <c r="AD193" i="2" s="1"/>
  <c r="AD159" i="2"/>
  <c r="L142" i="2"/>
  <c r="AF353" i="1"/>
  <c r="AF284" i="1"/>
  <c r="M440" i="1"/>
  <c r="AF416" i="1"/>
  <c r="L533" i="1"/>
  <c r="L581" i="1"/>
  <c r="M500" i="1"/>
  <c r="M605" i="1"/>
  <c r="M689" i="1"/>
  <c r="AF591" i="1"/>
  <c r="L556" i="1"/>
  <c r="L638" i="1"/>
  <c r="M638" i="1" s="1"/>
  <c r="M570" i="1"/>
  <c r="AF573" i="1"/>
  <c r="AF596" i="1"/>
  <c r="L683" i="1"/>
  <c r="M683" i="1" s="1"/>
  <c r="L754" i="1"/>
  <c r="L759" i="1"/>
  <c r="AF841" i="1"/>
  <c r="L764" i="1"/>
  <c r="M764" i="1" s="1"/>
  <c r="L687" i="1"/>
  <c r="M831" i="1"/>
  <c r="L778" i="1"/>
  <c r="L66" i="2"/>
  <c r="M66" i="2" s="1"/>
  <c r="L9" i="2"/>
  <c r="M453" i="1"/>
  <c r="AF455" i="1"/>
  <c r="L660" i="1"/>
  <c r="M660" i="1" s="1"/>
  <c r="L755" i="1"/>
  <c r="L725" i="1"/>
  <c r="M609" i="1"/>
  <c r="L729" i="1"/>
  <c r="L723" i="1"/>
  <c r="L651" i="1"/>
  <c r="AF735" i="1"/>
  <c r="L611" i="1"/>
  <c r="M611" i="1" s="1"/>
  <c r="L717" i="1"/>
  <c r="M717" i="1" s="1"/>
  <c r="AF764" i="1"/>
  <c r="M788" i="1"/>
  <c r="L17" i="2"/>
  <c r="L839" i="1"/>
  <c r="L848" i="1"/>
  <c r="AD68" i="2"/>
  <c r="L285" i="1"/>
  <c r="L480" i="1"/>
  <c r="AF500" i="1"/>
  <c r="AF448" i="1"/>
  <c r="M455" i="1"/>
  <c r="M504" i="1"/>
  <c r="AF556" i="1"/>
  <c r="AF638" i="1"/>
  <c r="L602" i="1"/>
  <c r="L658" i="1"/>
  <c r="L635" i="1"/>
  <c r="AF683" i="1"/>
  <c r="AF611" i="1"/>
  <c r="L739" i="1"/>
  <c r="AF739" i="1" s="1"/>
  <c r="AF717" i="1"/>
  <c r="AF687" i="1"/>
  <c r="L716" i="1"/>
  <c r="AF305" i="1"/>
  <c r="L460" i="1"/>
  <c r="L666" i="1"/>
  <c r="L516" i="1"/>
  <c r="M516" i="1" s="1"/>
  <c r="L582" i="1"/>
  <c r="M582" i="1" s="1"/>
  <c r="L758" i="1"/>
  <c r="L619" i="1"/>
  <c r="L665" i="1"/>
  <c r="M665" i="1" s="1"/>
  <c r="L630" i="1"/>
  <c r="AF630" i="1" s="1"/>
  <c r="L769" i="1"/>
  <c r="AF624" i="1"/>
  <c r="L631" i="1"/>
  <c r="L69" i="2"/>
  <c r="M69" i="2" s="1"/>
  <c r="M687" i="1"/>
  <c r="AD9" i="2"/>
  <c r="L845" i="1"/>
  <c r="L169" i="2"/>
  <c r="L117" i="2"/>
  <c r="AF69" i="1"/>
  <c r="L203" i="1"/>
  <c r="AF354" i="1"/>
  <c r="L400" i="1"/>
  <c r="AF490" i="1"/>
  <c r="L414" i="1"/>
  <c r="AF516" i="1"/>
  <c r="L510" i="1"/>
  <c r="L597" i="1"/>
  <c r="M556" i="1"/>
  <c r="AF650" i="1"/>
  <c r="AF660" i="1"/>
  <c r="L532" i="1"/>
  <c r="M532" i="1" s="1"/>
  <c r="L565" i="1"/>
  <c r="L674" i="1"/>
  <c r="AF674" i="1" s="1"/>
  <c r="M630" i="1"/>
  <c r="L697" i="1"/>
  <c r="M69" i="1"/>
  <c r="AF268" i="1"/>
  <c r="M339" i="1"/>
  <c r="AF306" i="1"/>
  <c r="L290" i="1"/>
  <c r="AF508" i="1"/>
  <c r="L54" i="1"/>
  <c r="M54" i="1" s="1"/>
  <c r="M213" i="1"/>
  <c r="AF217" i="1"/>
  <c r="M388" i="1"/>
  <c r="AF405" i="1"/>
  <c r="AF465" i="1"/>
  <c r="L482" i="1"/>
  <c r="L608" i="1"/>
  <c r="AF608" i="1" s="1"/>
  <c r="L678" i="1"/>
  <c r="M678" i="1" s="1"/>
  <c r="M588" i="1"/>
  <c r="L580" i="1"/>
  <c r="M646" i="1"/>
  <c r="AF679" i="1"/>
  <c r="L595" i="1"/>
  <c r="M595" i="1" s="1"/>
  <c r="AF710" i="1"/>
  <c r="L10" i="2"/>
  <c r="M10" i="2" s="1"/>
  <c r="AF704" i="1"/>
  <c r="M769" i="1"/>
  <c r="L752" i="1"/>
  <c r="M752" i="1" s="1"/>
  <c r="AF835" i="1"/>
  <c r="L691" i="1"/>
  <c r="AF691" i="1" s="1"/>
  <c r="AD20" i="2"/>
  <c r="L724" i="1"/>
  <c r="L83" i="2"/>
  <c r="AD83" i="2" s="1"/>
  <c r="L106" i="2"/>
  <c r="AD169" i="2"/>
  <c r="L854" i="1"/>
  <c r="L114" i="2"/>
  <c r="AD170" i="2"/>
  <c r="L172" i="2"/>
  <c r="L138" i="2"/>
  <c r="L199" i="2"/>
  <c r="L56" i="3"/>
  <c r="L200" i="2"/>
  <c r="L55" i="3"/>
  <c r="L62" i="4"/>
  <c r="AF602" i="1"/>
  <c r="L745" i="1"/>
  <c r="M745" i="1" s="1"/>
  <c r="M845" i="1"/>
  <c r="L88" i="2"/>
  <c r="M170" i="2"/>
  <c r="L148" i="2"/>
  <c r="L35" i="3"/>
  <c r="L48" i="3"/>
  <c r="L160" i="2"/>
  <c r="AD160" i="2" s="1"/>
  <c r="L17" i="5"/>
  <c r="L36" i="4"/>
  <c r="L26" i="3"/>
  <c r="L19" i="8"/>
  <c r="L26" i="8"/>
  <c r="M445" i="1"/>
  <c r="AF669" i="1"/>
  <c r="L693" i="1"/>
  <c r="L163" i="2"/>
  <c r="M163" i="2" s="1"/>
  <c r="L197" i="2"/>
  <c r="AD197" i="2" s="1"/>
  <c r="L161" i="2"/>
  <c r="M161" i="2" s="1"/>
  <c r="L68" i="3"/>
  <c r="L189" i="2"/>
  <c r="L32" i="3"/>
  <c r="M17" i="5"/>
  <c r="L76" i="4"/>
  <c r="M76" i="4" s="1"/>
  <c r="L599" i="1"/>
  <c r="L763" i="1"/>
  <c r="L113" i="2"/>
  <c r="M113" i="2" s="1"/>
  <c r="M130" i="2"/>
  <c r="M199" i="2"/>
  <c r="L201" i="2"/>
  <c r="L191" i="2"/>
  <c r="Z48" i="3"/>
  <c r="M160" i="2"/>
  <c r="M22" i="5"/>
  <c r="L563" i="1"/>
  <c r="L765" i="1"/>
  <c r="M765" i="1" s="1"/>
  <c r="L654" i="1"/>
  <c r="M654" i="1" s="1"/>
  <c r="L777" i="1"/>
  <c r="L103" i="2"/>
  <c r="AD103" i="2" s="1"/>
  <c r="AD130" i="2"/>
  <c r="AD199" i="2"/>
  <c r="AD201" i="2"/>
  <c r="L131" i="2"/>
  <c r="L144" i="2"/>
  <c r="M144" i="2" s="1"/>
  <c r="Z68" i="3"/>
  <c r="AD189" i="2"/>
  <c r="M48" i="3"/>
  <c r="L186" i="2"/>
  <c r="M186" i="2" s="1"/>
  <c r="M32" i="3"/>
  <c r="Z17" i="5"/>
  <c r="L6" i="3"/>
  <c r="L67" i="3"/>
  <c r="L47" i="3"/>
  <c r="L11" i="7"/>
  <c r="L20" i="4"/>
  <c r="M20" i="4" s="1"/>
  <c r="L12" i="7"/>
  <c r="L9" i="8"/>
  <c r="AD191" i="2"/>
  <c r="L152" i="2"/>
  <c r="L56" i="5"/>
  <c r="L9" i="6"/>
  <c r="M9" i="6" s="1"/>
  <c r="L21" i="8"/>
  <c r="L327" i="1"/>
  <c r="L492" i="1"/>
  <c r="L111" i="2"/>
  <c r="AD111" i="2" s="1"/>
  <c r="L849" i="1"/>
  <c r="AD114" i="2"/>
  <c r="AD110" i="2"/>
  <c r="AD113" i="2"/>
  <c r="L145" i="2"/>
  <c r="L158" i="2"/>
  <c r="M201" i="2"/>
  <c r="L185" i="2"/>
  <c r="L70" i="3"/>
  <c r="L39" i="3"/>
  <c r="M39" i="3" s="1"/>
  <c r="L571" i="1"/>
  <c r="M571" i="1" s="1"/>
  <c r="AF765" i="1"/>
  <c r="AF654" i="1"/>
  <c r="L712" i="1"/>
  <c r="M712" i="1" s="1"/>
  <c r="AF833" i="1"/>
  <c r="M114" i="2"/>
  <c r="M117" i="2"/>
  <c r="L119" i="2"/>
  <c r="Z56" i="3"/>
  <c r="L135" i="2"/>
  <c r="M135" i="2" s="1"/>
  <c r="M131" i="2"/>
  <c r="M191" i="2"/>
  <c r="L31" i="4"/>
  <c r="M68" i="3"/>
  <c r="L75" i="3"/>
  <c r="Z22" i="5"/>
  <c r="Z47" i="3"/>
  <c r="L470" i="1"/>
  <c r="M580" i="1"/>
  <c r="AF646" i="1"/>
  <c r="M704" i="1"/>
  <c r="AF787" i="1"/>
  <c r="AD66" i="2"/>
  <c r="M111" i="2"/>
  <c r="M103" i="2"/>
  <c r="L64" i="2"/>
  <c r="L50" i="2"/>
  <c r="AD146" i="2"/>
  <c r="M56" i="3"/>
  <c r="AD135" i="2"/>
  <c r="AD131" i="2"/>
  <c r="AD186" i="2"/>
  <c r="L50" i="5"/>
  <c r="M50" i="5" s="1"/>
  <c r="Z39" i="3"/>
  <c r="AF510" i="1"/>
  <c r="AF580" i="1"/>
  <c r="AF712" i="1"/>
  <c r="L786" i="1"/>
  <c r="M115" i="2"/>
  <c r="L67" i="2"/>
  <c r="M833" i="1"/>
  <c r="M193" i="2"/>
  <c r="AD117" i="2"/>
  <c r="M180" i="2"/>
  <c r="L112" i="2"/>
  <c r="L183" i="2"/>
  <c r="M183" i="2" s="1"/>
  <c r="L53" i="3"/>
  <c r="L196" i="2"/>
  <c r="M196" i="2" s="1"/>
  <c r="AD200" i="2"/>
  <c r="L64" i="3"/>
  <c r="L58" i="3"/>
  <c r="Z50" i="5"/>
  <c r="L220" i="2"/>
  <c r="L206" i="2"/>
  <c r="AD206" i="2" s="1"/>
  <c r="M47" i="3"/>
  <c r="L40" i="3"/>
  <c r="M40" i="3" s="1"/>
  <c r="L23" i="4"/>
  <c r="M23" i="4" s="1"/>
  <c r="L468" i="1"/>
  <c r="AF571" i="1"/>
  <c r="L620" i="1"/>
  <c r="L694" i="1"/>
  <c r="L173" i="2"/>
  <c r="AD173" i="2" s="1"/>
  <c r="L123" i="2"/>
  <c r="M123" i="2" s="1"/>
  <c r="L24" i="3"/>
  <c r="M58" i="3"/>
  <c r="M206" i="2"/>
  <c r="L51" i="3"/>
  <c r="L21" i="5"/>
  <c r="Z21" i="5" s="1"/>
  <c r="M541" i="1"/>
  <c r="AF532" i="1"/>
  <c r="L677" i="1"/>
  <c r="M739" i="1"/>
  <c r="AD69" i="2"/>
  <c r="M691" i="1"/>
  <c r="L81" i="2"/>
  <c r="AD123" i="2"/>
  <c r="L187" i="2"/>
  <c r="AD183" i="2"/>
  <c r="AD196" i="2"/>
  <c r="L72" i="3"/>
  <c r="M200" i="2"/>
  <c r="Z78" i="3"/>
  <c r="L9" i="3"/>
  <c r="Z9" i="3" s="1"/>
  <c r="L31" i="3"/>
  <c r="L192" i="2"/>
  <c r="L31" i="5"/>
  <c r="L407" i="1"/>
  <c r="M510" i="1"/>
  <c r="M760" i="1"/>
  <c r="AF769" i="1"/>
  <c r="L793" i="1"/>
  <c r="L166" i="2"/>
  <c r="L151" i="2"/>
  <c r="M173" i="2"/>
  <c r="L165" i="2"/>
  <c r="M165" i="2" s="1"/>
  <c r="L16" i="3"/>
  <c r="L182" i="2"/>
  <c r="Z58" i="3"/>
  <c r="L9" i="4"/>
  <c r="L71" i="3"/>
  <c r="L37" i="5"/>
  <c r="Z51" i="3"/>
  <c r="L12" i="6"/>
  <c r="M29" i="3"/>
  <c r="Z37" i="4"/>
  <c r="L60" i="4"/>
  <c r="L46" i="5"/>
  <c r="L59" i="8"/>
  <c r="L53" i="8"/>
  <c r="L6" i="8"/>
  <c r="L14" i="7"/>
  <c r="M14" i="7" s="1"/>
  <c r="L128" i="2"/>
  <c r="M78" i="3"/>
  <c r="M9" i="3"/>
  <c r="L59" i="3"/>
  <c r="L69" i="4"/>
  <c r="L42" i="5"/>
  <c r="Z46" i="5"/>
  <c r="Z14" i="7"/>
  <c r="L56" i="8"/>
  <c r="M56" i="8" s="1"/>
  <c r="Z6" i="8"/>
  <c r="AF588" i="1"/>
  <c r="AF798" i="1"/>
  <c r="L184" i="2"/>
  <c r="L215" i="2"/>
  <c r="L147" i="2"/>
  <c r="M147" i="2" s="1"/>
  <c r="L62" i="3"/>
  <c r="M62" i="3" s="1"/>
  <c r="L22" i="3"/>
  <c r="L548" i="1"/>
  <c r="AF695" i="1"/>
  <c r="L684" i="1"/>
  <c r="L738" i="1"/>
  <c r="L823" i="1"/>
  <c r="L87" i="2"/>
  <c r="M83" i="2"/>
  <c r="AD139" i="2"/>
  <c r="AD165" i="2"/>
  <c r="L118" i="2"/>
  <c r="L208" i="2"/>
  <c r="M208" i="2" s="1"/>
  <c r="M203" i="2"/>
  <c r="M59" i="3"/>
  <c r="L226" i="2"/>
  <c r="AD226" i="2" s="1"/>
  <c r="Z71" i="3"/>
  <c r="M51" i="3"/>
  <c r="L30" i="3"/>
  <c r="L54" i="5"/>
  <c r="M54" i="5" s="1"/>
  <c r="L71" i="4"/>
  <c r="M71" i="4" s="1"/>
  <c r="L7" i="7"/>
  <c r="M7" i="7" s="1"/>
  <c r="L22" i="8"/>
  <c r="M22" i="8" s="1"/>
  <c r="Z53" i="8"/>
  <c r="L836" i="1"/>
  <c r="M624" i="1"/>
  <c r="AF724" i="1"/>
  <c r="M798" i="1"/>
  <c r="L154" i="2"/>
  <c r="L202" i="2"/>
  <c r="L162" i="2"/>
  <c r="L190" i="2"/>
  <c r="AD147" i="2"/>
  <c r="M179" i="2"/>
  <c r="L157" i="2"/>
  <c r="M157" i="2" s="1"/>
  <c r="Z62" i="3"/>
  <c r="L76" i="3"/>
  <c r="L153" i="2"/>
  <c r="M226" i="2"/>
  <c r="L45" i="3"/>
  <c r="L18" i="5"/>
  <c r="M852" i="1"/>
  <c r="AF854" i="1"/>
  <c r="L136" i="2"/>
  <c r="AD172" i="2"/>
  <c r="L126" i="2"/>
  <c r="AD208" i="2"/>
  <c r="L60" i="3"/>
  <c r="AD203" i="2"/>
  <c r="Z59" i="3"/>
  <c r="M71" i="3"/>
  <c r="Z18" i="5"/>
  <c r="L47" i="5"/>
  <c r="Z55" i="3"/>
  <c r="M608" i="1"/>
  <c r="L519" i="1"/>
  <c r="AF595" i="1"/>
  <c r="M747" i="1"/>
  <c r="M724" i="1"/>
  <c r="M106" i="2"/>
  <c r="M854" i="1"/>
  <c r="M172" i="2"/>
  <c r="L205" i="2"/>
  <c r="L109" i="2"/>
  <c r="M109" i="2" s="1"/>
  <c r="AD179" i="2"/>
  <c r="AD157" i="2"/>
  <c r="L33" i="5"/>
  <c r="L195" i="2"/>
  <c r="L219" i="2"/>
  <c r="L69" i="3"/>
  <c r="M18" i="5"/>
  <c r="L9" i="7"/>
  <c r="Z71" i="4"/>
  <c r="Z7" i="7"/>
  <c r="L616" i="1"/>
  <c r="L568" i="1"/>
  <c r="AF568" i="1" s="1"/>
  <c r="L706" i="1"/>
  <c r="L682" i="1"/>
  <c r="L827" i="1"/>
  <c r="AF799" i="1"/>
  <c r="L137" i="2"/>
  <c r="L156" i="2"/>
  <c r="AD156" i="2" s="1"/>
  <c r="L134" i="2"/>
  <c r="M134" i="2" s="1"/>
  <c r="L74" i="3"/>
  <c r="L209" i="2"/>
  <c r="AD109" i="2"/>
  <c r="L218" i="2"/>
  <c r="L164" i="2"/>
  <c r="M164" i="2" s="1"/>
  <c r="L14" i="4"/>
  <c r="Z14" i="4" s="1"/>
  <c r="L72" i="4"/>
  <c r="AD195" i="2"/>
  <c r="L52" i="3"/>
  <c r="L26" i="4"/>
  <c r="L204" i="2"/>
  <c r="M55" i="3"/>
  <c r="L73" i="4"/>
  <c r="M710" i="1"/>
  <c r="AF744" i="1"/>
  <c r="M9" i="2"/>
  <c r="AD106" i="2"/>
  <c r="M127" i="2"/>
  <c r="L116" i="2"/>
  <c r="L102" i="2"/>
  <c r="M102" i="2" s="1"/>
  <c r="AD134" i="2"/>
  <c r="M14" i="4"/>
  <c r="L216" i="2"/>
  <c r="L32" i="4"/>
  <c r="L17" i="4"/>
  <c r="Z17" i="4" s="1"/>
  <c r="L36" i="3"/>
  <c r="M69" i="3"/>
  <c r="M568" i="1"/>
  <c r="L657" i="1"/>
  <c r="M20" i="2"/>
  <c r="M799" i="1"/>
  <c r="M848" i="1"/>
  <c r="AD7" i="2"/>
  <c r="L133" i="2"/>
  <c r="M156" i="2"/>
  <c r="L143" i="2"/>
  <c r="M143" i="2" s="1"/>
  <c r="L120" i="2"/>
  <c r="AD138" i="2"/>
  <c r="AD209" i="2"/>
  <c r="L132" i="2"/>
  <c r="M132" i="2" s="1"/>
  <c r="L27" i="4"/>
  <c r="L44" i="3"/>
  <c r="AD177" i="2"/>
  <c r="Z32" i="4"/>
  <c r="Z72" i="4"/>
  <c r="M17" i="4"/>
  <c r="M195" i="2"/>
  <c r="M52" i="3"/>
  <c r="Z69" i="3"/>
  <c r="L41" i="5"/>
  <c r="Z50" i="3"/>
  <c r="L8" i="6"/>
  <c r="Z8" i="6" s="1"/>
  <c r="L44" i="5"/>
  <c r="M650" i="1"/>
  <c r="AD10" i="2"/>
  <c r="L766" i="1"/>
  <c r="L79" i="2"/>
  <c r="AF848" i="1"/>
  <c r="AD149" i="2"/>
  <c r="M120" i="2"/>
  <c r="M138" i="2"/>
  <c r="AD102" i="2"/>
  <c r="AD164" i="2"/>
  <c r="L224" i="2"/>
  <c r="L150" i="2"/>
  <c r="M72" i="4"/>
  <c r="Z52" i="3"/>
  <c r="M26" i="4"/>
  <c r="M531" i="1"/>
  <c r="AF705" i="1"/>
  <c r="AF670" i="1"/>
  <c r="L767" i="1"/>
  <c r="AD143" i="2"/>
  <c r="AD148" i="2"/>
  <c r="L198" i="2"/>
  <c r="M209" i="2"/>
  <c r="L194" i="2"/>
  <c r="M194" i="2" s="1"/>
  <c r="L175" i="2"/>
  <c r="AD132" i="2"/>
  <c r="Z44" i="3"/>
  <c r="M177" i="2"/>
  <c r="L25" i="3"/>
  <c r="L49" i="3"/>
  <c r="Z49" i="3" s="1"/>
  <c r="L227" i="2"/>
  <c r="M227" i="2" s="1"/>
  <c r="L68" i="4"/>
  <c r="M32" i="4"/>
  <c r="L73" i="3"/>
  <c r="M73" i="3" s="1"/>
  <c r="Z26" i="4"/>
  <c r="L27" i="8"/>
  <c r="AF582" i="1"/>
  <c r="L572" i="1"/>
  <c r="AF572" i="1" s="1"/>
  <c r="L558" i="1"/>
  <c r="AF752" i="1"/>
  <c r="L781" i="1"/>
  <c r="AF781" i="1" s="1"/>
  <c r="L25" i="2"/>
  <c r="M169" i="2"/>
  <c r="AD120" i="2"/>
  <c r="M148" i="2"/>
  <c r="L105" i="2"/>
  <c r="M105" i="2" s="1"/>
  <c r="L178" i="2"/>
  <c r="M178" i="2" s="1"/>
  <c r="Z35" i="3"/>
  <c r="M44" i="3"/>
  <c r="L6" i="4"/>
  <c r="Z6" i="4" s="1"/>
  <c r="L129" i="2"/>
  <c r="L23" i="3"/>
  <c r="M49" i="3"/>
  <c r="AD227" i="2"/>
  <c r="L225" i="2"/>
  <c r="L63" i="3"/>
  <c r="M63" i="3" s="1"/>
  <c r="Z26" i="3"/>
  <c r="L217" i="2"/>
  <c r="AD217" i="2" s="1"/>
  <c r="L40" i="5"/>
  <c r="M41" i="5"/>
  <c r="Z19" i="8"/>
  <c r="AF770" i="1"/>
  <c r="AF665" i="1"/>
  <c r="M217" i="2"/>
  <c r="M19" i="8"/>
  <c r="Z62" i="4"/>
  <c r="M26" i="8"/>
  <c r="Z21" i="8"/>
  <c r="M21" i="8"/>
  <c r="L188" i="2"/>
  <c r="L77" i="3"/>
  <c r="L46" i="3"/>
  <c r="L10" i="8"/>
  <c r="L74" i="4"/>
  <c r="M74" i="4" s="1"/>
  <c r="L47" i="8"/>
  <c r="M47" i="8" s="1"/>
  <c r="L6" i="7"/>
  <c r="L6" i="6"/>
  <c r="M6" i="6" s="1"/>
  <c r="L82" i="2"/>
  <c r="Z76" i="4"/>
  <c r="M62" i="4"/>
  <c r="Z36" i="8"/>
  <c r="L23" i="8"/>
  <c r="L80" i="4"/>
  <c r="Z80" i="4" s="1"/>
  <c r="L39" i="5"/>
  <c r="L54" i="8"/>
  <c r="M50" i="3"/>
  <c r="Z6" i="6"/>
  <c r="L60" i="8"/>
  <c r="L40" i="8"/>
  <c r="AF845" i="1"/>
  <c r="L33" i="4"/>
  <c r="L75" i="4"/>
  <c r="M75" i="4" s="1"/>
  <c r="L53" i="5"/>
  <c r="L10" i="7"/>
  <c r="Z40" i="8"/>
  <c r="M781" i="1"/>
  <c r="M36" i="8"/>
  <c r="M80" i="4"/>
  <c r="M46" i="5"/>
  <c r="L51" i="8"/>
  <c r="M10" i="7"/>
  <c r="AD105" i="2"/>
  <c r="AD161" i="2"/>
  <c r="Z23" i="4"/>
  <c r="L6" i="5"/>
  <c r="L58" i="8"/>
  <c r="M58" i="8" s="1"/>
  <c r="M40" i="8"/>
  <c r="AF678" i="1"/>
  <c r="M705" i="1"/>
  <c r="Z68" i="4"/>
  <c r="L36" i="5"/>
  <c r="Z75" i="4"/>
  <c r="L78" i="4"/>
  <c r="M78" i="4" s="1"/>
  <c r="Z12" i="7"/>
  <c r="Z10" i="7"/>
  <c r="L77" i="4"/>
  <c r="M77" i="4" s="1"/>
  <c r="L214" i="2"/>
  <c r="M197" i="2"/>
  <c r="M68" i="4"/>
  <c r="L16" i="8"/>
  <c r="Z44" i="5"/>
  <c r="Z58" i="8"/>
  <c r="Z22" i="8"/>
  <c r="L41" i="8"/>
  <c r="M41" i="8" s="1"/>
  <c r="L21" i="2"/>
  <c r="L54" i="3"/>
  <c r="L55" i="5"/>
  <c r="Z78" i="4"/>
  <c r="M12" i="7"/>
  <c r="L48" i="5"/>
  <c r="Z44" i="8"/>
  <c r="L40" i="4"/>
  <c r="L61" i="3"/>
  <c r="L49" i="5"/>
  <c r="L41" i="4"/>
  <c r="L24" i="5"/>
  <c r="M24" i="5" s="1"/>
  <c r="Z9" i="6"/>
  <c r="L33" i="8"/>
  <c r="Z41" i="8"/>
  <c r="Z77" i="4"/>
  <c r="L13" i="7"/>
  <c r="Z13" i="7" s="1"/>
  <c r="L45" i="8"/>
  <c r="Z45" i="8" s="1"/>
  <c r="M13" i="7"/>
  <c r="AF745" i="1"/>
  <c r="M36" i="4"/>
  <c r="L70" i="4"/>
  <c r="L50" i="8"/>
  <c r="M50" i="8" s="1"/>
  <c r="M21" i="5"/>
  <c r="Z20" i="4"/>
  <c r="Z49" i="5"/>
  <c r="M44" i="5"/>
  <c r="Z24" i="5"/>
  <c r="L14" i="6"/>
  <c r="M44" i="8"/>
  <c r="Z14" i="6"/>
  <c r="M59" i="8"/>
  <c r="AD178" i="2"/>
  <c r="Z32" i="3"/>
  <c r="M26" i="3"/>
  <c r="L32" i="8"/>
  <c r="Z59" i="8"/>
  <c r="M45" i="8"/>
  <c r="L23" i="5"/>
  <c r="M14" i="6"/>
  <c r="Z54" i="5"/>
  <c r="Z9" i="8"/>
  <c r="L668" i="1"/>
  <c r="L141" i="2"/>
  <c r="L121" i="2"/>
  <c r="AD194" i="2"/>
  <c r="L79" i="4"/>
  <c r="L43" i="3"/>
  <c r="M49" i="5"/>
  <c r="L25" i="4"/>
  <c r="Z41" i="5"/>
  <c r="L35" i="5"/>
  <c r="L79" i="3"/>
  <c r="L28" i="5"/>
  <c r="M9" i="8"/>
  <c r="M6" i="8"/>
  <c r="L28" i="8"/>
  <c r="L46" i="8"/>
  <c r="L7" i="6"/>
  <c r="M7" i="6" s="1"/>
  <c r="L48" i="8"/>
  <c r="M37" i="4"/>
  <c r="M60" i="4"/>
  <c r="M46" i="8"/>
  <c r="L13" i="6"/>
  <c r="L49" i="8"/>
  <c r="M49" i="8" s="1"/>
  <c r="M28" i="8"/>
  <c r="L37" i="8"/>
  <c r="Z37" i="8" s="1"/>
  <c r="L207" i="2"/>
  <c r="M207" i="2" s="1"/>
  <c r="L38" i="5"/>
  <c r="L29" i="8"/>
  <c r="L27" i="5"/>
  <c r="Z27" i="5" s="1"/>
  <c r="AD163" i="2"/>
  <c r="AD144" i="2"/>
  <c r="AD207" i="2"/>
  <c r="L45" i="5"/>
  <c r="M45" i="5" s="1"/>
  <c r="L13" i="4"/>
  <c r="Z60" i="4"/>
  <c r="M27" i="5"/>
  <c r="Z49" i="8"/>
  <c r="Z28" i="8"/>
  <c r="Z46" i="8"/>
  <c r="Z7" i="6"/>
  <c r="Z40" i="3"/>
  <c r="M602" i="1"/>
  <c r="M189" i="2"/>
  <c r="Z73" i="3"/>
  <c r="L30" i="4"/>
  <c r="Z45" i="5"/>
  <c r="M674" i="1"/>
  <c r="L176" i="2"/>
  <c r="Z63" i="3"/>
  <c r="L43" i="5"/>
  <c r="L8" i="7"/>
  <c r="M8" i="6"/>
  <c r="L24" i="4"/>
  <c r="L43" i="8"/>
  <c r="M53" i="8"/>
  <c r="L52" i="8"/>
  <c r="M37" i="8"/>
  <c r="AF54" i="1"/>
  <c r="M572" i="1"/>
  <c r="L99" i="2"/>
  <c r="L174" i="2"/>
  <c r="Z36" i="4"/>
  <c r="Z29" i="3"/>
  <c r="Z26" i="8"/>
  <c r="L32" i="5"/>
  <c r="Z74" i="4"/>
  <c r="Z47" i="8"/>
  <c r="Z56" i="8"/>
  <c r="M35" i="3"/>
  <c r="M6" i="4"/>
  <c r="L34" i="5"/>
  <c r="L42" i="8"/>
  <c r="L20" i="8"/>
  <c r="Z50" i="8"/>
  <c r="L11" i="6"/>
  <c r="M264" i="1"/>
  <c r="AF264" i="1"/>
  <c r="AF593" i="1"/>
  <c r="M593" i="1"/>
  <c r="AF19" i="1"/>
  <c r="M19" i="1"/>
  <c r="M265" i="1"/>
  <c r="AF265" i="1"/>
  <c r="M376" i="1"/>
  <c r="AF376" i="1"/>
  <c r="M289" i="1"/>
  <c r="AF289" i="1"/>
  <c r="M391" i="1"/>
  <c r="AF391" i="1"/>
  <c r="M454" i="1"/>
  <c r="AF454" i="1"/>
  <c r="M409" i="1"/>
  <c r="AF409" i="1"/>
  <c r="M578" i="1"/>
  <c r="AF578" i="1"/>
  <c r="M477" i="1"/>
  <c r="AF477" i="1"/>
  <c r="M661" i="1"/>
  <c r="AF661" i="1"/>
  <c r="M14" i="1"/>
  <c r="AF14" i="1"/>
  <c r="AF218" i="1"/>
  <c r="M218" i="1"/>
  <c r="AF513" i="1"/>
  <c r="M513" i="1"/>
  <c r="M413" i="1"/>
  <c r="AF413" i="1"/>
  <c r="M435" i="1"/>
  <c r="AF435" i="1"/>
  <c r="M537" i="1"/>
  <c r="AF537" i="1"/>
  <c r="M65" i="1"/>
  <c r="AF65" i="1"/>
  <c r="M26" i="1"/>
  <c r="AF26" i="1"/>
  <c r="AF221" i="1"/>
  <c r="M221" i="1"/>
  <c r="AF380" i="1"/>
  <c r="M380" i="1"/>
  <c r="M539" i="1"/>
  <c r="AF539" i="1"/>
  <c r="M575" i="1"/>
  <c r="AF575" i="1"/>
  <c r="M205" i="1"/>
  <c r="AF205" i="1"/>
  <c r="M214" i="1"/>
  <c r="AF214" i="1"/>
  <c r="AF272" i="1"/>
  <c r="M272" i="1"/>
  <c r="M296" i="1"/>
  <c r="AF296" i="1"/>
  <c r="M379" i="1"/>
  <c r="AF379" i="1"/>
  <c r="M331" i="1"/>
  <c r="AF331" i="1"/>
  <c r="M431" i="1"/>
  <c r="AF431" i="1"/>
  <c r="M267" i="1"/>
  <c r="AF267" i="1"/>
  <c r="M375" i="1"/>
  <c r="AF375" i="1"/>
  <c r="AF523" i="1"/>
  <c r="M523" i="1"/>
  <c r="M498" i="1"/>
  <c r="AF498" i="1"/>
  <c r="M410" i="1"/>
  <c r="AF410" i="1"/>
  <c r="M330" i="1"/>
  <c r="AF330" i="1"/>
  <c r="M429" i="1"/>
  <c r="AF429" i="1"/>
  <c r="M281" i="1"/>
  <c r="AF281" i="1"/>
  <c r="M536" i="1"/>
  <c r="AF536" i="1"/>
  <c r="M260" i="1"/>
  <c r="AF260" i="1"/>
  <c r="M463" i="1"/>
  <c r="AF463" i="1"/>
  <c r="M393" i="1"/>
  <c r="AF393" i="1"/>
  <c r="AF419" i="1"/>
  <c r="M419" i="1"/>
  <c r="M452" i="1"/>
  <c r="AF452" i="1"/>
  <c r="AF21" i="1"/>
  <c r="M21" i="1"/>
  <c r="AF335" i="1"/>
  <c r="M335" i="1"/>
  <c r="M292" i="1"/>
  <c r="AF292" i="1"/>
  <c r="AF307" i="1"/>
  <c r="M307" i="1"/>
  <c r="M404" i="1"/>
  <c r="AF404" i="1"/>
  <c r="AF53" i="1"/>
  <c r="M53" i="1"/>
  <c r="M199" i="1"/>
  <c r="AF199" i="1"/>
  <c r="M328" i="1"/>
  <c r="AF328" i="1"/>
  <c r="M259" i="1"/>
  <c r="AF259" i="1"/>
  <c r="M436" i="1"/>
  <c r="AF436" i="1"/>
  <c r="M457" i="1"/>
  <c r="AF457" i="1"/>
  <c r="M49" i="1"/>
  <c r="AF49" i="1"/>
  <c r="M15" i="1"/>
  <c r="AF15" i="1"/>
  <c r="M261" i="1"/>
  <c r="AF261" i="1"/>
  <c r="M528" i="1"/>
  <c r="AF528" i="1"/>
  <c r="M62" i="1"/>
  <c r="AF62" i="1"/>
  <c r="M18" i="1"/>
  <c r="AF18" i="1"/>
  <c r="M209" i="1"/>
  <c r="AF209" i="1"/>
  <c r="M271" i="1"/>
  <c r="AF271" i="1"/>
  <c r="M210" i="1"/>
  <c r="AF210" i="1"/>
  <c r="M294" i="1"/>
  <c r="AF294" i="1"/>
  <c r="M397" i="1"/>
  <c r="AF397" i="1"/>
  <c r="M356" i="1"/>
  <c r="AF356" i="1"/>
  <c r="M456" i="1"/>
  <c r="AF456" i="1"/>
  <c r="M497" i="1"/>
  <c r="AF497" i="1"/>
  <c r="AF340" i="1"/>
  <c r="M340" i="1"/>
  <c r="AF551" i="1"/>
  <c r="M551" i="1"/>
  <c r="AF469" i="1"/>
  <c r="M469" i="1"/>
  <c r="M632" i="1"/>
  <c r="AF632" i="1"/>
  <c r="M489" i="1"/>
  <c r="AF489" i="1"/>
  <c r="M534" i="1"/>
  <c r="AF534" i="1"/>
  <c r="M785" i="1"/>
  <c r="AF785" i="1"/>
  <c r="M756" i="1"/>
  <c r="AF756" i="1"/>
  <c r="AF639" i="1"/>
  <c r="M639" i="1"/>
  <c r="AF742" i="1"/>
  <c r="M742" i="1"/>
  <c r="AD70" i="2"/>
  <c r="M70" i="2"/>
  <c r="AF464" i="1"/>
  <c r="M464" i="1"/>
  <c r="M633" i="1"/>
  <c r="AF633" i="1"/>
  <c r="AF584" i="1"/>
  <c r="M584" i="1"/>
  <c r="M701" i="1"/>
  <c r="AF701" i="1"/>
  <c r="M653" i="1"/>
  <c r="AF653" i="1"/>
  <c r="AF730" i="1"/>
  <c r="M730" i="1"/>
  <c r="AF734" i="1"/>
  <c r="M734" i="1"/>
  <c r="M771" i="1"/>
  <c r="AF771" i="1"/>
  <c r="AD125" i="2"/>
  <c r="M125" i="2"/>
  <c r="M659" i="1"/>
  <c r="AF659" i="1"/>
  <c r="AF475" i="1"/>
  <c r="M475" i="1"/>
  <c r="M427" i="1"/>
  <c r="AF427" i="1"/>
  <c r="M672" i="1"/>
  <c r="AF672" i="1"/>
  <c r="AF728" i="1"/>
  <c r="M728" i="1"/>
  <c r="M613" i="1"/>
  <c r="AF613" i="1"/>
  <c r="M696" i="1"/>
  <c r="AF696" i="1"/>
  <c r="M80" i="2"/>
  <c r="AD80" i="2"/>
  <c r="AF255" i="1"/>
  <c r="M255" i="1"/>
  <c r="M381" i="1"/>
  <c r="AF381" i="1"/>
  <c r="M614" i="1"/>
  <c r="AF614" i="1"/>
  <c r="M628" i="1"/>
  <c r="AF628" i="1"/>
  <c r="AF843" i="1"/>
  <c r="M843" i="1"/>
  <c r="M732" i="1"/>
  <c r="AF732" i="1"/>
  <c r="M820" i="1"/>
  <c r="AF820" i="1"/>
  <c r="M65" i="2"/>
  <c r="AD65" i="2"/>
  <c r="AF577" i="1"/>
  <c r="M577" i="1"/>
  <c r="M618" i="1"/>
  <c r="AF618" i="1"/>
  <c r="AF606" i="1"/>
  <c r="M606" i="1"/>
  <c r="AF688" i="1"/>
  <c r="M688" i="1"/>
  <c r="M721" i="1"/>
  <c r="AF721" i="1"/>
  <c r="M750" i="1"/>
  <c r="AF750" i="1"/>
  <c r="M411" i="1"/>
  <c r="AF411" i="1"/>
  <c r="M485" i="1"/>
  <c r="AF485" i="1"/>
  <c r="AF675" i="1"/>
  <c r="M675" i="1"/>
  <c r="AF667" i="1"/>
  <c r="M667" i="1"/>
  <c r="M673" i="1"/>
  <c r="AF673" i="1"/>
  <c r="M535" i="1"/>
  <c r="AF535" i="1"/>
  <c r="M598" i="1"/>
  <c r="AF598" i="1"/>
  <c r="M733" i="1"/>
  <c r="AF733" i="1"/>
  <c r="AF826" i="1"/>
  <c r="M826" i="1"/>
  <c r="M515" i="1"/>
  <c r="AF515" i="1"/>
  <c r="AF656" i="1"/>
  <c r="M656" i="1"/>
  <c r="M680" i="1"/>
  <c r="AF680" i="1"/>
  <c r="M557" i="1"/>
  <c r="AF557" i="1"/>
  <c r="M664" i="1"/>
  <c r="AF664" i="1"/>
  <c r="M579" i="1"/>
  <c r="AF579" i="1"/>
  <c r="AF727" i="1"/>
  <c r="M727" i="1"/>
  <c r="M718" i="1"/>
  <c r="AF718" i="1"/>
  <c r="M690" i="1"/>
  <c r="AF690" i="1"/>
  <c r="AD97" i="2"/>
  <c r="M97" i="2"/>
  <c r="AF23" i="1"/>
  <c r="M23" i="1"/>
  <c r="AF297" i="1"/>
  <c r="M297" i="1"/>
  <c r="M663" i="1"/>
  <c r="AF663" i="1"/>
  <c r="M713" i="1"/>
  <c r="AF713" i="1"/>
  <c r="M784" i="1"/>
  <c r="AF784" i="1"/>
  <c r="M751" i="1"/>
  <c r="AF751" i="1"/>
  <c r="M851" i="1"/>
  <c r="AF851" i="1"/>
  <c r="M829" i="1"/>
  <c r="AF829" i="1"/>
  <c r="M634" i="1"/>
  <c r="AF634" i="1"/>
  <c r="M525" i="1"/>
  <c r="AF525" i="1"/>
  <c r="M737" i="1"/>
  <c r="AF737" i="1"/>
  <c r="M22" i="2"/>
  <c r="AD22" i="2"/>
  <c r="M794" i="1"/>
  <c r="AF794" i="1"/>
  <c r="M772" i="1"/>
  <c r="AF772" i="1"/>
  <c r="M430" i="1"/>
  <c r="AF430" i="1"/>
  <c r="AF640" i="1"/>
  <c r="M640" i="1"/>
  <c r="M709" i="1"/>
  <c r="AF709" i="1"/>
  <c r="M627" i="1"/>
  <c r="AF627" i="1"/>
  <c r="AF838" i="1"/>
  <c r="M838" i="1"/>
  <c r="M140" i="2"/>
  <c r="AD140" i="2"/>
  <c r="M832" i="1"/>
  <c r="AF832" i="1"/>
  <c r="AD104" i="2"/>
  <c r="M104" i="2"/>
  <c r="M89" i="2"/>
  <c r="AD89" i="2"/>
  <c r="AF499" i="1"/>
  <c r="M499" i="1"/>
  <c r="M559" i="1"/>
  <c r="AF559" i="1"/>
  <c r="M749" i="1"/>
  <c r="AF749" i="1"/>
  <c r="M625" i="1"/>
  <c r="AF625" i="1"/>
  <c r="AF844" i="1"/>
  <c r="M844" i="1"/>
  <c r="AD181" i="2"/>
  <c r="M181" i="2"/>
  <c r="AF215" i="1"/>
  <c r="M215" i="1"/>
  <c r="M432" i="1"/>
  <c r="AF432" i="1"/>
  <c r="M540" i="1"/>
  <c r="AF540" i="1"/>
  <c r="M564" i="1"/>
  <c r="AF564" i="1"/>
  <c r="M491" i="1"/>
  <c r="AF491" i="1"/>
  <c r="M566" i="1"/>
  <c r="AF566" i="1"/>
  <c r="M692" i="1"/>
  <c r="AF692" i="1"/>
  <c r="M746" i="1"/>
  <c r="AF746" i="1"/>
  <c r="AF610" i="1"/>
  <c r="M610" i="1"/>
  <c r="M783" i="1"/>
  <c r="AF783" i="1"/>
  <c r="M53" i="2"/>
  <c r="AD53" i="2"/>
  <c r="M142" i="2"/>
  <c r="AD142" i="2"/>
  <c r="M533" i="1"/>
  <c r="AF533" i="1"/>
  <c r="AF581" i="1"/>
  <c r="M581" i="1"/>
  <c r="M754" i="1"/>
  <c r="AF754" i="1"/>
  <c r="AF759" i="1"/>
  <c r="M759" i="1"/>
  <c r="M778" i="1"/>
  <c r="AF778" i="1"/>
  <c r="M755" i="1"/>
  <c r="AF755" i="1"/>
  <c r="M725" i="1"/>
  <c r="AF725" i="1"/>
  <c r="M729" i="1"/>
  <c r="AF729" i="1"/>
  <c r="M723" i="1"/>
  <c r="AF723" i="1"/>
  <c r="AF651" i="1"/>
  <c r="M651" i="1"/>
  <c r="M17" i="2"/>
  <c r="AD17" i="2"/>
  <c r="M839" i="1"/>
  <c r="AF839" i="1"/>
  <c r="M285" i="1"/>
  <c r="AF285" i="1"/>
  <c r="M480" i="1"/>
  <c r="AF480" i="1"/>
  <c r="M658" i="1"/>
  <c r="AF658" i="1"/>
  <c r="M635" i="1"/>
  <c r="AF635" i="1"/>
  <c r="AF716" i="1"/>
  <c r="M716" i="1"/>
  <c r="M460" i="1"/>
  <c r="AF460" i="1"/>
  <c r="M666" i="1"/>
  <c r="AF666" i="1"/>
  <c r="M758" i="1"/>
  <c r="AF758" i="1"/>
  <c r="AF619" i="1"/>
  <c r="M619" i="1"/>
  <c r="M631" i="1"/>
  <c r="AF631" i="1"/>
  <c r="AF203" i="1"/>
  <c r="M203" i="1"/>
  <c r="M400" i="1"/>
  <c r="AF400" i="1"/>
  <c r="AF414" i="1"/>
  <c r="M414" i="1"/>
  <c r="M597" i="1"/>
  <c r="AF597" i="1"/>
  <c r="M565" i="1"/>
  <c r="AF565" i="1"/>
  <c r="M697" i="1"/>
  <c r="AF697" i="1"/>
  <c r="M290" i="1"/>
  <c r="AF290" i="1"/>
  <c r="M482" i="1"/>
  <c r="AF482" i="1"/>
  <c r="M88" i="2"/>
  <c r="AD88" i="2"/>
  <c r="M693" i="1"/>
  <c r="AF693" i="1"/>
  <c r="AF599" i="1"/>
  <c r="M599" i="1"/>
  <c r="AF763" i="1"/>
  <c r="M763" i="1"/>
  <c r="M563" i="1"/>
  <c r="AF563" i="1"/>
  <c r="M777" i="1"/>
  <c r="AF777" i="1"/>
  <c r="M6" i="3"/>
  <c r="Z6" i="3"/>
  <c r="Z67" i="3"/>
  <c r="M67" i="3"/>
  <c r="M11" i="7"/>
  <c r="Z11" i="7"/>
  <c r="AD152" i="2"/>
  <c r="M152" i="2"/>
  <c r="Z56" i="5"/>
  <c r="M56" i="5"/>
  <c r="M327" i="1"/>
  <c r="AF327" i="1"/>
  <c r="M492" i="1"/>
  <c r="AF492" i="1"/>
  <c r="AF849" i="1"/>
  <c r="M849" i="1"/>
  <c r="M145" i="2"/>
  <c r="AD145" i="2"/>
  <c r="M158" i="2"/>
  <c r="AD158" i="2"/>
  <c r="M185" i="2"/>
  <c r="AD185" i="2"/>
  <c r="M70" i="3"/>
  <c r="Z70" i="3"/>
  <c r="M119" i="2"/>
  <c r="AD119" i="2"/>
  <c r="M31" i="4"/>
  <c r="Z31" i="4"/>
  <c r="M75" i="3"/>
  <c r="Z75" i="3"/>
  <c r="M470" i="1"/>
  <c r="AF470" i="1"/>
  <c r="AD64" i="2"/>
  <c r="M64" i="2"/>
  <c r="M50" i="2"/>
  <c r="AD50" i="2"/>
  <c r="M786" i="1"/>
  <c r="AF786" i="1"/>
  <c r="M67" i="2"/>
  <c r="AD67" i="2"/>
  <c r="M112" i="2"/>
  <c r="AD112" i="2"/>
  <c r="M53" i="3"/>
  <c r="Z53" i="3"/>
  <c r="M64" i="3"/>
  <c r="Z64" i="3"/>
  <c r="M220" i="2"/>
  <c r="AD220" i="2"/>
  <c r="M468" i="1"/>
  <c r="AF468" i="1"/>
  <c r="M620" i="1"/>
  <c r="AF620" i="1"/>
  <c r="M694" i="1"/>
  <c r="AF694" i="1"/>
  <c r="Z24" i="3"/>
  <c r="M24" i="3"/>
  <c r="AF677" i="1"/>
  <c r="M677" i="1"/>
  <c r="AD81" i="2"/>
  <c r="M81" i="2"/>
  <c r="M187" i="2"/>
  <c r="AD187" i="2"/>
  <c r="Z72" i="3"/>
  <c r="M72" i="3"/>
  <c r="M31" i="3"/>
  <c r="Z31" i="3"/>
  <c r="AD192" i="2"/>
  <c r="M192" i="2"/>
  <c r="M31" i="5"/>
  <c r="Z31" i="5"/>
  <c r="M407" i="1"/>
  <c r="AF407" i="1"/>
  <c r="M793" i="1"/>
  <c r="AF793" i="1"/>
  <c r="M166" i="2"/>
  <c r="AD166" i="2"/>
  <c r="AD151" i="2"/>
  <c r="M151" i="2"/>
  <c r="M16" i="3"/>
  <c r="Z16" i="3"/>
  <c r="M182" i="2"/>
  <c r="AD182" i="2"/>
  <c r="M9" i="4"/>
  <c r="Z9" i="4"/>
  <c r="Z37" i="5"/>
  <c r="M37" i="5"/>
  <c r="M12" i="6"/>
  <c r="Z12" i="6"/>
  <c r="AD128" i="2"/>
  <c r="M128" i="2"/>
  <c r="M69" i="4"/>
  <c r="Z69" i="4"/>
  <c r="M42" i="5"/>
  <c r="Z42" i="5"/>
  <c r="M184" i="2"/>
  <c r="AD184" i="2"/>
  <c r="M215" i="2"/>
  <c r="AD215" i="2"/>
  <c r="M22" i="3"/>
  <c r="Z22" i="3"/>
  <c r="AF548" i="1"/>
  <c r="M548" i="1"/>
  <c r="AF684" i="1"/>
  <c r="M684" i="1"/>
  <c r="AF738" i="1"/>
  <c r="M738" i="1"/>
  <c r="M823" i="1"/>
  <c r="AF823" i="1"/>
  <c r="AD87" i="2"/>
  <c r="M87" i="2"/>
  <c r="M118" i="2"/>
  <c r="AD118" i="2"/>
  <c r="M30" i="3"/>
  <c r="Z30" i="3"/>
  <c r="M836" i="1"/>
  <c r="AF836" i="1"/>
  <c r="AD154" i="2"/>
  <c r="M154" i="2"/>
  <c r="AD202" i="2"/>
  <c r="M202" i="2"/>
  <c r="M162" i="2"/>
  <c r="AD162" i="2"/>
  <c r="M190" i="2"/>
  <c r="AD190" i="2"/>
  <c r="M76" i="3"/>
  <c r="Z76" i="3"/>
  <c r="M153" i="2"/>
  <c r="AD153" i="2"/>
  <c r="M45" i="3"/>
  <c r="Z45" i="3"/>
  <c r="AD136" i="2"/>
  <c r="M136" i="2"/>
  <c r="AD126" i="2"/>
  <c r="M126" i="2"/>
  <c r="M60" i="3"/>
  <c r="Z60" i="3"/>
  <c r="M47" i="5"/>
  <c r="Z47" i="5"/>
  <c r="AF519" i="1"/>
  <c r="M519" i="1"/>
  <c r="M205" i="2"/>
  <c r="AD205" i="2"/>
  <c r="M33" i="5"/>
  <c r="Z33" i="5"/>
  <c r="M219" i="2"/>
  <c r="AD219" i="2"/>
  <c r="Z9" i="7"/>
  <c r="M9" i="7"/>
  <c r="AF616" i="1"/>
  <c r="M616" i="1"/>
  <c r="AF706" i="1"/>
  <c r="M706" i="1"/>
  <c r="M682" i="1"/>
  <c r="AF682" i="1"/>
  <c r="M827" i="1"/>
  <c r="AF827" i="1"/>
  <c r="M137" i="2"/>
  <c r="AD137" i="2"/>
  <c r="M74" i="3"/>
  <c r="Z74" i="3"/>
  <c r="M218" i="2"/>
  <c r="AD218" i="2"/>
  <c r="M204" i="2"/>
  <c r="AD204" i="2"/>
  <c r="M73" i="4"/>
  <c r="Z73" i="4"/>
  <c r="M116" i="2"/>
  <c r="AD116" i="2"/>
  <c r="M216" i="2"/>
  <c r="AD216" i="2"/>
  <c r="M36" i="3"/>
  <c r="Z36" i="3"/>
  <c r="AF657" i="1"/>
  <c r="M657" i="1"/>
  <c r="M133" i="2"/>
  <c r="AD133" i="2"/>
  <c r="M27" i="4"/>
  <c r="Z27" i="4"/>
  <c r="AF766" i="1"/>
  <c r="M766" i="1"/>
  <c r="AD79" i="2"/>
  <c r="M79" i="2"/>
  <c r="M224" i="2"/>
  <c r="AD224" i="2"/>
  <c r="M150" i="2"/>
  <c r="AD150" i="2"/>
  <c r="M767" i="1"/>
  <c r="AF767" i="1"/>
  <c r="M198" i="2"/>
  <c r="AD198" i="2"/>
  <c r="M175" i="2"/>
  <c r="AD175" i="2"/>
  <c r="Z25" i="3"/>
  <c r="M25" i="3"/>
  <c r="M27" i="8"/>
  <c r="Z27" i="8"/>
  <c r="AF558" i="1"/>
  <c r="M558" i="1"/>
  <c r="M25" i="2"/>
  <c r="AD25" i="2"/>
  <c r="M129" i="2"/>
  <c r="AD129" i="2"/>
  <c r="M23" i="3"/>
  <c r="Z23" i="3"/>
  <c r="AD225" i="2"/>
  <c r="M225" i="2"/>
  <c r="M40" i="5"/>
  <c r="Z40" i="5"/>
  <c r="M188" i="2"/>
  <c r="AD188" i="2"/>
  <c r="M77" i="3"/>
  <c r="Z77" i="3"/>
  <c r="M46" i="3"/>
  <c r="Z46" i="3"/>
  <c r="Z10" i="8"/>
  <c r="M10" i="8"/>
  <c r="M6" i="7"/>
  <c r="Z6" i="7"/>
  <c r="M82" i="2"/>
  <c r="AD82" i="2"/>
  <c r="Z23" i="8"/>
  <c r="M23" i="8"/>
  <c r="Z39" i="5"/>
  <c r="M39" i="5"/>
  <c r="M54" i="8"/>
  <c r="Z54" i="8"/>
  <c r="M60" i="8"/>
  <c r="Z60" i="8"/>
  <c r="Z33" i="4"/>
  <c r="M33" i="4"/>
  <c r="Z53" i="5"/>
  <c r="M53" i="5"/>
  <c r="Z51" i="8"/>
  <c r="M51" i="8"/>
  <c r="M6" i="5"/>
  <c r="Z6" i="5"/>
  <c r="Z36" i="5"/>
  <c r="M36" i="5"/>
  <c r="M214" i="2"/>
  <c r="AD214" i="2"/>
  <c r="Z16" i="8"/>
  <c r="M16" i="8"/>
  <c r="M21" i="2"/>
  <c r="AD21" i="2"/>
  <c r="M54" i="3"/>
  <c r="Z54" i="3"/>
  <c r="Z55" i="5"/>
  <c r="M55" i="5"/>
  <c r="Z48" i="5"/>
  <c r="M48" i="5"/>
  <c r="M40" i="4"/>
  <c r="Z40" i="4"/>
  <c r="M61" i="3"/>
  <c r="Z61" i="3"/>
  <c r="M41" i="4"/>
  <c r="Z41" i="4"/>
  <c r="M33" i="8"/>
  <c r="Z33" i="8"/>
  <c r="M70" i="4"/>
  <c r="Z70" i="4"/>
  <c r="M32" i="8"/>
  <c r="Z32" i="8"/>
  <c r="M23" i="5"/>
  <c r="Z23" i="5"/>
  <c r="M668" i="1"/>
  <c r="AF668" i="1"/>
  <c r="M141" i="2"/>
  <c r="AD141" i="2"/>
  <c r="M121" i="2"/>
  <c r="AD121" i="2"/>
  <c r="Z79" i="4"/>
  <c r="M79" i="4"/>
  <c r="M43" i="3"/>
  <c r="Z43" i="3"/>
  <c r="M25" i="4"/>
  <c r="Z25" i="4"/>
  <c r="M35" i="5"/>
  <c r="Z35" i="5"/>
  <c r="Z79" i="3"/>
  <c r="M79" i="3"/>
  <c r="M28" i="5"/>
  <c r="Z28" i="5"/>
  <c r="M48" i="8"/>
  <c r="Z48" i="8"/>
  <c r="M13" i="6"/>
  <c r="Z13" i="6"/>
  <c r="M38" i="5"/>
  <c r="Z38" i="5"/>
  <c r="M29" i="8"/>
  <c r="Z29" i="8"/>
  <c r="M13" i="4"/>
  <c r="Z13" i="4"/>
  <c r="M30" i="4"/>
  <c r="Z30" i="4"/>
  <c r="AD176" i="2"/>
  <c r="M176" i="2"/>
  <c r="M43" i="5"/>
  <c r="Z43" i="5"/>
  <c r="Z8" i="7"/>
  <c r="M8" i="7"/>
  <c r="Z24" i="4"/>
  <c r="M24" i="4"/>
  <c r="M43" i="8"/>
  <c r="Z43" i="8"/>
  <c r="M52" i="8"/>
  <c r="Z52" i="8"/>
  <c r="AD99" i="2"/>
  <c r="M99" i="2"/>
  <c r="M174" i="2"/>
  <c r="AD174" i="2"/>
  <c r="Z32" i="5"/>
  <c r="M32" i="5"/>
  <c r="M34" i="5"/>
  <c r="Z34" i="5"/>
  <c r="Z42" i="8"/>
  <c r="M42" i="8"/>
  <c r="M20" i="8"/>
  <c r="Z20" i="8"/>
  <c r="M11" i="6"/>
  <c r="Z11" i="6"/>
  <c r="M363" i="1"/>
  <c r="AF363" i="1"/>
  <c r="M825" i="1"/>
  <c r="AF825" i="1"/>
  <c r="M830" i="1"/>
  <c r="AF830" i="1"/>
  <c r="Z14" i="5"/>
  <c r="M14" i="5"/>
  <c r="M128" i="1"/>
  <c r="AF128" i="1"/>
  <c r="M41" i="2"/>
  <c r="AD41" i="2"/>
  <c r="M28" i="2"/>
  <c r="AD28" i="2"/>
  <c r="M55" i="8"/>
  <c r="Z55" i="8"/>
  <c r="AF842" i="1"/>
  <c r="M842" i="1"/>
  <c r="M127" i="1"/>
  <c r="AF127" i="1"/>
  <c r="M345" i="1"/>
  <c r="AF345" i="1"/>
  <c r="M365" i="1"/>
  <c r="AF365" i="1"/>
  <c r="M75" i="2"/>
  <c r="AD75" i="2"/>
  <c r="M248" i="1"/>
  <c r="AF248" i="1"/>
  <c r="M19" i="3"/>
  <c r="Z19" i="3"/>
  <c r="M126" i="1"/>
  <c r="AF126" i="1"/>
  <c r="M116" i="1"/>
  <c r="AF116" i="1"/>
  <c r="M189" i="1"/>
  <c r="AF189" i="1"/>
  <c r="M99" i="1"/>
  <c r="AF99" i="1"/>
  <c r="M36" i="1"/>
  <c r="AF36" i="1"/>
  <c r="M40" i="1"/>
  <c r="AF40" i="1"/>
  <c r="M225" i="1"/>
  <c r="AF225" i="1"/>
  <c r="M187" i="1"/>
  <c r="AF187" i="1"/>
  <c r="AF175" i="1"/>
  <c r="M175" i="1"/>
  <c r="M369" i="1"/>
  <c r="AF369" i="1"/>
  <c r="M79" i="1"/>
  <c r="AF79" i="1"/>
  <c r="M169" i="1"/>
  <c r="AF169" i="1"/>
  <c r="M837" i="1"/>
  <c r="AF837" i="1"/>
  <c r="M121" i="1"/>
  <c r="AF121" i="1"/>
  <c r="M227" i="1"/>
  <c r="AF227" i="1"/>
  <c r="AF29" i="1"/>
  <c r="M29" i="1"/>
  <c r="M125" i="1"/>
  <c r="AF125" i="1"/>
  <c r="M364" i="1"/>
  <c r="AF364" i="1"/>
  <c r="M95" i="1"/>
  <c r="AF95" i="1"/>
  <c r="M247" i="1"/>
  <c r="AF247" i="1"/>
  <c r="M10" i="5"/>
  <c r="Z10" i="5"/>
  <c r="M80" i="1"/>
  <c r="AF80" i="1"/>
  <c r="M231" i="1"/>
  <c r="AF231" i="1"/>
  <c r="AF236" i="1"/>
  <c r="M236" i="1"/>
  <c r="M313" i="1"/>
  <c r="AF313" i="1"/>
  <c r="AF780" i="1"/>
  <c r="M780" i="1"/>
  <c r="M75" i="8"/>
  <c r="Z75" i="8"/>
  <c r="M41" i="1"/>
  <c r="AF41" i="1"/>
  <c r="M160" i="1"/>
  <c r="AF160" i="1"/>
  <c r="M129" i="1"/>
  <c r="AF129" i="1"/>
  <c r="M48" i="4"/>
  <c r="Z48" i="4"/>
  <c r="M35" i="1"/>
  <c r="AF35" i="1"/>
  <c r="M97" i="1"/>
  <c r="AF97" i="1"/>
  <c r="M13" i="3"/>
  <c r="Z13" i="3"/>
  <c r="AF321" i="1"/>
  <c r="M321" i="1"/>
  <c r="M74" i="8"/>
  <c r="Z74" i="8"/>
  <c r="M190" i="1"/>
  <c r="AF190" i="1"/>
  <c r="Z12" i="3"/>
  <c r="M12" i="3"/>
  <c r="M84" i="1"/>
  <c r="AF84" i="1"/>
  <c r="M123" i="1"/>
  <c r="AF123" i="1"/>
  <c r="AF147" i="1"/>
  <c r="M147" i="1"/>
  <c r="M166" i="1"/>
  <c r="AF166" i="1"/>
  <c r="M33" i="1"/>
  <c r="AF33" i="1"/>
  <c r="M161" i="1"/>
  <c r="AF161" i="1"/>
  <c r="M124" i="1"/>
  <c r="AF124" i="1"/>
  <c r="M320" i="1"/>
  <c r="AF320" i="1"/>
  <c r="M779" i="1"/>
  <c r="AF779" i="1"/>
  <c r="M47" i="2"/>
  <c r="AD47" i="2"/>
  <c r="M86" i="1"/>
  <c r="AF86" i="1"/>
  <c r="M63" i="8"/>
  <c r="Z63" i="8"/>
  <c r="N135" i="1" l="1"/>
  <c r="N103" i="1"/>
  <c r="N163" i="1"/>
  <c r="N168" i="1"/>
  <c r="N109" i="1"/>
  <c r="N249" i="1"/>
  <c r="N824" i="1"/>
  <c r="N181" i="1"/>
  <c r="Q846" i="1"/>
  <c r="Q192" i="1"/>
  <c r="N87" i="1"/>
  <c r="Q853" i="1"/>
  <c r="S853" i="1" s="1"/>
  <c r="N367" i="1"/>
  <c r="N846" i="1"/>
  <c r="P846" i="1" s="1"/>
  <c r="Q818" i="1"/>
  <c r="N154" i="1"/>
  <c r="Q164" i="1"/>
  <c r="Q824" i="1"/>
  <c r="N157" i="1"/>
  <c r="N319" i="1"/>
  <c r="P319" i="1" s="1"/>
  <c r="Q131" i="1"/>
  <c r="S131" i="1" s="1"/>
  <c r="N246" i="1"/>
  <c r="O246" i="1" s="1"/>
  <c r="Q170" i="1"/>
  <c r="R170" i="1" s="1"/>
  <c r="N106" i="1"/>
  <c r="P106" i="1" s="1"/>
  <c r="I163" i="1"/>
  <c r="I249" i="1"/>
  <c r="Q123" i="1"/>
  <c r="S123" i="1" s="1"/>
  <c r="Q247" i="1"/>
  <c r="S247" i="1" s="1"/>
  <c r="Q837" i="1"/>
  <c r="S837" i="1" s="1"/>
  <c r="Q225" i="1"/>
  <c r="P19" i="3"/>
  <c r="P55" i="8"/>
  <c r="Q55" i="8" s="1"/>
  <c r="P28" i="2"/>
  <c r="Q28" i="2" s="1"/>
  <c r="P41" i="2"/>
  <c r="Q41" i="2" s="1"/>
  <c r="Q825" i="1"/>
  <c r="Q363" i="1"/>
  <c r="P56" i="2"/>
  <c r="P11" i="5"/>
  <c r="Q11" i="5" s="1"/>
  <c r="Q38" i="1"/>
  <c r="P70" i="8"/>
  <c r="Q70" i="8" s="1"/>
  <c r="P52" i="4"/>
  <c r="Q52" i="4" s="1"/>
  <c r="Q847" i="1"/>
  <c r="Q797" i="1"/>
  <c r="R797" i="1" s="1"/>
  <c r="P36" i="2"/>
  <c r="Q36" i="2" s="1"/>
  <c r="P66" i="8"/>
  <c r="Q66" i="8" s="1"/>
  <c r="P50" i="4"/>
  <c r="Q50" i="4" s="1"/>
  <c r="Q141" i="1"/>
  <c r="P61" i="4"/>
  <c r="Q61" i="4" s="1"/>
  <c r="P92" i="2"/>
  <c r="Q92" i="2" s="1"/>
  <c r="P72" i="8"/>
  <c r="Q72" i="8" s="1"/>
  <c r="P40" i="2"/>
  <c r="P12" i="3"/>
  <c r="Q235" i="1"/>
  <c r="S235" i="1" s="1"/>
  <c r="Q128" i="1"/>
  <c r="P73" i="8"/>
  <c r="Q73" i="8" s="1"/>
  <c r="P75" i="8"/>
  <c r="Q75" i="8" s="1"/>
  <c r="Q75" i="1"/>
  <c r="Q81" i="1" s="1"/>
  <c r="P63" i="8"/>
  <c r="P68" i="8"/>
  <c r="Q68" i="8" s="1"/>
  <c r="N251" i="1"/>
  <c r="Q137" i="1"/>
  <c r="N225" i="1"/>
  <c r="P225" i="1" s="1"/>
  <c r="N145" i="1"/>
  <c r="N101" i="1"/>
  <c r="N180" i="1"/>
  <c r="N141" i="1"/>
  <c r="P141" i="1" s="1"/>
  <c r="N240" i="1"/>
  <c r="N133" i="1"/>
  <c r="N136" i="1"/>
  <c r="P136" i="1" s="1"/>
  <c r="Q104" i="1"/>
  <c r="S104" i="1" s="1"/>
  <c r="AA49" i="4"/>
  <c r="P51" i="4"/>
  <c r="Q51" i="4" s="1"/>
  <c r="P60" i="2"/>
  <c r="Q60" i="2" s="1"/>
  <c r="AE36" i="2"/>
  <c r="AB36" i="2"/>
  <c r="N172" i="1"/>
  <c r="N41" i="1"/>
  <c r="P41" i="1" s="1"/>
  <c r="AA11" i="5"/>
  <c r="N72" i="8"/>
  <c r="O72" i="8" s="1"/>
  <c r="N36" i="2"/>
  <c r="O36" i="2" s="1"/>
  <c r="AE34" i="2"/>
  <c r="N782" i="1"/>
  <c r="N238" i="1"/>
  <c r="N153" i="1"/>
  <c r="N102" i="1"/>
  <c r="N127" i="1"/>
  <c r="O127" i="1" s="1"/>
  <c r="P10" i="6"/>
  <c r="Q10" i="6" s="1"/>
  <c r="N96" i="1"/>
  <c r="P96" i="1" s="1"/>
  <c r="N117" i="1"/>
  <c r="N79" i="1"/>
  <c r="N19" i="3"/>
  <c r="P73" i="2"/>
  <c r="Q73" i="2" s="1"/>
  <c r="N780" i="1"/>
  <c r="P780" i="1" s="1"/>
  <c r="Q311" i="1"/>
  <c r="R311" i="1" s="1"/>
  <c r="Q461" i="1"/>
  <c r="R461" i="1" s="1"/>
  <c r="N232" i="1"/>
  <c r="P232" i="1" s="1"/>
  <c r="N159" i="1"/>
  <c r="P159" i="1" s="1"/>
  <c r="N90" i="1"/>
  <c r="O90" i="1" s="1"/>
  <c r="N30" i="1"/>
  <c r="P30" i="1" s="1"/>
  <c r="P74" i="8"/>
  <c r="Q74" i="8" s="1"/>
  <c r="N61" i="4"/>
  <c r="O61" i="4" s="1"/>
  <c r="Q822" i="1"/>
  <c r="I238" i="1"/>
  <c r="N138" i="1"/>
  <c r="I138" i="1"/>
  <c r="Q161" i="1"/>
  <c r="AA55" i="8"/>
  <c r="N11" i="5"/>
  <c r="O11" i="5" s="1"/>
  <c r="I61" i="4"/>
  <c r="P13" i="3"/>
  <c r="Q13" i="3" s="1"/>
  <c r="Q142" i="1"/>
  <c r="AA52" i="4"/>
  <c r="P48" i="4"/>
  <c r="Q48" i="4" s="1"/>
  <c r="P61" i="2"/>
  <c r="Q61" i="2" s="1"/>
  <c r="N324" i="1"/>
  <c r="P64" i="4"/>
  <c r="Q64" i="4" s="1"/>
  <c r="N52" i="4"/>
  <c r="O52" i="4" s="1"/>
  <c r="P74" i="2"/>
  <c r="Q74" i="2" s="1"/>
  <c r="S74" i="2" s="1"/>
  <c r="Q315" i="1"/>
  <c r="N369" i="1"/>
  <c r="O369" i="1" s="1"/>
  <c r="N188" i="1"/>
  <c r="P188" i="1" s="1"/>
  <c r="N195" i="1"/>
  <c r="O195" i="1" s="1"/>
  <c r="O196" i="1" s="1"/>
  <c r="N179" i="1"/>
  <c r="P179" i="1" s="1"/>
  <c r="N110" i="1"/>
  <c r="N147" i="1"/>
  <c r="P147" i="1" s="1"/>
  <c r="AA50" i="4"/>
  <c r="I324" i="1"/>
  <c r="N38" i="1"/>
  <c r="AA70" i="8"/>
  <c r="Q314" i="1"/>
  <c r="N363" i="1"/>
  <c r="N92" i="1"/>
  <c r="I30" i="1"/>
  <c r="P13" i="2"/>
  <c r="N140" i="1"/>
  <c r="N93" i="1"/>
  <c r="P71" i="8"/>
  <c r="Q71" i="8" s="1"/>
  <c r="N10" i="5"/>
  <c r="O10" i="5" s="1"/>
  <c r="AE56" i="2"/>
  <c r="AE57" i="2" s="1"/>
  <c r="Q149" i="1"/>
  <c r="N113" i="1"/>
  <c r="P113" i="1" s="1"/>
  <c r="X49" i="4"/>
  <c r="AA19" i="3"/>
  <c r="AA20" i="3" s="1"/>
  <c r="N245" i="1"/>
  <c r="P245" i="1" s="1"/>
  <c r="N183" i="1"/>
  <c r="P183" i="1" s="1"/>
  <c r="N85" i="1"/>
  <c r="O85" i="1" s="1"/>
  <c r="N108" i="1"/>
  <c r="P108" i="1" s="1"/>
  <c r="I46" i="4"/>
  <c r="I19" i="3"/>
  <c r="Q162" i="1"/>
  <c r="N119" i="1"/>
  <c r="P119" i="1" s="1"/>
  <c r="AA10" i="6"/>
  <c r="N243" i="1"/>
  <c r="P243" i="1" s="1"/>
  <c r="N128" i="1"/>
  <c r="N37" i="1"/>
  <c r="N55" i="8"/>
  <c r="O55" i="8" s="1"/>
  <c r="P49" i="4"/>
  <c r="Q49" i="4" s="1"/>
  <c r="N92" i="2"/>
  <c r="I188" i="1"/>
  <c r="N118" i="1"/>
  <c r="P118" i="1" s="1"/>
  <c r="N139" i="1"/>
  <c r="N107" i="1"/>
  <c r="P75" i="2"/>
  <c r="Q75" i="2" s="1"/>
  <c r="R75" i="2" s="1"/>
  <c r="AE73" i="2"/>
  <c r="N124" i="1"/>
  <c r="P124" i="1" s="1"/>
  <c r="N40" i="2"/>
  <c r="O40" i="2" s="1"/>
  <c r="P67" i="8"/>
  <c r="Q67" i="8" s="1"/>
  <c r="I72" i="8"/>
  <c r="P63" i="4"/>
  <c r="Q63" i="4" s="1"/>
  <c r="N189" i="1"/>
  <c r="P189" i="1" s="1"/>
  <c r="N160" i="1"/>
  <c r="P160" i="1" s="1"/>
  <c r="N234" i="1"/>
  <c r="N235" i="1"/>
  <c r="O235" i="1" s="1"/>
  <c r="AE92" i="2"/>
  <c r="AE93" i="2" s="1"/>
  <c r="Q830" i="1"/>
  <c r="S830" i="1" s="1"/>
  <c r="I782" i="1"/>
  <c r="I319" i="1"/>
  <c r="N231" i="1"/>
  <c r="N175" i="1"/>
  <c r="N73" i="8"/>
  <c r="O73" i="8" s="1"/>
  <c r="P55" i="4"/>
  <c r="Q55" i="4" s="1"/>
  <c r="P13" i="8"/>
  <c r="P14" i="8" s="1"/>
  <c r="P47" i="2"/>
  <c r="Q47" i="2" s="1"/>
  <c r="Q842" i="1"/>
  <c r="S842" i="1" s="1"/>
  <c r="N248" i="1"/>
  <c r="N239" i="1"/>
  <c r="N76" i="1"/>
  <c r="N169" i="1"/>
  <c r="P169" i="1" s="1"/>
  <c r="I109" i="1"/>
  <c r="P11" i="6"/>
  <c r="Q11" i="6" s="1"/>
  <c r="P20" i="8"/>
  <c r="Q20" i="8" s="1"/>
  <c r="P42" i="8"/>
  <c r="Q42" i="8" s="1"/>
  <c r="P99" i="2"/>
  <c r="Q99" i="2" s="1"/>
  <c r="P52" i="8"/>
  <c r="Q52" i="8" s="1"/>
  <c r="P8" i="7"/>
  <c r="Q8" i="7" s="1"/>
  <c r="P43" i="5"/>
  <c r="Q43" i="5" s="1"/>
  <c r="P30" i="4"/>
  <c r="P13" i="4"/>
  <c r="P29" i="8"/>
  <c r="Q29" i="8" s="1"/>
  <c r="P28" i="5"/>
  <c r="Q28" i="5" s="1"/>
  <c r="P79" i="3"/>
  <c r="Q79" i="3" s="1"/>
  <c r="P25" i="4"/>
  <c r="Q25" i="4" s="1"/>
  <c r="P141" i="2"/>
  <c r="Q141" i="2" s="1"/>
  <c r="P23" i="5"/>
  <c r="Q23" i="5" s="1"/>
  <c r="P55" i="5"/>
  <c r="Q55" i="5" s="1"/>
  <c r="P214" i="2"/>
  <c r="P53" i="5"/>
  <c r="P54" i="8"/>
  <c r="Q54" i="8" s="1"/>
  <c r="P82" i="2"/>
  <c r="Q82" i="2" s="1"/>
  <c r="P10" i="8"/>
  <c r="Q10" i="8" s="1"/>
  <c r="P46" i="3"/>
  <c r="Q46" i="3" s="1"/>
  <c r="P188" i="2"/>
  <c r="Q188" i="2" s="1"/>
  <c r="P40" i="5"/>
  <c r="Q40" i="5" s="1"/>
  <c r="P129" i="2"/>
  <c r="Q129" i="2" s="1"/>
  <c r="P25" i="2"/>
  <c r="P27" i="8"/>
  <c r="Q27" i="8" s="1"/>
  <c r="P198" i="2"/>
  <c r="Q198" i="2" s="1"/>
  <c r="Q767" i="1"/>
  <c r="P79" i="2"/>
  <c r="P27" i="4"/>
  <c r="Q27" i="4" s="1"/>
  <c r="P133" i="2"/>
  <c r="Q133" i="2" s="1"/>
  <c r="P116" i="2"/>
  <c r="Q116" i="2" s="1"/>
  <c r="P218" i="2"/>
  <c r="Q218" i="2" s="1"/>
  <c r="P74" i="3"/>
  <c r="Q74" i="3" s="1"/>
  <c r="Q827" i="1"/>
  <c r="P33" i="5"/>
  <c r="Q33" i="5" s="1"/>
  <c r="P205" i="2"/>
  <c r="Q205" i="2" s="1"/>
  <c r="P47" i="5"/>
  <c r="Q47" i="5" s="1"/>
  <c r="P60" i="3"/>
  <c r="Q60" i="3" s="1"/>
  <c r="P126" i="2"/>
  <c r="Q126" i="2" s="1"/>
  <c r="P136" i="2"/>
  <c r="Q136" i="2" s="1"/>
  <c r="P45" i="3"/>
  <c r="Q45" i="3" s="1"/>
  <c r="P76" i="3"/>
  <c r="Q76" i="3" s="1"/>
  <c r="P190" i="2"/>
  <c r="Q190" i="2" s="1"/>
  <c r="P162" i="2"/>
  <c r="Q162" i="2" s="1"/>
  <c r="P154" i="2"/>
  <c r="Q154" i="2" s="1"/>
  <c r="Q836" i="1"/>
  <c r="P30" i="3"/>
  <c r="Q30" i="3" s="1"/>
  <c r="Q823" i="1"/>
  <c r="P42" i="5"/>
  <c r="Q42" i="5" s="1"/>
  <c r="P69" i="4"/>
  <c r="Q69" i="4" s="1"/>
  <c r="P128" i="2"/>
  <c r="Q128" i="2" s="1"/>
  <c r="P37" i="5"/>
  <c r="Q37" i="5" s="1"/>
  <c r="P9" i="4"/>
  <c r="P182" i="2"/>
  <c r="Q182" i="2" s="1"/>
  <c r="P16" i="3"/>
  <c r="P151" i="2"/>
  <c r="Q151" i="2" s="1"/>
  <c r="P166" i="2"/>
  <c r="Q166" i="2" s="1"/>
  <c r="Q793" i="1"/>
  <c r="P31" i="5"/>
  <c r="P72" i="3"/>
  <c r="Q72" i="3" s="1"/>
  <c r="P187" i="2"/>
  <c r="Q187" i="2" s="1"/>
  <c r="P81" i="2"/>
  <c r="Q81" i="2" s="1"/>
  <c r="P24" i="3"/>
  <c r="Q24" i="3" s="1"/>
  <c r="Q694" i="1"/>
  <c r="P220" i="2"/>
  <c r="Q220" i="2" s="1"/>
  <c r="P53" i="3"/>
  <c r="Q53" i="3" s="1"/>
  <c r="P112" i="2"/>
  <c r="Q112" i="2" s="1"/>
  <c r="P64" i="2"/>
  <c r="P31" i="4"/>
  <c r="Q31" i="4" s="1"/>
  <c r="P119" i="2"/>
  <c r="Q119" i="2" s="1"/>
  <c r="P70" i="3"/>
  <c r="Q70" i="3" s="1"/>
  <c r="P185" i="2"/>
  <c r="Q185" i="2" s="1"/>
  <c r="P158" i="2"/>
  <c r="Q158" i="2" s="1"/>
  <c r="P145" i="2"/>
  <c r="Q145" i="2" s="1"/>
  <c r="Q849" i="1"/>
  <c r="Q327" i="1"/>
  <c r="P56" i="5"/>
  <c r="Q56" i="5" s="1"/>
  <c r="P11" i="7"/>
  <c r="Q11" i="7" s="1"/>
  <c r="P88" i="2"/>
  <c r="Q88" i="2" s="1"/>
  <c r="Q758" i="1"/>
  <c r="Q460" i="1"/>
  <c r="Q839" i="1"/>
  <c r="P17" i="2"/>
  <c r="Q844" i="1"/>
  <c r="P104" i="2"/>
  <c r="Q104" i="2" s="1"/>
  <c r="Q832" i="1"/>
  <c r="P140" i="2"/>
  <c r="Q140" i="2" s="1"/>
  <c r="Q838" i="1"/>
  <c r="P22" i="2"/>
  <c r="Q22" i="2" s="1"/>
  <c r="Q751" i="1"/>
  <c r="Q663" i="1"/>
  <c r="P97" i="2"/>
  <c r="Q97" i="2" s="1"/>
  <c r="Q718" i="1"/>
  <c r="Q664" i="1"/>
  <c r="Q680" i="1"/>
  <c r="Q656" i="1"/>
  <c r="Q826" i="1"/>
  <c r="Q675" i="1"/>
  <c r="P65" i="2"/>
  <c r="Q65" i="2" s="1"/>
  <c r="Q820" i="1"/>
  <c r="Q843" i="1"/>
  <c r="P80" i="2"/>
  <c r="Q80" i="2" s="1"/>
  <c r="Q696" i="1"/>
  <c r="Q771" i="1"/>
  <c r="Q639" i="1"/>
  <c r="Q356" i="1"/>
  <c r="Q15" i="1"/>
  <c r="Q436" i="1"/>
  <c r="Q199" i="1"/>
  <c r="Q53" i="1"/>
  <c r="Q404" i="1"/>
  <c r="Q498" i="1"/>
  <c r="Q523" i="1"/>
  <c r="Q267" i="1"/>
  <c r="Q296" i="1"/>
  <c r="Q575" i="1"/>
  <c r="Q65" i="1"/>
  <c r="Q70" i="1" s="1"/>
  <c r="Q413" i="1"/>
  <c r="Q513" i="1"/>
  <c r="Q593" i="1"/>
  <c r="P6" i="4"/>
  <c r="P53" i="8"/>
  <c r="Q53" i="8" s="1"/>
  <c r="Q674" i="1"/>
  <c r="P27" i="5"/>
  <c r="P45" i="5"/>
  <c r="Q45" i="5" s="1"/>
  <c r="P46" i="8"/>
  <c r="Q46" i="8" s="1"/>
  <c r="P6" i="8"/>
  <c r="P9" i="8"/>
  <c r="P49" i="5"/>
  <c r="Q49" i="5" s="1"/>
  <c r="P14" i="6"/>
  <c r="Q14" i="6" s="1"/>
  <c r="P45" i="8"/>
  <c r="Q45" i="8" s="1"/>
  <c r="P44" i="8"/>
  <c r="Q44" i="8" s="1"/>
  <c r="P36" i="4"/>
  <c r="P13" i="7"/>
  <c r="Q13" i="7" s="1"/>
  <c r="P24" i="5"/>
  <c r="Q24" i="5" s="1"/>
  <c r="P12" i="7"/>
  <c r="Q12" i="7" s="1"/>
  <c r="P41" i="8"/>
  <c r="Q41" i="8" s="1"/>
  <c r="P197" i="2"/>
  <c r="Q197" i="2" s="1"/>
  <c r="P77" i="4"/>
  <c r="Q77" i="4" s="1"/>
  <c r="P40" i="8"/>
  <c r="P80" i="4"/>
  <c r="Q80" i="4" s="1"/>
  <c r="P36" i="8"/>
  <c r="P47" i="8"/>
  <c r="Q47" i="8" s="1"/>
  <c r="P74" i="4"/>
  <c r="Q74" i="4" s="1"/>
  <c r="P41" i="5"/>
  <c r="Q41" i="5" s="1"/>
  <c r="P49" i="3"/>
  <c r="Q49" i="3" s="1"/>
  <c r="P178" i="2"/>
  <c r="Q178" i="2" s="1"/>
  <c r="P32" i="4"/>
  <c r="Q32" i="4" s="1"/>
  <c r="P26" i="4"/>
  <c r="Q26" i="4" s="1"/>
  <c r="P72" i="4"/>
  <c r="Q72" i="4" s="1"/>
  <c r="P138" i="2"/>
  <c r="Q138" i="2" s="1"/>
  <c r="P52" i="3"/>
  <c r="Q52" i="3" s="1"/>
  <c r="Q848" i="1"/>
  <c r="Q799" i="1"/>
  <c r="P14" i="4"/>
  <c r="Q14" i="4" s="1"/>
  <c r="P102" i="2"/>
  <c r="P134" i="2"/>
  <c r="Q134" i="2" s="1"/>
  <c r="P18" i="5"/>
  <c r="Q18" i="5" s="1"/>
  <c r="P109" i="2"/>
  <c r="P106" i="2"/>
  <c r="Q106" i="2" s="1"/>
  <c r="P71" i="3"/>
  <c r="Q71" i="3" s="1"/>
  <c r="Q852" i="1"/>
  <c r="P226" i="2"/>
  <c r="Q226" i="2" s="1"/>
  <c r="Q798" i="1"/>
  <c r="P54" i="5"/>
  <c r="Q54" i="5" s="1"/>
  <c r="P51" i="3"/>
  <c r="Q51" i="3" s="1"/>
  <c r="P59" i="3"/>
  <c r="Q59" i="3" s="1"/>
  <c r="P203" i="2"/>
  <c r="Q203" i="2" s="1"/>
  <c r="P208" i="2"/>
  <c r="Q208" i="2" s="1"/>
  <c r="P83" i="2"/>
  <c r="Q83" i="2" s="1"/>
  <c r="P56" i="8"/>
  <c r="Q56" i="8" s="1"/>
  <c r="P78" i="3"/>
  <c r="Q78" i="3" s="1"/>
  <c r="P14" i="7"/>
  <c r="Q14" i="7" s="1"/>
  <c r="P165" i="2"/>
  <c r="Q165" i="2" s="1"/>
  <c r="Q510" i="1"/>
  <c r="P200" i="2"/>
  <c r="Q200" i="2" s="1"/>
  <c r="Q691" i="1"/>
  <c r="P58" i="3"/>
  <c r="Q58" i="3" s="1"/>
  <c r="P123" i="2"/>
  <c r="Q123" i="2" s="1"/>
  <c r="P23" i="4"/>
  <c r="P40" i="3"/>
  <c r="Q40" i="3" s="1"/>
  <c r="P196" i="2"/>
  <c r="Q196" i="2" s="1"/>
  <c r="P183" i="2"/>
  <c r="Q183" i="2" s="1"/>
  <c r="P180" i="2"/>
  <c r="Q180" i="2" s="1"/>
  <c r="P193" i="2"/>
  <c r="Q193" i="2" s="1"/>
  <c r="Q833" i="1"/>
  <c r="P56" i="3"/>
  <c r="Q56" i="3" s="1"/>
  <c r="Q704" i="1"/>
  <c r="P68" i="3"/>
  <c r="Q68" i="3" s="1"/>
  <c r="P191" i="2"/>
  <c r="Q191" i="2" s="1"/>
  <c r="P131" i="2"/>
  <c r="Q131" i="2" s="1"/>
  <c r="P9" i="6"/>
  <c r="Q9" i="6" s="1"/>
  <c r="P32" i="3"/>
  <c r="Q32" i="3" s="1"/>
  <c r="P22" i="5"/>
  <c r="Q22" i="5" s="1"/>
  <c r="P199" i="2"/>
  <c r="Q199" i="2" s="1"/>
  <c r="P130" i="2"/>
  <c r="Q130" i="2" s="1"/>
  <c r="P113" i="2"/>
  <c r="Q113" i="2" s="1"/>
  <c r="P17" i="5"/>
  <c r="Q595" i="1"/>
  <c r="Q532" i="1"/>
  <c r="Q556" i="1"/>
  <c r="P69" i="2"/>
  <c r="Q69" i="2" s="1"/>
  <c r="Q611" i="1"/>
  <c r="P66" i="2"/>
  <c r="Q66" i="2" s="1"/>
  <c r="Q831" i="1"/>
  <c r="P110" i="2"/>
  <c r="Q110" i="2" s="1"/>
  <c r="Q841" i="1"/>
  <c r="P159" i="2"/>
  <c r="Q159" i="2" s="1"/>
  <c r="P96" i="2"/>
  <c r="Q96" i="2" s="1"/>
  <c r="P8" i="2"/>
  <c r="Q8" i="2" s="1"/>
  <c r="Q720" i="1"/>
  <c r="Q621" i="1"/>
  <c r="Q686" i="1"/>
  <c r="Q741" i="1"/>
  <c r="Q626" i="1"/>
  <c r="Q819" i="1"/>
  <c r="Q795" i="1"/>
  <c r="Q552" i="1"/>
  <c r="Q828" i="1"/>
  <c r="Q726" i="1"/>
  <c r="Q753" i="1"/>
  <c r="P149" i="2"/>
  <c r="Q149" i="2" s="1"/>
  <c r="Q560" i="1"/>
  <c r="Q850" i="1"/>
  <c r="P86" i="2"/>
  <c r="P98" i="2"/>
  <c r="Q98" i="2" s="1"/>
  <c r="Q722" i="1"/>
  <c r="Q834" i="1"/>
  <c r="P139" i="2"/>
  <c r="Q139" i="2" s="1"/>
  <c r="Q670" i="1"/>
  <c r="Q645" i="1"/>
  <c r="P95" i="2"/>
  <c r="Q821" i="1"/>
  <c r="Q796" i="1"/>
  <c r="Q496" i="1"/>
  <c r="Q25" i="1"/>
  <c r="Q336" i="1"/>
  <c r="Q443" i="1"/>
  <c r="Q273" i="1"/>
  <c r="Q437" i="1"/>
  <c r="Q586" i="1"/>
  <c r="Q545" i="1"/>
  <c r="Q383" i="1"/>
  <c r="Q441" i="1"/>
  <c r="Q392" i="1"/>
  <c r="Q399" i="1"/>
  <c r="Q473" i="1"/>
  <c r="Q439" i="1"/>
  <c r="Q446" i="1"/>
  <c r="Q334" i="1"/>
  <c r="Q505" i="1"/>
  <c r="Q448" i="1"/>
  <c r="Q447" i="1"/>
  <c r="Q51" i="1"/>
  <c r="Q277" i="1"/>
  <c r="Q444" i="1"/>
  <c r="Q433" i="1"/>
  <c r="Q299" i="1"/>
  <c r="P51" i="8"/>
  <c r="Q51" i="8" s="1"/>
  <c r="P6" i="7"/>
  <c r="P34" i="5"/>
  <c r="Q34" i="5" s="1"/>
  <c r="P8" i="6"/>
  <c r="Q8" i="6" s="1"/>
  <c r="P78" i="4"/>
  <c r="Q78" i="4" s="1"/>
  <c r="P6" i="5"/>
  <c r="P49" i="8"/>
  <c r="Q49" i="8" s="1"/>
  <c r="P33" i="8"/>
  <c r="Q33" i="8" s="1"/>
  <c r="P60" i="4"/>
  <c r="Q60" i="4" s="1"/>
  <c r="P60" i="8"/>
  <c r="Q60" i="8" s="1"/>
  <c r="P28" i="8"/>
  <c r="Q28" i="8" s="1"/>
  <c r="P59" i="8"/>
  <c r="Q59" i="8" s="1"/>
  <c r="P48" i="5"/>
  <c r="Q48" i="5" s="1"/>
  <c r="P35" i="5"/>
  <c r="Q35" i="5" s="1"/>
  <c r="P75" i="4"/>
  <c r="Q75" i="4" s="1"/>
  <c r="P10" i="7"/>
  <c r="Q10" i="7" s="1"/>
  <c r="S561" i="1"/>
  <c r="R561" i="1"/>
  <c r="AA44" i="8"/>
  <c r="N28" i="8"/>
  <c r="O28" i="8" s="1"/>
  <c r="N49" i="8"/>
  <c r="O49" i="8" s="1"/>
  <c r="AA58" i="8"/>
  <c r="X58" i="8"/>
  <c r="AA70" i="4"/>
  <c r="X70" i="4"/>
  <c r="AA25" i="4"/>
  <c r="N27" i="5"/>
  <c r="AA53" i="4"/>
  <c r="X53" i="4"/>
  <c r="P26" i="8"/>
  <c r="N21" i="5"/>
  <c r="P19" i="8"/>
  <c r="Q13" i="8"/>
  <c r="Q14" i="8" s="1"/>
  <c r="AA47" i="5"/>
  <c r="X47" i="5"/>
  <c r="P36" i="3"/>
  <c r="Q36" i="3" s="1"/>
  <c r="N6" i="5"/>
  <c r="Q665" i="1"/>
  <c r="S527" i="1"/>
  <c r="R527" i="1"/>
  <c r="N14" i="6"/>
  <c r="O14" i="6" s="1"/>
  <c r="N49" i="5"/>
  <c r="O49" i="5" s="1"/>
  <c r="X70" i="8"/>
  <c r="AA31" i="4"/>
  <c r="X31" i="4"/>
  <c r="AA12" i="7"/>
  <c r="AA58" i="3"/>
  <c r="X58" i="3"/>
  <c r="P217" i="2"/>
  <c r="Q217" i="2" s="1"/>
  <c r="P17" i="4"/>
  <c r="P35" i="3"/>
  <c r="P127" i="2"/>
  <c r="Q127" i="2" s="1"/>
  <c r="P103" i="2"/>
  <c r="Q103" i="2" s="1"/>
  <c r="Q745" i="1"/>
  <c r="N6" i="8"/>
  <c r="N45" i="5"/>
  <c r="O45" i="5" s="1"/>
  <c r="I45" i="5"/>
  <c r="I49" i="8"/>
  <c r="P7" i="6"/>
  <c r="Q7" i="6" s="1"/>
  <c r="P50" i="8"/>
  <c r="Q50" i="8" s="1"/>
  <c r="P70" i="4"/>
  <c r="Q70" i="4" s="1"/>
  <c r="N56" i="4"/>
  <c r="O56" i="4" s="1"/>
  <c r="I56" i="4"/>
  <c r="P12" i="6"/>
  <c r="Q12" i="6" s="1"/>
  <c r="P73" i="3"/>
  <c r="Q73" i="3" s="1"/>
  <c r="P50" i="5"/>
  <c r="Q50" i="5" s="1"/>
  <c r="P48" i="3"/>
  <c r="Q48" i="3" s="1"/>
  <c r="AH185" i="1"/>
  <c r="AG185" i="1"/>
  <c r="AD185" i="1"/>
  <c r="AA14" i="7"/>
  <c r="P43" i="8"/>
  <c r="Q43" i="8" s="1"/>
  <c r="N28" i="5"/>
  <c r="O28" i="5" s="1"/>
  <c r="P204" i="2"/>
  <c r="Q204" i="2" s="1"/>
  <c r="P207" i="2"/>
  <c r="Q207" i="2" s="1"/>
  <c r="P25" i="3"/>
  <c r="Q25" i="3" s="1"/>
  <c r="N179" i="2"/>
  <c r="O179" i="2" s="1"/>
  <c r="I179" i="2"/>
  <c r="AE190" i="2"/>
  <c r="AB190" i="2"/>
  <c r="N109" i="2"/>
  <c r="I109" i="2"/>
  <c r="N169" i="2"/>
  <c r="I169" i="2"/>
  <c r="Q693" i="1"/>
  <c r="N59" i="8"/>
  <c r="O59" i="8" s="1"/>
  <c r="I59" i="8"/>
  <c r="N46" i="8"/>
  <c r="O46" i="8" s="1"/>
  <c r="P173" i="2"/>
  <c r="Q173" i="2" s="1"/>
  <c r="AA74" i="8"/>
  <c r="AA13" i="7"/>
  <c r="P24" i="4"/>
  <c r="Q24" i="4" s="1"/>
  <c r="AA45" i="4"/>
  <c r="X45" i="4"/>
  <c r="AA44" i="5"/>
  <c r="P37" i="8"/>
  <c r="Q37" i="8" s="1"/>
  <c r="N14" i="7"/>
  <c r="O14" i="7" s="1"/>
  <c r="I14" i="7"/>
  <c r="AA10" i="7"/>
  <c r="N41" i="5"/>
  <c r="O41" i="5" s="1"/>
  <c r="AA9" i="8"/>
  <c r="AA11" i="8" s="1"/>
  <c r="P14" i="5"/>
  <c r="I46" i="8"/>
  <c r="AA9" i="6"/>
  <c r="AA79" i="3"/>
  <c r="X79" i="3"/>
  <c r="P37" i="4"/>
  <c r="Q37" i="4" s="1"/>
  <c r="N30" i="4"/>
  <c r="AA30" i="4"/>
  <c r="N40" i="3"/>
  <c r="O40" i="3" s="1"/>
  <c r="I40" i="3"/>
  <c r="P63" i="3"/>
  <c r="Q63" i="3" s="1"/>
  <c r="N178" i="2"/>
  <c r="O178" i="2" s="1"/>
  <c r="I178" i="2"/>
  <c r="P164" i="2"/>
  <c r="Q164" i="2" s="1"/>
  <c r="P175" i="2"/>
  <c r="Q175" i="2" s="1"/>
  <c r="P202" i="2"/>
  <c r="Q202" i="2" s="1"/>
  <c r="AE110" i="2"/>
  <c r="AB110" i="2"/>
  <c r="AG692" i="1"/>
  <c r="AH692" i="1"/>
  <c r="AD692" i="1"/>
  <c r="Q602" i="1"/>
  <c r="S59" i="1"/>
  <c r="Q60" i="1"/>
  <c r="R59" i="1"/>
  <c r="R60" i="1" s="1"/>
  <c r="AA47" i="8"/>
  <c r="N23" i="8"/>
  <c r="O23" i="8" s="1"/>
  <c r="N64" i="4"/>
  <c r="O64" i="4" s="1"/>
  <c r="I64" i="4"/>
  <c r="P47" i="3"/>
  <c r="Q47" i="3" s="1"/>
  <c r="P177" i="2"/>
  <c r="Q177" i="2" s="1"/>
  <c r="N133" i="2"/>
  <c r="O133" i="2" s="1"/>
  <c r="I133" i="2"/>
  <c r="P209" i="2"/>
  <c r="Q209" i="2" s="1"/>
  <c r="P89" i="2"/>
  <c r="Q89" i="2" s="1"/>
  <c r="AH444" i="1"/>
  <c r="AG444" i="1"/>
  <c r="AD444" i="1"/>
  <c r="N51" i="8"/>
  <c r="O51" i="8" s="1"/>
  <c r="AA53" i="5"/>
  <c r="AA6" i="7"/>
  <c r="N37" i="5"/>
  <c r="O37" i="5" s="1"/>
  <c r="N33" i="8"/>
  <c r="O33" i="8" s="1"/>
  <c r="I33" i="8"/>
  <c r="AA10" i="8"/>
  <c r="X10" i="8"/>
  <c r="AA16" i="8"/>
  <c r="AA17" i="8" s="1"/>
  <c r="X16" i="8"/>
  <c r="N60" i="4"/>
  <c r="O60" i="4" s="1"/>
  <c r="I60" i="4"/>
  <c r="X9" i="6"/>
  <c r="N6" i="4"/>
  <c r="I6" i="4"/>
  <c r="P192" i="2"/>
  <c r="Q192" i="2" s="1"/>
  <c r="P160" i="2"/>
  <c r="Q160" i="2" s="1"/>
  <c r="W124" i="2"/>
  <c r="R124" i="2"/>
  <c r="S124" i="2"/>
  <c r="X124" i="2"/>
  <c r="N60" i="2"/>
  <c r="O60" i="2" s="1"/>
  <c r="I60" i="2"/>
  <c r="R41" i="2"/>
  <c r="S41" i="2"/>
  <c r="N752" i="1"/>
  <c r="I752" i="1"/>
  <c r="S155" i="2"/>
  <c r="W155" i="2"/>
  <c r="R155" i="2"/>
  <c r="X155" i="2"/>
  <c r="N24" i="5"/>
  <c r="O24" i="5" s="1"/>
  <c r="P189" i="2"/>
  <c r="Q189" i="2" s="1"/>
  <c r="P527" i="1"/>
  <c r="O527" i="1"/>
  <c r="AA40" i="5"/>
  <c r="N48" i="5"/>
  <c r="O48" i="5" s="1"/>
  <c r="X47" i="8"/>
  <c r="P731" i="1"/>
  <c r="O731" i="1"/>
  <c r="N60" i="1"/>
  <c r="P59" i="1"/>
  <c r="P60" i="1" s="1"/>
  <c r="O59" i="1"/>
  <c r="O60" i="1" s="1"/>
  <c r="P715" i="1"/>
  <c r="O715" i="1"/>
  <c r="N75" i="8"/>
  <c r="O75" i="8" s="1"/>
  <c r="AA42" i="8"/>
  <c r="X42" i="8"/>
  <c r="X44" i="8"/>
  <c r="N25" i="4"/>
  <c r="O25" i="4" s="1"/>
  <c r="I25" i="4"/>
  <c r="P38" i="5"/>
  <c r="Q38" i="5" s="1"/>
  <c r="P43" i="3"/>
  <c r="P152" i="2"/>
  <c r="Q152" i="2" s="1"/>
  <c r="P201" i="2"/>
  <c r="Q201" i="2" s="1"/>
  <c r="P120" i="2"/>
  <c r="Q120" i="2" s="1"/>
  <c r="P142" i="2"/>
  <c r="Q142" i="2" s="1"/>
  <c r="Q840" i="1"/>
  <c r="N6" i="7"/>
  <c r="P13" i="6"/>
  <c r="Q13" i="6" s="1"/>
  <c r="N10" i="8"/>
  <c r="O10" i="8" s="1"/>
  <c r="AA32" i="4"/>
  <c r="X32" i="4"/>
  <c r="N79" i="3"/>
  <c r="O79" i="3" s="1"/>
  <c r="I79" i="3"/>
  <c r="P195" i="2"/>
  <c r="Q195" i="2" s="1"/>
  <c r="AA64" i="3"/>
  <c r="X64" i="3"/>
  <c r="AE157" i="2"/>
  <c r="AB157" i="2"/>
  <c r="P194" i="2"/>
  <c r="Q194" i="2" s="1"/>
  <c r="P67" i="2"/>
  <c r="Q67" i="2" s="1"/>
  <c r="P7" i="2"/>
  <c r="Q7" i="2" s="1"/>
  <c r="N9" i="8"/>
  <c r="AE154" i="2"/>
  <c r="AB154" i="2"/>
  <c r="P215" i="2"/>
  <c r="Q215" i="2" s="1"/>
  <c r="N19" i="8"/>
  <c r="I19" i="8"/>
  <c r="AE215" i="2"/>
  <c r="P48" i="8"/>
  <c r="Q48" i="8" s="1"/>
  <c r="N8" i="6"/>
  <c r="O8" i="6" s="1"/>
  <c r="AA14" i="6"/>
  <c r="X14" i="6"/>
  <c r="AA73" i="8"/>
  <c r="AA39" i="5"/>
  <c r="I75" i="8"/>
  <c r="AA6" i="8"/>
  <c r="AA7" i="8" s="1"/>
  <c r="N56" i="5"/>
  <c r="O56" i="5" s="1"/>
  <c r="I69" i="8"/>
  <c r="P7" i="7"/>
  <c r="Q7" i="7" s="1"/>
  <c r="I37" i="5"/>
  <c r="X53" i="5"/>
  <c r="I27" i="5"/>
  <c r="P20" i="4"/>
  <c r="P61" i="3"/>
  <c r="Q61" i="3" s="1"/>
  <c r="P21" i="5"/>
  <c r="N71" i="3"/>
  <c r="O71" i="3" s="1"/>
  <c r="P73" i="4"/>
  <c r="Q73" i="4" s="1"/>
  <c r="P150" i="2"/>
  <c r="Q150" i="2" s="1"/>
  <c r="AH824" i="1"/>
  <c r="AG824" i="1"/>
  <c r="AD824" i="1"/>
  <c r="Q487" i="1"/>
  <c r="P757" i="1"/>
  <c r="O757" i="1"/>
  <c r="AA54" i="8"/>
  <c r="N76" i="3"/>
  <c r="O76" i="3" s="1"/>
  <c r="P55" i="3"/>
  <c r="Q55" i="3" s="1"/>
  <c r="S450" i="1"/>
  <c r="R450" i="1"/>
  <c r="N78" i="4"/>
  <c r="O78" i="4" s="1"/>
  <c r="P32" i="8"/>
  <c r="P681" i="1"/>
  <c r="O681" i="1"/>
  <c r="X71" i="8"/>
  <c r="N13" i="8"/>
  <c r="I13" i="8"/>
  <c r="N60" i="8"/>
  <c r="O60" i="8" s="1"/>
  <c r="AA75" i="8"/>
  <c r="I6" i="8"/>
  <c r="X11" i="5"/>
  <c r="AA29" i="8"/>
  <c r="X29" i="8"/>
  <c r="AA34" i="5"/>
  <c r="X34" i="5"/>
  <c r="I23" i="8"/>
  <c r="AA27" i="5"/>
  <c r="X27" i="5"/>
  <c r="N22" i="5"/>
  <c r="O22" i="5" s="1"/>
  <c r="P26" i="3"/>
  <c r="Q26" i="3" s="1"/>
  <c r="P79" i="4"/>
  <c r="Q79" i="4" s="1"/>
  <c r="AA53" i="3"/>
  <c r="X53" i="3"/>
  <c r="P121" i="2"/>
  <c r="Q121" i="2" s="1"/>
  <c r="N676" i="1"/>
  <c r="I676" i="1"/>
  <c r="Z226" i="1"/>
  <c r="Y226" i="1"/>
  <c r="U226" i="1"/>
  <c r="T226" i="1"/>
  <c r="N45" i="8"/>
  <c r="O45" i="8" s="1"/>
  <c r="I45" i="8"/>
  <c r="N9" i="5"/>
  <c r="I9" i="5"/>
  <c r="AE236" i="2"/>
  <c r="O553" i="1"/>
  <c r="P553" i="1"/>
  <c r="N43" i="8"/>
  <c r="O43" i="8" s="1"/>
  <c r="I43" i="8"/>
  <c r="AA32" i="5"/>
  <c r="S526" i="1"/>
  <c r="R526" i="1"/>
  <c r="N67" i="8"/>
  <c r="O67" i="8" s="1"/>
  <c r="I67" i="8"/>
  <c r="P466" i="1"/>
  <c r="O466" i="1"/>
  <c r="I21" i="5"/>
  <c r="P44" i="5"/>
  <c r="Q44" i="5" s="1"/>
  <c r="AA23" i="8"/>
  <c r="N34" i="5"/>
  <c r="O34" i="5" s="1"/>
  <c r="P227" i="2"/>
  <c r="Q227" i="2" s="1"/>
  <c r="P179" i="2"/>
  <c r="Q179" i="2" s="1"/>
  <c r="S647" i="1"/>
  <c r="R647" i="1"/>
  <c r="Q516" i="1"/>
  <c r="S514" i="1"/>
  <c r="R514" i="1"/>
  <c r="N56" i="8"/>
  <c r="O56" i="8" s="1"/>
  <c r="N63" i="8"/>
  <c r="AA6" i="6"/>
  <c r="AA72" i="8"/>
  <c r="X72" i="8"/>
  <c r="AA21" i="5"/>
  <c r="I24" i="5"/>
  <c r="P41" i="4"/>
  <c r="Q41" i="4" s="1"/>
  <c r="I76" i="3"/>
  <c r="N17" i="5"/>
  <c r="I17" i="5"/>
  <c r="X39" i="5"/>
  <c r="N13" i="4"/>
  <c r="I13" i="4"/>
  <c r="P40" i="4"/>
  <c r="N26" i="4"/>
  <c r="O26" i="4" s="1"/>
  <c r="I26" i="4"/>
  <c r="P75" i="3"/>
  <c r="Q75" i="3" s="1"/>
  <c r="P9" i="3"/>
  <c r="N51" i="3"/>
  <c r="O51" i="3" s="1"/>
  <c r="P44" i="3"/>
  <c r="Q44" i="3" s="1"/>
  <c r="N157" i="2"/>
  <c r="O157" i="2" s="1"/>
  <c r="I157" i="2"/>
  <c r="AA24" i="5"/>
  <c r="AA76" i="3"/>
  <c r="X76" i="3"/>
  <c r="AA61" i="3"/>
  <c r="X61" i="3"/>
  <c r="N42" i="8"/>
  <c r="O42" i="8" s="1"/>
  <c r="P9" i="7"/>
  <c r="Q9" i="7" s="1"/>
  <c r="N59" i="3"/>
  <c r="O59" i="3" s="1"/>
  <c r="P170" i="2"/>
  <c r="Q170" i="2" s="1"/>
  <c r="AA49" i="8"/>
  <c r="AG814" i="1"/>
  <c r="AA67" i="8"/>
  <c r="X67" i="8"/>
  <c r="N52" i="8"/>
  <c r="O52" i="8" s="1"/>
  <c r="AA41" i="5"/>
  <c r="AA68" i="8"/>
  <c r="N50" i="8"/>
  <c r="O50" i="8" s="1"/>
  <c r="X40" i="5"/>
  <c r="I6" i="5"/>
  <c r="N40" i="5"/>
  <c r="O40" i="5" s="1"/>
  <c r="AA31" i="5"/>
  <c r="X31" i="5"/>
  <c r="P54" i="3"/>
  <c r="Q54" i="3" s="1"/>
  <c r="N9" i="4"/>
  <c r="I9" i="4"/>
  <c r="P224" i="2"/>
  <c r="Q224" i="2" s="1"/>
  <c r="P161" i="2"/>
  <c r="Q161" i="2" s="1"/>
  <c r="N43" i="2"/>
  <c r="O43" i="2" s="1"/>
  <c r="W43" i="2" s="1"/>
  <c r="I43" i="2"/>
  <c r="R690" i="1"/>
  <c r="S690" i="1"/>
  <c r="S553" i="1"/>
  <c r="R553" i="1"/>
  <c r="P512" i="1"/>
  <c r="O512" i="1"/>
  <c r="AA63" i="8"/>
  <c r="N22" i="8"/>
  <c r="O22" i="8" s="1"/>
  <c r="I22" i="8"/>
  <c r="AA22" i="8"/>
  <c r="AA11" i="7"/>
  <c r="X25" i="4"/>
  <c r="AA43" i="8"/>
  <c r="X21" i="5"/>
  <c r="P36" i="5"/>
  <c r="Q36" i="5" s="1"/>
  <c r="X52" i="4"/>
  <c r="N130" i="2"/>
  <c r="O130" i="2" s="1"/>
  <c r="I130" i="2"/>
  <c r="AA60" i="3"/>
  <c r="X60" i="3"/>
  <c r="P148" i="2"/>
  <c r="Q148" i="2" s="1"/>
  <c r="N690" i="1"/>
  <c r="I690" i="1"/>
  <c r="N55" i="5"/>
  <c r="O55" i="5" s="1"/>
  <c r="I55" i="5"/>
  <c r="Q63" i="8"/>
  <c r="R671" i="1"/>
  <c r="S671" i="1"/>
  <c r="P514" i="1"/>
  <c r="O514" i="1"/>
  <c r="N48" i="8"/>
  <c r="O48" i="8" s="1"/>
  <c r="AA64" i="8"/>
  <c r="N11" i="7"/>
  <c r="O11" i="7" s="1"/>
  <c r="I11" i="7"/>
  <c r="N70" i="8"/>
  <c r="O70" i="8" s="1"/>
  <c r="I70" i="8"/>
  <c r="AA14" i="5"/>
  <c r="AA15" i="5" s="1"/>
  <c r="X14" i="5"/>
  <c r="I8" i="6"/>
  <c r="P50" i="3"/>
  <c r="Q50" i="3" s="1"/>
  <c r="AA55" i="3"/>
  <c r="X55" i="3"/>
  <c r="P69" i="3"/>
  <c r="Q69" i="3" s="1"/>
  <c r="N49" i="4"/>
  <c r="O49" i="4" s="1"/>
  <c r="P68" i="4"/>
  <c r="P64" i="3"/>
  <c r="Q64" i="3" s="1"/>
  <c r="N9" i="3"/>
  <c r="I9" i="3"/>
  <c r="P105" i="2"/>
  <c r="Q105" i="2" s="1"/>
  <c r="Q845" i="1"/>
  <c r="O228" i="1"/>
  <c r="P228" i="1"/>
  <c r="AA56" i="8"/>
  <c r="AA28" i="8"/>
  <c r="X28" i="8"/>
  <c r="P6" i="6"/>
  <c r="P58" i="8"/>
  <c r="Q58" i="8" s="1"/>
  <c r="AA77" i="4"/>
  <c r="X77" i="4"/>
  <c r="P46" i="5"/>
  <c r="Q46" i="5" s="1"/>
  <c r="AA8" i="6"/>
  <c r="AA13" i="6"/>
  <c r="N80" i="4"/>
  <c r="O80" i="4" s="1"/>
  <c r="S847" i="1"/>
  <c r="R847" i="1"/>
  <c r="S569" i="1"/>
  <c r="R569" i="1"/>
  <c r="P450" i="1"/>
  <c r="O450" i="1"/>
  <c r="N44" i="8"/>
  <c r="O44" i="8" s="1"/>
  <c r="P526" i="1"/>
  <c r="O526" i="1"/>
  <c r="I52" i="8"/>
  <c r="I28" i="8"/>
  <c r="N57" i="8"/>
  <c r="O57" i="8" s="1"/>
  <c r="N68" i="8"/>
  <c r="O68" i="8" s="1"/>
  <c r="N66" i="8"/>
  <c r="O66" i="8" s="1"/>
  <c r="N16" i="8"/>
  <c r="I16" i="8"/>
  <c r="N53" i="5"/>
  <c r="N39" i="3"/>
  <c r="I39" i="3"/>
  <c r="P33" i="4"/>
  <c r="Q33" i="4" s="1"/>
  <c r="P76" i="4"/>
  <c r="Q76" i="4" s="1"/>
  <c r="N200" i="2"/>
  <c r="O200" i="2" s="1"/>
  <c r="I200" i="2"/>
  <c r="N199" i="2"/>
  <c r="O199" i="2" s="1"/>
  <c r="I199" i="2"/>
  <c r="P50" i="2"/>
  <c r="P111" i="2"/>
  <c r="Q111" i="2" s="1"/>
  <c r="AA52" i="8"/>
  <c r="N11" i="6"/>
  <c r="O11" i="6" s="1"/>
  <c r="N63" i="4"/>
  <c r="O63" i="4" s="1"/>
  <c r="I63" i="4"/>
  <c r="AA71" i="4"/>
  <c r="P71" i="4"/>
  <c r="Q71" i="4" s="1"/>
  <c r="AA36" i="3"/>
  <c r="X36" i="3"/>
  <c r="N38" i="5"/>
  <c r="O38" i="5" s="1"/>
  <c r="I38" i="5"/>
  <c r="P39" i="3"/>
  <c r="P219" i="2"/>
  <c r="Q219" i="2" s="1"/>
  <c r="AA59" i="3"/>
  <c r="X59" i="3"/>
  <c r="P216" i="2"/>
  <c r="Q216" i="2" s="1"/>
  <c r="P186" i="2"/>
  <c r="Q186" i="2" s="1"/>
  <c r="P23" i="3"/>
  <c r="Q23" i="3" s="1"/>
  <c r="P153" i="2"/>
  <c r="Q153" i="2" s="1"/>
  <c r="AE95" i="2"/>
  <c r="AB95" i="2"/>
  <c r="AE33" i="2"/>
  <c r="AB33" i="2"/>
  <c r="Q829" i="1"/>
  <c r="S61" i="2"/>
  <c r="R61" i="2"/>
  <c r="N40" i="8"/>
  <c r="I40" i="8"/>
  <c r="S512" i="1"/>
  <c r="R512" i="1"/>
  <c r="I48" i="8"/>
  <c r="P21" i="8"/>
  <c r="Q21" i="8" s="1"/>
  <c r="N53" i="8"/>
  <c r="O53" i="8" s="1"/>
  <c r="I53" i="8"/>
  <c r="N64" i="8"/>
  <c r="O64" i="8" s="1"/>
  <c r="I11" i="6"/>
  <c r="X55" i="8"/>
  <c r="AA59" i="8"/>
  <c r="AA27" i="8"/>
  <c r="AA80" i="4"/>
  <c r="X80" i="4"/>
  <c r="P39" i="5"/>
  <c r="Q39" i="5" s="1"/>
  <c r="AA74" i="4"/>
  <c r="X74" i="4"/>
  <c r="AA42" i="5"/>
  <c r="X42" i="5"/>
  <c r="P23" i="8"/>
  <c r="Q23" i="8" s="1"/>
  <c r="N20" i="8"/>
  <c r="O20" i="8" s="1"/>
  <c r="I20" i="8"/>
  <c r="P62" i="4"/>
  <c r="Q62" i="4" s="1"/>
  <c r="I28" i="5"/>
  <c r="P56" i="4"/>
  <c r="Q56" i="4" s="1"/>
  <c r="P31" i="3"/>
  <c r="Q31" i="3" s="1"/>
  <c r="I59" i="3"/>
  <c r="N72" i="4"/>
  <c r="O72" i="4" s="1"/>
  <c r="I72" i="4"/>
  <c r="P59" i="2"/>
  <c r="Q883" i="1"/>
  <c r="S882" i="1"/>
  <c r="R757" i="1"/>
  <c r="S757" i="1"/>
  <c r="R177" i="1"/>
  <c r="S177" i="1"/>
  <c r="AA37" i="8"/>
  <c r="AA48" i="8"/>
  <c r="AA7" i="6"/>
  <c r="I55" i="8"/>
  <c r="N32" i="4"/>
  <c r="O32" i="4" s="1"/>
  <c r="I32" i="4"/>
  <c r="N32" i="5"/>
  <c r="O32" i="5" s="1"/>
  <c r="P32" i="5"/>
  <c r="Q32" i="5" s="1"/>
  <c r="N45" i="4"/>
  <c r="O45" i="4" s="1"/>
  <c r="I45" i="4"/>
  <c r="AE82" i="2"/>
  <c r="AB82" i="2"/>
  <c r="AA62" i="3"/>
  <c r="AA46" i="4"/>
  <c r="N50" i="3"/>
  <c r="O50" i="3" s="1"/>
  <c r="N151" i="2"/>
  <c r="O151" i="2" s="1"/>
  <c r="AE227" i="2"/>
  <c r="P174" i="2"/>
  <c r="Q174" i="2" s="1"/>
  <c r="AE201" i="2"/>
  <c r="AE199" i="2"/>
  <c r="AE202" i="2"/>
  <c r="AB202" i="2"/>
  <c r="N146" i="2"/>
  <c r="O146" i="2" s="1"/>
  <c r="I146" i="2"/>
  <c r="N149" i="2"/>
  <c r="O149" i="2" s="1"/>
  <c r="N68" i="2"/>
  <c r="O68" i="2" s="1"/>
  <c r="I68" i="2"/>
  <c r="I882" i="1"/>
  <c r="N882" i="1"/>
  <c r="P882" i="1" s="1"/>
  <c r="Q766" i="1"/>
  <c r="N568" i="1"/>
  <c r="I568" i="1"/>
  <c r="AH645" i="1"/>
  <c r="AG645" i="1"/>
  <c r="AD645" i="1"/>
  <c r="AA26" i="4"/>
  <c r="X26" i="4"/>
  <c r="N33" i="4"/>
  <c r="O33" i="4" s="1"/>
  <c r="I33" i="4"/>
  <c r="N16" i="3"/>
  <c r="N36" i="3"/>
  <c r="O36" i="3" s="1"/>
  <c r="N195" i="2"/>
  <c r="O195" i="2" s="1"/>
  <c r="N197" i="2"/>
  <c r="O197" i="2" s="1"/>
  <c r="N192" i="2"/>
  <c r="O192" i="2" s="1"/>
  <c r="AE21" i="2"/>
  <c r="P21" i="2"/>
  <c r="Q21" i="2" s="1"/>
  <c r="P169" i="2"/>
  <c r="S35" i="2"/>
  <c r="R35" i="2"/>
  <c r="N865" i="1"/>
  <c r="P865" i="1" s="1"/>
  <c r="I865" i="1"/>
  <c r="N854" i="1"/>
  <c r="I854" i="1"/>
  <c r="N59" i="2"/>
  <c r="I59" i="2"/>
  <c r="AH788" i="1"/>
  <c r="AG788" i="1"/>
  <c r="Q835" i="1"/>
  <c r="S613" i="1"/>
  <c r="R613" i="1"/>
  <c r="S735" i="1"/>
  <c r="R735" i="1"/>
  <c r="AH740" i="1"/>
  <c r="AG740" i="1"/>
  <c r="AD740" i="1"/>
  <c r="N762" i="1"/>
  <c r="P10" i="2"/>
  <c r="Q10" i="2" s="1"/>
  <c r="N755" i="1"/>
  <c r="I755" i="1"/>
  <c r="AG533" i="1"/>
  <c r="AH533" i="1"/>
  <c r="AD533" i="1"/>
  <c r="AH557" i="1"/>
  <c r="AG557" i="1"/>
  <c r="N633" i="1"/>
  <c r="I633" i="1"/>
  <c r="AA18" i="5"/>
  <c r="N205" i="2"/>
  <c r="O205" i="2" s="1"/>
  <c r="N29" i="3"/>
  <c r="N48" i="4"/>
  <c r="O48" i="4" s="1"/>
  <c r="AA23" i="4"/>
  <c r="Q44" i="4"/>
  <c r="AE220" i="2"/>
  <c r="AB220" i="2"/>
  <c r="N150" i="2"/>
  <c r="O150" i="2" s="1"/>
  <c r="N110" i="2"/>
  <c r="O110" i="2" s="1"/>
  <c r="AE197" i="2"/>
  <c r="AB197" i="2"/>
  <c r="N180" i="2"/>
  <c r="O180" i="2" s="1"/>
  <c r="N132" i="2"/>
  <c r="O132" i="2" s="1"/>
  <c r="N845" i="1"/>
  <c r="I845" i="1"/>
  <c r="AH833" i="1"/>
  <c r="AG833" i="1"/>
  <c r="AD833" i="1"/>
  <c r="AB21" i="2"/>
  <c r="Q792" i="1"/>
  <c r="AH772" i="1"/>
  <c r="AG772" i="1"/>
  <c r="AD772" i="1"/>
  <c r="N735" i="1"/>
  <c r="I735" i="1"/>
  <c r="S755" i="1"/>
  <c r="R755" i="1"/>
  <c r="AH657" i="1"/>
  <c r="AG657" i="1"/>
  <c r="AD657" i="1"/>
  <c r="N532" i="1"/>
  <c r="I532" i="1"/>
  <c r="AH487" i="1"/>
  <c r="AG487" i="1"/>
  <c r="AD487" i="1"/>
  <c r="N612" i="1"/>
  <c r="I612" i="1"/>
  <c r="S332" i="1"/>
  <c r="R332" i="1"/>
  <c r="AA57" i="8"/>
  <c r="AA46" i="8"/>
  <c r="AA51" i="8"/>
  <c r="AA22" i="5"/>
  <c r="AA75" i="4"/>
  <c r="AA62" i="4"/>
  <c r="AA6" i="3"/>
  <c r="AA7" i="3" s="1"/>
  <c r="P225" i="2"/>
  <c r="Q225" i="2" s="1"/>
  <c r="AA24" i="3"/>
  <c r="I59" i="4"/>
  <c r="N53" i="4"/>
  <c r="O53" i="4" s="1"/>
  <c r="N44" i="4"/>
  <c r="AE203" i="2"/>
  <c r="AE128" i="2"/>
  <c r="X62" i="3"/>
  <c r="N186" i="2"/>
  <c r="O186" i="2" s="1"/>
  <c r="I186" i="2"/>
  <c r="I197" i="2"/>
  <c r="AE184" i="2"/>
  <c r="AB184" i="2"/>
  <c r="Z862" i="1"/>
  <c r="Y862" i="1"/>
  <c r="AE147" i="2"/>
  <c r="I870" i="1"/>
  <c r="N870" i="1"/>
  <c r="P870" i="1" s="1"/>
  <c r="S846" i="1"/>
  <c r="R846" i="1"/>
  <c r="AH819" i="1"/>
  <c r="AG819" i="1"/>
  <c r="AH646" i="1"/>
  <c r="AG646" i="1"/>
  <c r="AD646" i="1"/>
  <c r="AH691" i="1"/>
  <c r="AG691" i="1"/>
  <c r="AD691" i="1"/>
  <c r="N618" i="1"/>
  <c r="I618" i="1"/>
  <c r="S522" i="1"/>
  <c r="R522" i="1"/>
  <c r="R39" i="1"/>
  <c r="S39" i="1"/>
  <c r="AA9" i="4"/>
  <c r="AA11" i="4" s="1"/>
  <c r="N220" i="2"/>
  <c r="O220" i="2" s="1"/>
  <c r="N23" i="4"/>
  <c r="AA40" i="4"/>
  <c r="N31" i="4"/>
  <c r="O31" i="4" s="1"/>
  <c r="AE187" i="2"/>
  <c r="AA40" i="3"/>
  <c r="N53" i="3"/>
  <c r="O53" i="3" s="1"/>
  <c r="AE143" i="2"/>
  <c r="AE133" i="2"/>
  <c r="AE179" i="2"/>
  <c r="AE186" i="2"/>
  <c r="AB186" i="2"/>
  <c r="N162" i="2"/>
  <c r="O162" i="2" s="1"/>
  <c r="I162" i="2"/>
  <c r="P172" i="2"/>
  <c r="Q172" i="2" s="1"/>
  <c r="P143" i="2"/>
  <c r="Q143" i="2" s="1"/>
  <c r="P156" i="2"/>
  <c r="Q156" i="2" s="1"/>
  <c r="Q854" i="1"/>
  <c r="P137" i="2"/>
  <c r="Q137" i="2" s="1"/>
  <c r="N66" i="2"/>
  <c r="O66" i="2" s="1"/>
  <c r="I66" i="2"/>
  <c r="AB34" i="2"/>
  <c r="N771" i="1"/>
  <c r="I771" i="1"/>
  <c r="P20" i="2"/>
  <c r="R738" i="1"/>
  <c r="S738" i="1"/>
  <c r="N548" i="1"/>
  <c r="S606" i="1"/>
  <c r="R606" i="1"/>
  <c r="AA8" i="7"/>
  <c r="N17" i="4"/>
  <c r="AA17" i="4"/>
  <c r="AA18" i="4" s="1"/>
  <c r="AE207" i="2"/>
  <c r="AA30" i="3"/>
  <c r="P132" i="2"/>
  <c r="Q132" i="2" s="1"/>
  <c r="N165" i="2"/>
  <c r="O165" i="2" s="1"/>
  <c r="N160" i="2"/>
  <c r="O160" i="2" s="1"/>
  <c r="AE162" i="2"/>
  <c r="I180" i="2"/>
  <c r="AE99" i="2"/>
  <c r="AE113" i="2"/>
  <c r="AB113" i="2"/>
  <c r="AE140" i="2"/>
  <c r="S44" i="2"/>
  <c r="R44" i="2"/>
  <c r="AE32" i="2"/>
  <c r="AB32" i="2"/>
  <c r="S818" i="1"/>
  <c r="R818" i="1"/>
  <c r="N606" i="1"/>
  <c r="I606" i="1"/>
  <c r="AH546" i="1"/>
  <c r="AG546" i="1"/>
  <c r="AD546" i="1"/>
  <c r="AH651" i="1"/>
  <c r="AG651" i="1"/>
  <c r="AD651" i="1"/>
  <c r="N575" i="1"/>
  <c r="P22" i="8"/>
  <c r="Q22" i="8" s="1"/>
  <c r="N47" i="8"/>
  <c r="O47" i="8" s="1"/>
  <c r="N42" i="5"/>
  <c r="O42" i="5" s="1"/>
  <c r="AA38" i="5"/>
  <c r="N54" i="4"/>
  <c r="O54" i="4" s="1"/>
  <c r="N73" i="3"/>
  <c r="O73" i="3" s="1"/>
  <c r="AE225" i="2"/>
  <c r="N41" i="4"/>
  <c r="O41" i="4" s="1"/>
  <c r="AE175" i="2"/>
  <c r="AA23" i="3"/>
  <c r="X23" i="3"/>
  <c r="N154" i="2"/>
  <c r="O154" i="2" s="1"/>
  <c r="AE214" i="2"/>
  <c r="AE131" i="2"/>
  <c r="N24" i="3"/>
  <c r="O24" i="3" s="1"/>
  <c r="AA35" i="3"/>
  <c r="AE127" i="2"/>
  <c r="N119" i="2"/>
  <c r="O119" i="2" s="1"/>
  <c r="N158" i="2"/>
  <c r="O158" i="2" s="1"/>
  <c r="I165" i="2"/>
  <c r="I150" i="2"/>
  <c r="AE180" i="2"/>
  <c r="N853" i="1"/>
  <c r="AE88" i="2"/>
  <c r="AB88" i="2"/>
  <c r="AH798" i="1"/>
  <c r="AG798" i="1"/>
  <c r="AD798" i="1"/>
  <c r="AE47" i="2"/>
  <c r="AE48" i="2" s="1"/>
  <c r="AB47" i="2"/>
  <c r="N653" i="1"/>
  <c r="I653" i="1"/>
  <c r="AH736" i="1"/>
  <c r="AG736" i="1"/>
  <c r="AD736" i="1"/>
  <c r="AH778" i="1"/>
  <c r="AG778" i="1"/>
  <c r="Q616" i="1"/>
  <c r="S64" i="1"/>
  <c r="R64" i="1"/>
  <c r="AA24" i="4"/>
  <c r="X24" i="4"/>
  <c r="AA71" i="3"/>
  <c r="X71" i="3"/>
  <c r="N227" i="2"/>
  <c r="O227" i="2" s="1"/>
  <c r="AA29" i="3"/>
  <c r="AA48" i="3"/>
  <c r="N9" i="6"/>
  <c r="O9" i="6" s="1"/>
  <c r="AA63" i="4"/>
  <c r="AA27" i="4"/>
  <c r="AA20" i="4"/>
  <c r="AA21" i="4" s="1"/>
  <c r="AE224" i="2"/>
  <c r="AE208" i="2"/>
  <c r="AA44" i="3"/>
  <c r="P62" i="3"/>
  <c r="Q62" i="3" s="1"/>
  <c r="AE119" i="2"/>
  <c r="AB119" i="2"/>
  <c r="AE165" i="2"/>
  <c r="N128" i="2"/>
  <c r="O128" i="2" s="1"/>
  <c r="N55" i="3"/>
  <c r="O55" i="3" s="1"/>
  <c r="AE193" i="2"/>
  <c r="AE150" i="2"/>
  <c r="N120" i="2"/>
  <c r="O120" i="2" s="1"/>
  <c r="AE106" i="2"/>
  <c r="AE125" i="2"/>
  <c r="AB125" i="2"/>
  <c r="S34" i="2"/>
  <c r="R34" i="2"/>
  <c r="N82" i="2"/>
  <c r="O82" i="2" s="1"/>
  <c r="I82" i="2"/>
  <c r="N842" i="1"/>
  <c r="I842" i="1"/>
  <c r="P15" i="2"/>
  <c r="Q13" i="2"/>
  <c r="N551" i="1"/>
  <c r="I551" i="1"/>
  <c r="AH680" i="1"/>
  <c r="AG680" i="1"/>
  <c r="AD680" i="1"/>
  <c r="I71" i="3"/>
  <c r="N37" i="4"/>
  <c r="O37" i="4" s="1"/>
  <c r="I10" i="5"/>
  <c r="I29" i="3"/>
  <c r="AA60" i="4"/>
  <c r="P53" i="4"/>
  <c r="Q53" i="4" s="1"/>
  <c r="N78" i="3"/>
  <c r="O78" i="3" s="1"/>
  <c r="N64" i="3"/>
  <c r="O64" i="3" s="1"/>
  <c r="N129" i="2"/>
  <c r="O129" i="2" s="1"/>
  <c r="I129" i="2"/>
  <c r="P20" i="3"/>
  <c r="Q19" i="3"/>
  <c r="Q20" i="3" s="1"/>
  <c r="N232" i="2"/>
  <c r="O232" i="2" s="1"/>
  <c r="X232" i="2" s="1"/>
  <c r="I232" i="2"/>
  <c r="N22" i="3"/>
  <c r="AA74" i="3"/>
  <c r="AE151" i="2"/>
  <c r="AE158" i="2"/>
  <c r="AB158" i="2"/>
  <c r="AE141" i="2"/>
  <c r="AB141" i="2"/>
  <c r="N148" i="2"/>
  <c r="O148" i="2" s="1"/>
  <c r="AE64" i="2"/>
  <c r="AE116" i="2"/>
  <c r="I853" i="1"/>
  <c r="AE79" i="2"/>
  <c r="AB79" i="2"/>
  <c r="N727" i="1"/>
  <c r="S174" i="1"/>
  <c r="R174" i="1"/>
  <c r="P29" i="3"/>
  <c r="N75" i="4"/>
  <c r="O75" i="4" s="1"/>
  <c r="AA69" i="3"/>
  <c r="N193" i="2"/>
  <c r="O193" i="2" s="1"/>
  <c r="N67" i="3"/>
  <c r="AE219" i="2"/>
  <c r="AA10" i="5"/>
  <c r="N36" i="5"/>
  <c r="O36" i="5" s="1"/>
  <c r="AA79" i="4"/>
  <c r="AA14" i="4"/>
  <c r="O19" i="3"/>
  <c r="O20" i="3" s="1"/>
  <c r="N20" i="3"/>
  <c r="N214" i="2"/>
  <c r="AE117" i="2"/>
  <c r="AE216" i="2"/>
  <c r="AB201" i="2"/>
  <c r="I151" i="2"/>
  <c r="I158" i="2"/>
  <c r="N141" i="2"/>
  <c r="O141" i="2" s="1"/>
  <c r="N138" i="2"/>
  <c r="O138" i="2" s="1"/>
  <c r="I138" i="2"/>
  <c r="AE109" i="2"/>
  <c r="P6" i="2"/>
  <c r="AH851" i="1"/>
  <c r="AG851" i="1"/>
  <c r="AD851" i="1"/>
  <c r="Q851" i="1"/>
  <c r="N657" i="1"/>
  <c r="I657" i="1"/>
  <c r="Q756" i="1"/>
  <c r="N779" i="1"/>
  <c r="I779" i="1"/>
  <c r="AH786" i="1"/>
  <c r="AG786" i="1"/>
  <c r="AD786" i="1"/>
  <c r="N792" i="1"/>
  <c r="I792" i="1"/>
  <c r="Q535" i="1"/>
  <c r="N75" i="1"/>
  <c r="I75" i="1"/>
  <c r="N13" i="3"/>
  <c r="O13" i="3" s="1"/>
  <c r="N44" i="3"/>
  <c r="O44" i="3" s="1"/>
  <c r="AA56" i="3"/>
  <c r="P157" i="2"/>
  <c r="Q157" i="2" s="1"/>
  <c r="AE103" i="2"/>
  <c r="I192" i="2"/>
  <c r="N134" i="2"/>
  <c r="O134" i="2" s="1"/>
  <c r="N188" i="2"/>
  <c r="O188" i="2" s="1"/>
  <c r="N159" i="2"/>
  <c r="O159" i="2" s="1"/>
  <c r="N104" i="2"/>
  <c r="O104" i="2" s="1"/>
  <c r="N852" i="1"/>
  <c r="I852" i="1"/>
  <c r="AE60" i="2"/>
  <c r="AB60" i="2"/>
  <c r="AG723" i="1"/>
  <c r="AH723" i="1"/>
  <c r="AD723" i="1"/>
  <c r="N720" i="1"/>
  <c r="I720" i="1"/>
  <c r="AH822" i="1"/>
  <c r="AG822" i="1"/>
  <c r="AD822" i="1"/>
  <c r="R842" i="1"/>
  <c r="N69" i="2"/>
  <c r="O69" i="2" s="1"/>
  <c r="I69" i="2"/>
  <c r="AH768" i="1"/>
  <c r="AG768" i="1"/>
  <c r="I780" i="1"/>
  <c r="Q760" i="1"/>
  <c r="AD557" i="1"/>
  <c r="N23" i="5"/>
  <c r="O23" i="5" s="1"/>
  <c r="AA45" i="8"/>
  <c r="X45" i="8"/>
  <c r="N7" i="7"/>
  <c r="O7" i="7" s="1"/>
  <c r="N58" i="8"/>
  <c r="O58" i="8" s="1"/>
  <c r="AA69" i="8"/>
  <c r="AA66" i="8"/>
  <c r="X66" i="8"/>
  <c r="AA40" i="8"/>
  <c r="N7" i="6"/>
  <c r="O7" i="6" s="1"/>
  <c r="AA9" i="7"/>
  <c r="N6" i="6"/>
  <c r="AA56" i="4"/>
  <c r="N44" i="5"/>
  <c r="O44" i="5" s="1"/>
  <c r="I44" i="5"/>
  <c r="P16" i="8"/>
  <c r="AA57" i="4"/>
  <c r="AA13" i="8"/>
  <c r="AA14" i="8" s="1"/>
  <c r="AA54" i="3"/>
  <c r="AA54" i="5"/>
  <c r="N54" i="3"/>
  <c r="O54" i="3" s="1"/>
  <c r="N63" i="3"/>
  <c r="O63" i="3" s="1"/>
  <c r="AB207" i="2"/>
  <c r="N51" i="4"/>
  <c r="O51" i="4" s="1"/>
  <c r="I51" i="4"/>
  <c r="N68" i="4"/>
  <c r="N74" i="4"/>
  <c r="O74" i="4" s="1"/>
  <c r="AE204" i="2"/>
  <c r="AH814" i="1"/>
  <c r="AA48" i="5"/>
  <c r="AA41" i="8"/>
  <c r="AA11" i="6"/>
  <c r="N54" i="8"/>
  <c r="O54" i="8" s="1"/>
  <c r="AA65" i="8"/>
  <c r="N13" i="7"/>
  <c r="O13" i="7" s="1"/>
  <c r="I13" i="7"/>
  <c r="AA37" i="5"/>
  <c r="X60" i="4"/>
  <c r="N12" i="7"/>
  <c r="O12" i="7" s="1"/>
  <c r="AA35" i="5"/>
  <c r="AA50" i="3"/>
  <c r="X30" i="3"/>
  <c r="N71" i="4"/>
  <c r="O71" i="4" s="1"/>
  <c r="AA47" i="3"/>
  <c r="N26" i="8"/>
  <c r="I26" i="8"/>
  <c r="AA31" i="3"/>
  <c r="N207" i="2"/>
  <c r="O207" i="2" s="1"/>
  <c r="AA72" i="4"/>
  <c r="N194" i="2"/>
  <c r="O194" i="2" s="1"/>
  <c r="N217" i="2"/>
  <c r="O217" i="2" s="1"/>
  <c r="AE217" i="2"/>
  <c r="AB208" i="2"/>
  <c r="N56" i="3"/>
  <c r="O56" i="3" s="1"/>
  <c r="AE218" i="2"/>
  <c r="N182" i="2"/>
  <c r="O182" i="2" s="1"/>
  <c r="I182" i="2"/>
  <c r="P118" i="2"/>
  <c r="Q118" i="2" s="1"/>
  <c r="AE146" i="2"/>
  <c r="P147" i="2"/>
  <c r="Q147" i="2" s="1"/>
  <c r="N97" i="2"/>
  <c r="O97" i="2" s="1"/>
  <c r="I97" i="2"/>
  <c r="AE192" i="2"/>
  <c r="N126" i="2"/>
  <c r="O126" i="2" s="1"/>
  <c r="I126" i="2"/>
  <c r="AB116" i="2"/>
  <c r="AE50" i="2"/>
  <c r="AE51" i="2" s="1"/>
  <c r="AE118" i="2"/>
  <c r="P53" i="2"/>
  <c r="P68" i="2"/>
  <c r="Q68" i="2" s="1"/>
  <c r="AE105" i="2"/>
  <c r="AB105" i="2"/>
  <c r="P33" i="2"/>
  <c r="Q33" i="2" s="1"/>
  <c r="P87" i="2"/>
  <c r="Q87" i="2" s="1"/>
  <c r="I811" i="1"/>
  <c r="N811" i="1"/>
  <c r="S824" i="1"/>
  <c r="R824" i="1"/>
  <c r="N864" i="1"/>
  <c r="P864" i="1" s="1"/>
  <c r="I864" i="1"/>
  <c r="N730" i="1"/>
  <c r="I730" i="1"/>
  <c r="N747" i="1"/>
  <c r="I747" i="1"/>
  <c r="AH780" i="1"/>
  <c r="AG780" i="1"/>
  <c r="AD780" i="1"/>
  <c r="N630" i="1"/>
  <c r="I630" i="1"/>
  <c r="AH584" i="1"/>
  <c r="AG584" i="1"/>
  <c r="AD584" i="1"/>
  <c r="AH611" i="1"/>
  <c r="AG611" i="1"/>
  <c r="AD611" i="1"/>
  <c r="AA54" i="4"/>
  <c r="AA43" i="3"/>
  <c r="AE206" i="2"/>
  <c r="N57" i="4"/>
  <c r="O57" i="4" s="1"/>
  <c r="N48" i="3"/>
  <c r="O48" i="3" s="1"/>
  <c r="X63" i="4"/>
  <c r="N50" i="4"/>
  <c r="O50" i="4" s="1"/>
  <c r="I50" i="4"/>
  <c r="N40" i="4"/>
  <c r="N47" i="4"/>
  <c r="O47" i="4" s="1"/>
  <c r="I47" i="4"/>
  <c r="X62" i="4"/>
  <c r="AA9" i="3"/>
  <c r="AA10" i="3" s="1"/>
  <c r="N191" i="2"/>
  <c r="O191" i="2" s="1"/>
  <c r="N136" i="2"/>
  <c r="O136" i="2" s="1"/>
  <c r="I136" i="2"/>
  <c r="P184" i="2"/>
  <c r="Q184" i="2" s="1"/>
  <c r="AE126" i="2"/>
  <c r="AB126" i="2"/>
  <c r="AE102" i="2"/>
  <c r="N142" i="2"/>
  <c r="O142" i="2" s="1"/>
  <c r="I142" i="2"/>
  <c r="AE121" i="2"/>
  <c r="I149" i="2"/>
  <c r="S860" i="1"/>
  <c r="Q871" i="1"/>
  <c r="N163" i="2"/>
  <c r="O163" i="2" s="1"/>
  <c r="S42" i="2"/>
  <c r="R42" i="2"/>
  <c r="S811" i="1"/>
  <c r="R811" i="1"/>
  <c r="I861" i="1"/>
  <c r="N861" i="1"/>
  <c r="P861" i="1" s="1"/>
  <c r="Q573" i="1"/>
  <c r="S631" i="1"/>
  <c r="R631" i="1"/>
  <c r="AH542" i="1"/>
  <c r="AG542" i="1"/>
  <c r="AD542" i="1"/>
  <c r="AG599" i="1"/>
  <c r="AH599" i="1"/>
  <c r="AD599" i="1"/>
  <c r="N23" i="3"/>
  <c r="O23" i="3" s="1"/>
  <c r="AA33" i="4"/>
  <c r="X8" i="7"/>
  <c r="N52" i="3"/>
  <c r="O52" i="3" s="1"/>
  <c r="AA67" i="3"/>
  <c r="N75" i="3"/>
  <c r="O75" i="3" s="1"/>
  <c r="N43" i="3"/>
  <c r="AA36" i="4"/>
  <c r="X27" i="4"/>
  <c r="N20" i="4"/>
  <c r="AE185" i="2"/>
  <c r="AB185" i="2"/>
  <c r="N203" i="2"/>
  <c r="O203" i="2" s="1"/>
  <c r="X69" i="3"/>
  <c r="N68" i="3"/>
  <c r="O68" i="3" s="1"/>
  <c r="N30" i="3"/>
  <c r="O30" i="3" s="1"/>
  <c r="AB206" i="2"/>
  <c r="N131" i="2"/>
  <c r="O131" i="2" s="1"/>
  <c r="AE182" i="2"/>
  <c r="AE134" i="2"/>
  <c r="N24" i="4"/>
  <c r="O24" i="4" s="1"/>
  <c r="AE148" i="2"/>
  <c r="AE22" i="2"/>
  <c r="N135" i="2"/>
  <c r="O135" i="2" s="1"/>
  <c r="I135" i="2"/>
  <c r="AE153" i="2"/>
  <c r="P117" i="2"/>
  <c r="Q117" i="2" s="1"/>
  <c r="AE111" i="2"/>
  <c r="AB111" i="2"/>
  <c r="P181" i="2"/>
  <c r="Q181" i="2" s="1"/>
  <c r="N47" i="2"/>
  <c r="I47" i="2"/>
  <c r="N89" i="2"/>
  <c r="O89" i="2" s="1"/>
  <c r="I89" i="2"/>
  <c r="N828" i="1"/>
  <c r="I828" i="1"/>
  <c r="S822" i="1"/>
  <c r="R822" i="1"/>
  <c r="S787" i="1"/>
  <c r="R787" i="1"/>
  <c r="N794" i="1"/>
  <c r="I794" i="1"/>
  <c r="AH690" i="1"/>
  <c r="AG690" i="1"/>
  <c r="AD690" i="1"/>
  <c r="S725" i="1"/>
  <c r="R725" i="1"/>
  <c r="N590" i="1"/>
  <c r="I590" i="1"/>
  <c r="N591" i="1"/>
  <c r="X30" i="4"/>
  <c r="AA46" i="3"/>
  <c r="AA6" i="4"/>
  <c r="AA7" i="4" s="1"/>
  <c r="N36" i="8"/>
  <c r="AA47" i="4"/>
  <c r="X47" i="4"/>
  <c r="I65" i="4"/>
  <c r="N47" i="5"/>
  <c r="O47" i="5" s="1"/>
  <c r="AA63" i="3"/>
  <c r="AA41" i="4"/>
  <c r="P10" i="5"/>
  <c r="Q10" i="5" s="1"/>
  <c r="N36" i="4"/>
  <c r="N187" i="2"/>
  <c r="O187" i="2" s="1"/>
  <c r="N60" i="3"/>
  <c r="O60" i="3" s="1"/>
  <c r="N235" i="2"/>
  <c r="O235" i="2" s="1"/>
  <c r="X235" i="2" s="1"/>
  <c r="I235" i="2"/>
  <c r="P22" i="3"/>
  <c r="N12" i="3"/>
  <c r="N185" i="2"/>
  <c r="O185" i="2" s="1"/>
  <c r="AE191" i="2"/>
  <c r="AB191" i="2"/>
  <c r="N216" i="2"/>
  <c r="O216" i="2" s="1"/>
  <c r="AB179" i="2"/>
  <c r="AB128" i="2"/>
  <c r="P135" i="2"/>
  <c r="Q135" i="2" s="1"/>
  <c r="I205" i="2"/>
  <c r="N123" i="2"/>
  <c r="O123" i="2" s="1"/>
  <c r="AE123" i="2"/>
  <c r="N99" i="2"/>
  <c r="O99" i="2" s="1"/>
  <c r="I148" i="2"/>
  <c r="AB140" i="2"/>
  <c r="N144" i="2"/>
  <c r="O144" i="2" s="1"/>
  <c r="S36" i="2"/>
  <c r="R36" i="2"/>
  <c r="X36" i="2"/>
  <c r="W36" i="2"/>
  <c r="AB123" i="2"/>
  <c r="S689" i="1"/>
  <c r="R689" i="1"/>
  <c r="AH782" i="1"/>
  <c r="AG782" i="1"/>
  <c r="I762" i="1"/>
  <c r="AH679" i="1"/>
  <c r="AG679" i="1"/>
  <c r="AD679" i="1"/>
  <c r="Q646" i="1"/>
  <c r="AH586" i="1"/>
  <c r="AG586" i="1"/>
  <c r="AD586" i="1"/>
  <c r="AH633" i="1"/>
  <c r="AG633" i="1"/>
  <c r="AD633" i="1"/>
  <c r="AG530" i="1"/>
  <c r="AH530" i="1"/>
  <c r="AD530" i="1"/>
  <c r="AH406" i="1"/>
  <c r="AG406" i="1"/>
  <c r="AD406" i="1"/>
  <c r="AA12" i="6"/>
  <c r="AA65" i="4"/>
  <c r="N43" i="5"/>
  <c r="O43" i="5" s="1"/>
  <c r="N45" i="3"/>
  <c r="O45" i="3" s="1"/>
  <c r="AA16" i="3"/>
  <c r="AA17" i="3" s="1"/>
  <c r="N77" i="3"/>
  <c r="O77" i="3" s="1"/>
  <c r="I37" i="4"/>
  <c r="AA36" i="5"/>
  <c r="AE209" i="2"/>
  <c r="AA68" i="4"/>
  <c r="N27" i="4"/>
  <c r="O27" i="4" s="1"/>
  <c r="X20" i="4"/>
  <c r="N58" i="3"/>
  <c r="O58" i="3" s="1"/>
  <c r="AA49" i="3"/>
  <c r="N153" i="2"/>
  <c r="O153" i="2" s="1"/>
  <c r="I153" i="2"/>
  <c r="AE196" i="2"/>
  <c r="P14" i="3"/>
  <c r="Q12" i="3"/>
  <c r="Q14" i="3" s="1"/>
  <c r="I191" i="2"/>
  <c r="N206" i="2"/>
  <c r="O206" i="2" s="1"/>
  <c r="AB175" i="2"/>
  <c r="AE205" i="2"/>
  <c r="AA39" i="3"/>
  <c r="AA41" i="3" s="1"/>
  <c r="AE112" i="2"/>
  <c r="AB112" i="2"/>
  <c r="N127" i="2"/>
  <c r="O127" i="2" s="1"/>
  <c r="N143" i="2"/>
  <c r="O143" i="2" s="1"/>
  <c r="I143" i="2"/>
  <c r="P115" i="2"/>
  <c r="Q115" i="2" s="1"/>
  <c r="R789" i="1"/>
  <c r="S789" i="1"/>
  <c r="N753" i="1"/>
  <c r="I753" i="1"/>
  <c r="Q609" i="1"/>
  <c r="N836" i="1"/>
  <c r="I836" i="1"/>
  <c r="AA20" i="8"/>
  <c r="AA52" i="3"/>
  <c r="X52" i="3"/>
  <c r="AA73" i="3"/>
  <c r="I16" i="3"/>
  <c r="P206" i="2"/>
  <c r="Q206" i="2" s="1"/>
  <c r="AA37" i="4"/>
  <c r="N76" i="4"/>
  <c r="O76" i="4" s="1"/>
  <c r="AA33" i="5"/>
  <c r="AE173" i="2"/>
  <c r="AE194" i="2"/>
  <c r="N190" i="2"/>
  <c r="O190" i="2" s="1"/>
  <c r="AE178" i="2"/>
  <c r="AB165" i="2"/>
  <c r="AE120" i="2"/>
  <c r="AE200" i="2"/>
  <c r="N113" i="2"/>
  <c r="O113" i="2" s="1"/>
  <c r="AE136" i="2"/>
  <c r="AB133" i="2"/>
  <c r="N8" i="2"/>
  <c r="O8" i="2" s="1"/>
  <c r="I813" i="1"/>
  <c r="N813" i="1"/>
  <c r="N701" i="1"/>
  <c r="I701" i="1"/>
  <c r="N634" i="1"/>
  <c r="I634" i="1"/>
  <c r="S570" i="1"/>
  <c r="R570" i="1"/>
  <c r="S463" i="1"/>
  <c r="R463" i="1"/>
  <c r="AA72" i="3"/>
  <c r="AA55" i="5"/>
  <c r="N12" i="6"/>
  <c r="O12" i="6" s="1"/>
  <c r="AA73" i="4"/>
  <c r="N26" i="3"/>
  <c r="O26" i="3" s="1"/>
  <c r="N79" i="4"/>
  <c r="O79" i="4" s="1"/>
  <c r="I79" i="4"/>
  <c r="X68" i="4"/>
  <c r="I78" i="3"/>
  <c r="N145" i="2"/>
  <c r="O145" i="2" s="1"/>
  <c r="N201" i="2"/>
  <c r="O201" i="2" s="1"/>
  <c r="AB209" i="2"/>
  <c r="I195" i="2"/>
  <c r="N64" i="2"/>
  <c r="N173" i="2"/>
  <c r="O173" i="2" s="1"/>
  <c r="N202" i="2"/>
  <c r="O202" i="2" s="1"/>
  <c r="P146" i="2"/>
  <c r="Q146" i="2" s="1"/>
  <c r="I132" i="2"/>
  <c r="AE96" i="2"/>
  <c r="S806" i="1"/>
  <c r="R806" i="1"/>
  <c r="N6" i="2"/>
  <c r="I6" i="2"/>
  <c r="N834" i="1"/>
  <c r="I834" i="1"/>
  <c r="S76" i="2"/>
  <c r="R76" i="2"/>
  <c r="S769" i="1"/>
  <c r="R769" i="1"/>
  <c r="AH742" i="1"/>
  <c r="AG742" i="1"/>
  <c r="AD742" i="1"/>
  <c r="R634" i="1"/>
  <c r="S634" i="1"/>
  <c r="AH634" i="1"/>
  <c r="AG634" i="1"/>
  <c r="AD634" i="1"/>
  <c r="AA21" i="8"/>
  <c r="AA49" i="5"/>
  <c r="AA17" i="5"/>
  <c r="AA19" i="5" s="1"/>
  <c r="N74" i="8"/>
  <c r="O74" i="8" s="1"/>
  <c r="AA44" i="4"/>
  <c r="X44" i="4"/>
  <c r="I42" i="5"/>
  <c r="P9" i="5"/>
  <c r="N39" i="5"/>
  <c r="O39" i="5" s="1"/>
  <c r="I39" i="5"/>
  <c r="AA28" i="5"/>
  <c r="AA23" i="5"/>
  <c r="AA61" i="4"/>
  <c r="X61" i="4"/>
  <c r="N14" i="5"/>
  <c r="I43" i="5"/>
  <c r="AA26" i="3"/>
  <c r="I52" i="3"/>
  <c r="P6" i="3"/>
  <c r="I76" i="4"/>
  <c r="N49" i="3"/>
  <c r="O49" i="3" s="1"/>
  <c r="N69" i="3"/>
  <c r="O69" i="3" s="1"/>
  <c r="AE189" i="2"/>
  <c r="N31" i="3"/>
  <c r="O31" i="3" s="1"/>
  <c r="I231" i="2"/>
  <c r="N231" i="2"/>
  <c r="O231" i="2" s="1"/>
  <c r="X231" i="2" s="1"/>
  <c r="S221" i="2"/>
  <c r="R221" i="2"/>
  <c r="X221" i="2"/>
  <c r="W221" i="2"/>
  <c r="P671" i="1"/>
  <c r="O671" i="1"/>
  <c r="R681" i="1"/>
  <c r="S681" i="1"/>
  <c r="P503" i="1"/>
  <c r="O503" i="1"/>
  <c r="N71" i="8"/>
  <c r="O71" i="8" s="1"/>
  <c r="N10" i="6"/>
  <c r="O10" i="6" s="1"/>
  <c r="X49" i="5"/>
  <c r="AA45" i="5"/>
  <c r="N65" i="8"/>
  <c r="O65" i="8" s="1"/>
  <c r="AA46" i="5"/>
  <c r="N72" i="3"/>
  <c r="O72" i="3" s="1"/>
  <c r="AA68" i="3"/>
  <c r="N27" i="8"/>
  <c r="O27" i="8" s="1"/>
  <c r="X56" i="4"/>
  <c r="AA26" i="8"/>
  <c r="AA43" i="5"/>
  <c r="I45" i="3"/>
  <c r="X37" i="4"/>
  <c r="AA77" i="3"/>
  <c r="AA64" i="4"/>
  <c r="AA76" i="4"/>
  <c r="AA51" i="4"/>
  <c r="N14" i="4"/>
  <c r="O14" i="4" s="1"/>
  <c r="N161" i="2"/>
  <c r="O161" i="2" s="1"/>
  <c r="AA78" i="3"/>
  <c r="X19" i="3"/>
  <c r="AE188" i="2"/>
  <c r="I13" i="3"/>
  <c r="I22" i="3"/>
  <c r="AE174" i="2"/>
  <c r="I233" i="2"/>
  <c r="N233" i="2"/>
  <c r="O233" i="2" s="1"/>
  <c r="X233" i="2" s="1"/>
  <c r="AB219" i="2"/>
  <c r="N198" i="2"/>
  <c r="O198" i="2" s="1"/>
  <c r="AE160" i="2"/>
  <c r="AE139" i="2"/>
  <c r="AB139" i="2"/>
  <c r="AE132" i="2"/>
  <c r="P114" i="2"/>
  <c r="Q114" i="2" s="1"/>
  <c r="N181" i="2"/>
  <c r="O181" i="2" s="1"/>
  <c r="AG832" i="1"/>
  <c r="AH832" i="1"/>
  <c r="AE44" i="2"/>
  <c r="I806" i="1"/>
  <c r="N806" i="1"/>
  <c r="N17" i="2"/>
  <c r="I17" i="2"/>
  <c r="N712" i="1"/>
  <c r="I712" i="1"/>
  <c r="S37" i="2"/>
  <c r="R37" i="2"/>
  <c r="N697" i="1"/>
  <c r="I697" i="1"/>
  <c r="P77" i="3"/>
  <c r="Q77" i="3" s="1"/>
  <c r="N73" i="4"/>
  <c r="O73" i="4" s="1"/>
  <c r="AA69" i="4"/>
  <c r="N9" i="7"/>
  <c r="O9" i="7" s="1"/>
  <c r="N8" i="7"/>
  <c r="O8" i="7" s="1"/>
  <c r="I8" i="7"/>
  <c r="AA56" i="5"/>
  <c r="N224" i="2"/>
  <c r="O224" i="2" s="1"/>
  <c r="AA45" i="3"/>
  <c r="P67" i="3"/>
  <c r="X9" i="4"/>
  <c r="N208" i="2"/>
  <c r="O208" i="2" s="1"/>
  <c r="N50" i="5"/>
  <c r="O50" i="5" s="1"/>
  <c r="N6" i="3"/>
  <c r="X29" i="3"/>
  <c r="AA13" i="3"/>
  <c r="X13" i="3"/>
  <c r="AA22" i="3"/>
  <c r="N189" i="2"/>
  <c r="O189" i="2" s="1"/>
  <c r="I12" i="3"/>
  <c r="AB150" i="2"/>
  <c r="N50" i="2"/>
  <c r="AE138" i="2"/>
  <c r="AB138" i="2"/>
  <c r="AE130" i="2"/>
  <c r="N121" i="2"/>
  <c r="O121" i="2" s="1"/>
  <c r="I121" i="2"/>
  <c r="N114" i="2"/>
  <c r="O114" i="2" s="1"/>
  <c r="Q40" i="2"/>
  <c r="P45" i="2"/>
  <c r="AH821" i="1"/>
  <c r="AG821" i="1"/>
  <c r="AD821" i="1"/>
  <c r="AE86" i="2"/>
  <c r="AB86" i="2"/>
  <c r="Q772" i="1"/>
  <c r="Q877" i="1"/>
  <c r="S876" i="1"/>
  <c r="S707" i="1"/>
  <c r="R707" i="1"/>
  <c r="N18" i="5"/>
  <c r="O18" i="5" s="1"/>
  <c r="N218" i="2"/>
  <c r="O218" i="2" s="1"/>
  <c r="N70" i="4"/>
  <c r="O70" i="4" s="1"/>
  <c r="I75" i="3"/>
  <c r="X33" i="5"/>
  <c r="AA9" i="5"/>
  <c r="AA12" i="5" s="1"/>
  <c r="N175" i="2"/>
  <c r="O175" i="2" s="1"/>
  <c r="P236" i="2"/>
  <c r="Q230" i="2"/>
  <c r="N62" i="3"/>
  <c r="O62" i="3" s="1"/>
  <c r="I62" i="3"/>
  <c r="AE226" i="2"/>
  <c r="AE164" i="2"/>
  <c r="N102" i="2"/>
  <c r="X122" i="2"/>
  <c r="W122" i="2"/>
  <c r="S122" i="2"/>
  <c r="R122" i="2"/>
  <c r="AA12" i="3"/>
  <c r="N219" i="2"/>
  <c r="O219" i="2" s="1"/>
  <c r="N112" i="2"/>
  <c r="O112" i="2" s="1"/>
  <c r="I112" i="2"/>
  <c r="AE104" i="2"/>
  <c r="AH799" i="1"/>
  <c r="AG799" i="1"/>
  <c r="AD799" i="1"/>
  <c r="S825" i="1"/>
  <c r="R825" i="1"/>
  <c r="N820" i="1"/>
  <c r="I820" i="1"/>
  <c r="Q687" i="1"/>
  <c r="N876" i="1"/>
  <c r="P876" i="1" s="1"/>
  <c r="I876" i="1"/>
  <c r="AH653" i="1"/>
  <c r="AG653" i="1"/>
  <c r="AD653" i="1"/>
  <c r="Q563" i="1"/>
  <c r="AH618" i="1"/>
  <c r="AG618" i="1"/>
  <c r="N482" i="1"/>
  <c r="I482" i="1"/>
  <c r="AG575" i="1"/>
  <c r="AH575" i="1"/>
  <c r="AD575" i="1"/>
  <c r="X69" i="4"/>
  <c r="N69" i="4"/>
  <c r="O69" i="4" s="1"/>
  <c r="N55" i="4"/>
  <c r="O55" i="4" s="1"/>
  <c r="N226" i="2"/>
  <c r="O226" i="2" s="1"/>
  <c r="AA75" i="3"/>
  <c r="N61" i="3"/>
  <c r="O61" i="3" s="1"/>
  <c r="N46" i="5"/>
  <c r="O46" i="5" s="1"/>
  <c r="N46" i="3"/>
  <c r="O46" i="3" s="1"/>
  <c r="I230" i="2"/>
  <c r="N230" i="2"/>
  <c r="I64" i="3"/>
  <c r="AA25" i="3"/>
  <c r="AE176" i="2"/>
  <c r="AB176" i="2"/>
  <c r="I60" i="3"/>
  <c r="N70" i="3"/>
  <c r="O70" i="3" s="1"/>
  <c r="AB182" i="2"/>
  <c r="P144" i="2"/>
  <c r="Q144" i="2" s="1"/>
  <c r="AB199" i="2"/>
  <c r="N209" i="2"/>
  <c r="O209" i="2" s="1"/>
  <c r="AA70" i="3"/>
  <c r="AB64" i="2"/>
  <c r="N116" i="2"/>
  <c r="O116" i="2" s="1"/>
  <c r="I116" i="2"/>
  <c r="AE159" i="2"/>
  <c r="AB159" i="2"/>
  <c r="N117" i="2"/>
  <c r="O117" i="2" s="1"/>
  <c r="N170" i="2"/>
  <c r="O170" i="2" s="1"/>
  <c r="AE97" i="2"/>
  <c r="AB97" i="2"/>
  <c r="P176" i="2"/>
  <c r="Q176" i="2" s="1"/>
  <c r="N56" i="2"/>
  <c r="I56" i="2"/>
  <c r="S43" i="2"/>
  <c r="R43" i="2"/>
  <c r="I36" i="2"/>
  <c r="P163" i="2"/>
  <c r="Q163" i="2" s="1"/>
  <c r="N741" i="1"/>
  <c r="I741" i="1"/>
  <c r="N786" i="1"/>
  <c r="I786" i="1"/>
  <c r="S579" i="1"/>
  <c r="R579" i="1"/>
  <c r="Q600" i="1"/>
  <c r="I575" i="1"/>
  <c r="AH142" i="1"/>
  <c r="AG142" i="1"/>
  <c r="AD142" i="1"/>
  <c r="N21" i="8"/>
  <c r="O21" i="8" s="1"/>
  <c r="N77" i="4"/>
  <c r="O77" i="4" s="1"/>
  <c r="N33" i="5"/>
  <c r="O33" i="5" s="1"/>
  <c r="N41" i="8"/>
  <c r="O41" i="8" s="1"/>
  <c r="AA53" i="8"/>
  <c r="N29" i="8"/>
  <c r="O29" i="8" s="1"/>
  <c r="N32" i="8"/>
  <c r="AA50" i="8"/>
  <c r="AA6" i="5"/>
  <c r="AA7" i="5" s="1"/>
  <c r="AA48" i="4"/>
  <c r="AA32" i="8"/>
  <c r="N37" i="8"/>
  <c r="O37" i="8" s="1"/>
  <c r="AA13" i="4"/>
  <c r="N74" i="3"/>
  <c r="O74" i="3" s="1"/>
  <c r="AA51" i="3"/>
  <c r="N31" i="5"/>
  <c r="AA55" i="4"/>
  <c r="X48" i="4"/>
  <c r="AA59" i="4"/>
  <c r="AA78" i="4"/>
  <c r="N234" i="2"/>
  <c r="O234" i="2" s="1"/>
  <c r="X234" i="2" s="1"/>
  <c r="I234" i="2"/>
  <c r="AA32" i="3"/>
  <c r="N204" i="2"/>
  <c r="O204" i="2" s="1"/>
  <c r="N35" i="3"/>
  <c r="AE144" i="2"/>
  <c r="AE145" i="2"/>
  <c r="N215" i="2"/>
  <c r="O215" i="2" s="1"/>
  <c r="N122" i="2"/>
  <c r="O122" i="2" s="1"/>
  <c r="AE195" i="2"/>
  <c r="N139" i="2"/>
  <c r="O139" i="2" s="1"/>
  <c r="I139" i="2"/>
  <c r="AE122" i="2"/>
  <c r="Z865" i="1"/>
  <c r="Y865" i="1"/>
  <c r="S813" i="1"/>
  <c r="R813" i="1"/>
  <c r="AE42" i="2"/>
  <c r="N87" i="2"/>
  <c r="O87" i="2" s="1"/>
  <c r="N65" i="2"/>
  <c r="O65" i="2" s="1"/>
  <c r="N787" i="1"/>
  <c r="AH721" i="1"/>
  <c r="AG721" i="1"/>
  <c r="N769" i="1"/>
  <c r="S712" i="1"/>
  <c r="R712" i="1"/>
  <c r="AH795" i="1"/>
  <c r="AG795" i="1"/>
  <c r="N37" i="2"/>
  <c r="O37" i="2" s="1"/>
  <c r="W37" i="2" s="1"/>
  <c r="N751" i="1"/>
  <c r="S657" i="1"/>
  <c r="R657" i="1"/>
  <c r="N613" i="1"/>
  <c r="AH702" i="1"/>
  <c r="AG702" i="1"/>
  <c r="S730" i="1"/>
  <c r="R730" i="1"/>
  <c r="N611" i="1"/>
  <c r="I611" i="1"/>
  <c r="S747" i="1"/>
  <c r="R747" i="1"/>
  <c r="AG743" i="1"/>
  <c r="AH743" i="1"/>
  <c r="N849" i="1"/>
  <c r="AH762" i="1"/>
  <c r="AG762" i="1"/>
  <c r="AH727" i="1"/>
  <c r="AG727" i="1"/>
  <c r="AH635" i="1"/>
  <c r="AG635" i="1"/>
  <c r="N767" i="1"/>
  <c r="N647" i="1"/>
  <c r="N615" i="1"/>
  <c r="N725" i="1"/>
  <c r="N631" i="1"/>
  <c r="N626" i="1"/>
  <c r="R590" i="1"/>
  <c r="S590" i="1"/>
  <c r="S701" i="1"/>
  <c r="R701" i="1"/>
  <c r="N579" i="1"/>
  <c r="AH604" i="1"/>
  <c r="AG604" i="1"/>
  <c r="N570" i="1"/>
  <c r="S551" i="1"/>
  <c r="R551" i="1"/>
  <c r="S591" i="1"/>
  <c r="R591" i="1"/>
  <c r="R662" i="1"/>
  <c r="S662" i="1"/>
  <c r="R618" i="1"/>
  <c r="S618" i="1"/>
  <c r="Q649" i="1"/>
  <c r="S612" i="1"/>
  <c r="R612" i="1"/>
  <c r="N549" i="1"/>
  <c r="Q541" i="1"/>
  <c r="N477" i="1"/>
  <c r="I477" i="1"/>
  <c r="AG536" i="1"/>
  <c r="AH536" i="1"/>
  <c r="N522" i="1"/>
  <c r="I522" i="1"/>
  <c r="N465" i="1"/>
  <c r="I465" i="1"/>
  <c r="N434" i="1"/>
  <c r="AH367" i="1"/>
  <c r="AG367" i="1"/>
  <c r="AD367" i="1"/>
  <c r="AH341" i="1"/>
  <c r="AG341" i="1"/>
  <c r="AD341" i="1"/>
  <c r="S319" i="1"/>
  <c r="R319" i="1"/>
  <c r="S119" i="1"/>
  <c r="R119" i="1"/>
  <c r="R213" i="1"/>
  <c r="S213" i="1"/>
  <c r="N502" i="1"/>
  <c r="I502" i="1"/>
  <c r="S434" i="1"/>
  <c r="R434" i="1"/>
  <c r="N213" i="1"/>
  <c r="I213" i="1"/>
  <c r="S314" i="1"/>
  <c r="R314" i="1"/>
  <c r="AH286" i="1"/>
  <c r="AG286" i="1"/>
  <c r="AD286" i="1"/>
  <c r="S363" i="1"/>
  <c r="R363" i="1"/>
  <c r="Q354" i="1"/>
  <c r="N120" i="1"/>
  <c r="I120" i="1"/>
  <c r="AH272" i="1"/>
  <c r="AG272" i="1"/>
  <c r="AD272" i="1"/>
  <c r="AH53" i="1"/>
  <c r="AG53" i="1"/>
  <c r="S786" i="1"/>
  <c r="R786" i="1"/>
  <c r="AH763" i="1"/>
  <c r="AG763" i="1"/>
  <c r="N641" i="1"/>
  <c r="N760" i="1"/>
  <c r="AH594" i="1"/>
  <c r="AG594" i="1"/>
  <c r="N595" i="1"/>
  <c r="AH655" i="1"/>
  <c r="AG655" i="1"/>
  <c r="AH670" i="1"/>
  <c r="AG670" i="1"/>
  <c r="S633" i="1"/>
  <c r="R633" i="1"/>
  <c r="S605" i="1"/>
  <c r="R605" i="1"/>
  <c r="S628" i="1"/>
  <c r="R628" i="1"/>
  <c r="AH666" i="1"/>
  <c r="AG666" i="1"/>
  <c r="AD666" i="1"/>
  <c r="AD594" i="1"/>
  <c r="Q608" i="1"/>
  <c r="S542" i="1"/>
  <c r="R542" i="1"/>
  <c r="N545" i="1"/>
  <c r="I545" i="1"/>
  <c r="N459" i="1"/>
  <c r="I459" i="1"/>
  <c r="AG446" i="1"/>
  <c r="AH446" i="1"/>
  <c r="AD446" i="1"/>
  <c r="AH289" i="1"/>
  <c r="AG289" i="1"/>
  <c r="AD289" i="1"/>
  <c r="N360" i="1"/>
  <c r="I360" i="1"/>
  <c r="AH44" i="1"/>
  <c r="AG44" i="1"/>
  <c r="AD44" i="1"/>
  <c r="AH23" i="1"/>
  <c r="AG23" i="1"/>
  <c r="AD23" i="1"/>
  <c r="S121" i="1"/>
  <c r="R121" i="1"/>
  <c r="N177" i="2"/>
  <c r="O177" i="2" s="1"/>
  <c r="AE170" i="2"/>
  <c r="N67" i="2"/>
  <c r="O67" i="2" s="1"/>
  <c r="AG853" i="1"/>
  <c r="AH853" i="1"/>
  <c r="AD853" i="1"/>
  <c r="N850" i="1"/>
  <c r="N797" i="1"/>
  <c r="AH797" i="1"/>
  <c r="AG797" i="1"/>
  <c r="N28" i="2"/>
  <c r="P32" i="2"/>
  <c r="Q32" i="2" s="1"/>
  <c r="AH830" i="1"/>
  <c r="AG830" i="1"/>
  <c r="N789" i="1"/>
  <c r="N848" i="1"/>
  <c r="N689" i="1"/>
  <c r="Z861" i="1"/>
  <c r="Y861" i="1"/>
  <c r="AG766" i="1"/>
  <c r="AH766" i="1"/>
  <c r="I809" i="1"/>
  <c r="N809" i="1"/>
  <c r="Z864" i="1"/>
  <c r="Y864" i="1"/>
  <c r="R780" i="1"/>
  <c r="S780" i="1"/>
  <c r="N734" i="1"/>
  <c r="AH722" i="1"/>
  <c r="AG722" i="1"/>
  <c r="AG677" i="1"/>
  <c r="AH677" i="1"/>
  <c r="AD677" i="1"/>
  <c r="S762" i="1"/>
  <c r="R762" i="1"/>
  <c r="S744" i="1"/>
  <c r="R744" i="1"/>
  <c r="S727" i="1"/>
  <c r="R727" i="1"/>
  <c r="AH769" i="1"/>
  <c r="AG769" i="1"/>
  <c r="AD763" i="1"/>
  <c r="AH685" i="1"/>
  <c r="AG685" i="1"/>
  <c r="AH733" i="1"/>
  <c r="AG733" i="1"/>
  <c r="AG700" i="1"/>
  <c r="AH700" i="1"/>
  <c r="AH664" i="1"/>
  <c r="AG664" i="1"/>
  <c r="AH674" i="1"/>
  <c r="AG674" i="1"/>
  <c r="N593" i="1"/>
  <c r="N696" i="1"/>
  <c r="AH724" i="1"/>
  <c r="AG724" i="1"/>
  <c r="AH750" i="1"/>
  <c r="AG750" i="1"/>
  <c r="AH640" i="1"/>
  <c r="AG640" i="1"/>
  <c r="AH579" i="1"/>
  <c r="AG579" i="1"/>
  <c r="AD579" i="1"/>
  <c r="N556" i="1"/>
  <c r="Q650" i="1"/>
  <c r="N605" i="1"/>
  <c r="N661" i="1"/>
  <c r="I661" i="1"/>
  <c r="AH603" i="1"/>
  <c r="AG603" i="1"/>
  <c r="AH515" i="1"/>
  <c r="AG515" i="1"/>
  <c r="N542" i="1"/>
  <c r="I542" i="1"/>
  <c r="Q480" i="1"/>
  <c r="S371" i="1"/>
  <c r="R371" i="1"/>
  <c r="N356" i="1"/>
  <c r="I356" i="1"/>
  <c r="N316" i="1"/>
  <c r="I316" i="1"/>
  <c r="R303" i="1"/>
  <c r="S303" i="1"/>
  <c r="AH108" i="1"/>
  <c r="AG108" i="1"/>
  <c r="Y868" i="1"/>
  <c r="Z868" i="1"/>
  <c r="S809" i="1"/>
  <c r="R809" i="1"/>
  <c r="P824" i="1"/>
  <c r="O824" i="1"/>
  <c r="N843" i="1"/>
  <c r="AE61" i="2"/>
  <c r="S734" i="1"/>
  <c r="R734" i="1"/>
  <c r="Q764" i="1"/>
  <c r="AG656" i="1"/>
  <c r="AH656" i="1"/>
  <c r="N804" i="1"/>
  <c r="I804" i="1"/>
  <c r="R698" i="1"/>
  <c r="S698" i="1"/>
  <c r="S652" i="1"/>
  <c r="R652" i="1"/>
  <c r="N744" i="1"/>
  <c r="N763" i="1"/>
  <c r="I763" i="1"/>
  <c r="AH758" i="1"/>
  <c r="AG758" i="1"/>
  <c r="N601" i="1"/>
  <c r="N729" i="1"/>
  <c r="N742" i="1"/>
  <c r="N709" i="1"/>
  <c r="N721" i="1"/>
  <c r="N525" i="1"/>
  <c r="I525" i="1"/>
  <c r="AH531" i="1"/>
  <c r="AG531" i="1"/>
  <c r="N638" i="1"/>
  <c r="AH613" i="1"/>
  <c r="AG613" i="1"/>
  <c r="AD613" i="1"/>
  <c r="S661" i="1"/>
  <c r="R661" i="1"/>
  <c r="AH457" i="1"/>
  <c r="AG457" i="1"/>
  <c r="AD457" i="1"/>
  <c r="AG520" i="1"/>
  <c r="AH520" i="1"/>
  <c r="S536" i="1"/>
  <c r="R536" i="1"/>
  <c r="S506" i="1"/>
  <c r="R506" i="1"/>
  <c r="S588" i="1"/>
  <c r="R588" i="1"/>
  <c r="AH472" i="1"/>
  <c r="AG472" i="1"/>
  <c r="AD472" i="1"/>
  <c r="N423" i="1"/>
  <c r="I423" i="1"/>
  <c r="AH412" i="1"/>
  <c r="AG412" i="1"/>
  <c r="AD412" i="1"/>
  <c r="S192" i="1"/>
  <c r="R192" i="1"/>
  <c r="Q55" i="1"/>
  <c r="N796" i="1"/>
  <c r="I824" i="1"/>
  <c r="N9" i="2"/>
  <c r="O9" i="2" s="1"/>
  <c r="X9" i="2" s="1"/>
  <c r="N803" i="1"/>
  <c r="I803" i="1"/>
  <c r="N691" i="1"/>
  <c r="AH744" i="1"/>
  <c r="AG744" i="1"/>
  <c r="AG837" i="1"/>
  <c r="AH837" i="1"/>
  <c r="N868" i="1"/>
  <c r="P868" i="1" s="1"/>
  <c r="I868" i="1"/>
  <c r="N765" i="1"/>
  <c r="I765" i="1"/>
  <c r="S791" i="1"/>
  <c r="R791" i="1"/>
  <c r="P782" i="1"/>
  <c r="O782" i="1"/>
  <c r="AG784" i="1"/>
  <c r="AH784" i="1"/>
  <c r="S655" i="1"/>
  <c r="R655" i="1"/>
  <c r="S804" i="1"/>
  <c r="R804" i="1"/>
  <c r="N698" i="1"/>
  <c r="N652" i="1"/>
  <c r="I652" i="1"/>
  <c r="AH748" i="1"/>
  <c r="AG748" i="1"/>
  <c r="N736" i="1"/>
  <c r="R763" i="1"/>
  <c r="S763" i="1"/>
  <c r="R601" i="1"/>
  <c r="S601" i="1"/>
  <c r="R729" i="1"/>
  <c r="S729" i="1"/>
  <c r="S742" i="1"/>
  <c r="R742" i="1"/>
  <c r="N672" i="1"/>
  <c r="AH696" i="1"/>
  <c r="AG696" i="1"/>
  <c r="AD696" i="1"/>
  <c r="S709" i="1"/>
  <c r="R709" i="1"/>
  <c r="S721" i="1"/>
  <c r="R721" i="1"/>
  <c r="AH562" i="1"/>
  <c r="AG562" i="1"/>
  <c r="R638" i="1"/>
  <c r="S638" i="1"/>
  <c r="AH571" i="1"/>
  <c r="AG571" i="1"/>
  <c r="N574" i="1"/>
  <c r="N598" i="1"/>
  <c r="I598" i="1"/>
  <c r="N678" i="1"/>
  <c r="I678" i="1"/>
  <c r="R546" i="1"/>
  <c r="S546" i="1"/>
  <c r="N456" i="1"/>
  <c r="I456" i="1"/>
  <c r="N505" i="1"/>
  <c r="N536" i="1"/>
  <c r="I536" i="1"/>
  <c r="N540" i="1"/>
  <c r="I540" i="1"/>
  <c r="Q409" i="1"/>
  <c r="AH393" i="1"/>
  <c r="AG393" i="1"/>
  <c r="Q353" i="1"/>
  <c r="S142" i="1"/>
  <c r="R142" i="1"/>
  <c r="AH98" i="1"/>
  <c r="AG98" i="1"/>
  <c r="AD98" i="1"/>
  <c r="Q56" i="2"/>
  <c r="P57" i="2"/>
  <c r="AH847" i="1"/>
  <c r="AG847" i="1"/>
  <c r="N798" i="1"/>
  <c r="AG845" i="1"/>
  <c r="AH845" i="1"/>
  <c r="S9" i="2"/>
  <c r="R9" i="2"/>
  <c r="AE28" i="2"/>
  <c r="AE29" i="2" s="1"/>
  <c r="S803" i="1"/>
  <c r="R803" i="1"/>
  <c r="AE70" i="2"/>
  <c r="N10" i="2"/>
  <c r="O10" i="2" s="1"/>
  <c r="N722" i="1"/>
  <c r="AG787" i="1"/>
  <c r="AH787" i="1"/>
  <c r="N772" i="1"/>
  <c r="I744" i="1"/>
  <c r="S765" i="1"/>
  <c r="R765" i="1"/>
  <c r="N791" i="1"/>
  <c r="S782" i="1"/>
  <c r="R782" i="1"/>
  <c r="AH841" i="1"/>
  <c r="AG841" i="1"/>
  <c r="AD841" i="1"/>
  <c r="I10" i="2"/>
  <c r="AG630" i="1"/>
  <c r="AH630" i="1"/>
  <c r="N761" i="1"/>
  <c r="AH730" i="1"/>
  <c r="AG730" i="1"/>
  <c r="AH781" i="1"/>
  <c r="AG781" i="1"/>
  <c r="N703" i="1"/>
  <c r="AH752" i="1"/>
  <c r="AG752" i="1"/>
  <c r="Q740" i="1"/>
  <c r="R736" i="1"/>
  <c r="S736" i="1"/>
  <c r="AH759" i="1"/>
  <c r="AG759" i="1"/>
  <c r="S754" i="1"/>
  <c r="R754" i="1"/>
  <c r="N758" i="1"/>
  <c r="N708" i="1"/>
  <c r="R710" i="1"/>
  <c r="S710" i="1"/>
  <c r="AH625" i="1"/>
  <c r="AG625" i="1"/>
  <c r="R679" i="1"/>
  <c r="S679" i="1"/>
  <c r="R672" i="1"/>
  <c r="S672" i="1"/>
  <c r="I703" i="1"/>
  <c r="N711" i="1"/>
  <c r="AH619" i="1"/>
  <c r="AG619" i="1"/>
  <c r="N490" i="1"/>
  <c r="S530" i="1"/>
  <c r="R530" i="1"/>
  <c r="AH590" i="1"/>
  <c r="AG590" i="1"/>
  <c r="N552" i="1"/>
  <c r="S574" i="1"/>
  <c r="R574" i="1"/>
  <c r="AH518" i="1"/>
  <c r="AG518" i="1"/>
  <c r="AD518" i="1"/>
  <c r="S598" i="1"/>
  <c r="R598" i="1"/>
  <c r="AH644" i="1"/>
  <c r="AG644" i="1"/>
  <c r="AD644" i="1"/>
  <c r="S678" i="1"/>
  <c r="R678" i="1"/>
  <c r="S456" i="1"/>
  <c r="R456" i="1"/>
  <c r="AG454" i="1"/>
  <c r="AH454" i="1"/>
  <c r="AD454" i="1"/>
  <c r="Q521" i="1"/>
  <c r="AH447" i="1"/>
  <c r="AG447" i="1"/>
  <c r="N534" i="1"/>
  <c r="AH408" i="1"/>
  <c r="AG408" i="1"/>
  <c r="AD408" i="1"/>
  <c r="N478" i="1"/>
  <c r="I478" i="1"/>
  <c r="Q331" i="1"/>
  <c r="AH340" i="1"/>
  <c r="AG340" i="1"/>
  <c r="AD340" i="1"/>
  <c r="N329" i="1"/>
  <c r="I329" i="1"/>
  <c r="Q294" i="1"/>
  <c r="S137" i="1"/>
  <c r="R137" i="1"/>
  <c r="Q16" i="1"/>
  <c r="Q44" i="1"/>
  <c r="AE198" i="2"/>
  <c r="N152" i="2"/>
  <c r="O152" i="2" s="1"/>
  <c r="N118" i="2"/>
  <c r="O118" i="2" s="1"/>
  <c r="AE156" i="2"/>
  <c r="AE137" i="2"/>
  <c r="AE89" i="2"/>
  <c r="N839" i="1"/>
  <c r="I839" i="1"/>
  <c r="N825" i="1"/>
  <c r="N823" i="1"/>
  <c r="N808" i="1"/>
  <c r="I808" i="1"/>
  <c r="AE43" i="2"/>
  <c r="AH777" i="1"/>
  <c r="AG777" i="1"/>
  <c r="N831" i="1"/>
  <c r="I831" i="1"/>
  <c r="S743" i="1"/>
  <c r="R743" i="1"/>
  <c r="AG686" i="1"/>
  <c r="AH686" i="1"/>
  <c r="N832" i="1"/>
  <c r="AE10" i="2"/>
  <c r="N702" i="1"/>
  <c r="Q627" i="1"/>
  <c r="S761" i="1"/>
  <c r="R761" i="1"/>
  <c r="AH707" i="1"/>
  <c r="AG707" i="1"/>
  <c r="AD707" i="1"/>
  <c r="S703" i="1"/>
  <c r="R703" i="1"/>
  <c r="Q723" i="1"/>
  <c r="N664" i="1"/>
  <c r="N710" i="1"/>
  <c r="N679" i="1"/>
  <c r="S669" i="1"/>
  <c r="R669" i="1"/>
  <c r="N643" i="1"/>
  <c r="S684" i="1"/>
  <c r="R684" i="1"/>
  <c r="AH703" i="1"/>
  <c r="AG703" i="1"/>
  <c r="S711" i="1"/>
  <c r="R711" i="1"/>
  <c r="AH566" i="1"/>
  <c r="AG566" i="1"/>
  <c r="S490" i="1"/>
  <c r="R490" i="1"/>
  <c r="AH564" i="1"/>
  <c r="AG564" i="1"/>
  <c r="N530" i="1"/>
  <c r="AD655" i="1"/>
  <c r="AH529" i="1"/>
  <c r="AG529" i="1"/>
  <c r="AD529" i="1"/>
  <c r="AH573" i="1"/>
  <c r="AG573" i="1"/>
  <c r="N517" i="1"/>
  <c r="I517" i="1"/>
  <c r="AG652" i="1"/>
  <c r="AH652" i="1"/>
  <c r="N666" i="1"/>
  <c r="N632" i="1"/>
  <c r="N656" i="1"/>
  <c r="Q477" i="1"/>
  <c r="N510" i="1"/>
  <c r="I510" i="1"/>
  <c r="AG493" i="1"/>
  <c r="AH493" i="1"/>
  <c r="AH489" i="1"/>
  <c r="AG489" i="1"/>
  <c r="S534" i="1"/>
  <c r="R534" i="1"/>
  <c r="N484" i="1"/>
  <c r="AH284" i="1"/>
  <c r="AG284" i="1"/>
  <c r="AD284" i="1"/>
  <c r="S329" i="1"/>
  <c r="R329" i="1"/>
  <c r="S292" i="1"/>
  <c r="R292" i="1"/>
  <c r="AH192" i="1"/>
  <c r="AG192" i="1"/>
  <c r="AD192" i="1"/>
  <c r="I180" i="1"/>
  <c r="AH164" i="1"/>
  <c r="AG164" i="1"/>
  <c r="AD164" i="1"/>
  <c r="AE142" i="2"/>
  <c r="AE177" i="2"/>
  <c r="I67" i="2"/>
  <c r="N174" i="2"/>
  <c r="O174" i="2" s="1"/>
  <c r="AH783" i="1"/>
  <c r="AG783" i="1"/>
  <c r="AG839" i="1"/>
  <c r="AH839" i="1"/>
  <c r="AE83" i="2"/>
  <c r="AE9" i="2"/>
  <c r="N863" i="1"/>
  <c r="P863" i="1" s="1"/>
  <c r="I863" i="1"/>
  <c r="S808" i="1"/>
  <c r="R808" i="1"/>
  <c r="AH693" i="1"/>
  <c r="AG693" i="1"/>
  <c r="N743" i="1"/>
  <c r="I743" i="1"/>
  <c r="AH790" i="1"/>
  <c r="AG790" i="1"/>
  <c r="AE37" i="2"/>
  <c r="N13" i="2"/>
  <c r="AH849" i="1"/>
  <c r="AG849" i="1"/>
  <c r="R702" i="1"/>
  <c r="S702" i="1"/>
  <c r="N723" i="1"/>
  <c r="N599" i="1"/>
  <c r="I599" i="1"/>
  <c r="N785" i="1"/>
  <c r="S658" i="1"/>
  <c r="R658" i="1"/>
  <c r="S659" i="1"/>
  <c r="R659" i="1"/>
  <c r="N669" i="1"/>
  <c r="AD830" i="1"/>
  <c r="AH627" i="1"/>
  <c r="AG627" i="1"/>
  <c r="S565" i="1"/>
  <c r="R565" i="1"/>
  <c r="AH585" i="1"/>
  <c r="AG585" i="1"/>
  <c r="N650" i="1"/>
  <c r="N528" i="1"/>
  <c r="I528" i="1"/>
  <c r="S517" i="1"/>
  <c r="R517" i="1"/>
  <c r="S666" i="1"/>
  <c r="R666" i="1"/>
  <c r="R632" i="1"/>
  <c r="S632" i="1"/>
  <c r="AG608" i="1"/>
  <c r="AH608" i="1"/>
  <c r="AD608" i="1"/>
  <c r="N453" i="1"/>
  <c r="I574" i="1"/>
  <c r="S407" i="1"/>
  <c r="R407" i="1"/>
  <c r="AH465" i="1"/>
  <c r="AG465" i="1"/>
  <c r="AD465" i="1"/>
  <c r="S416" i="1"/>
  <c r="R416" i="1"/>
  <c r="N302" i="1"/>
  <c r="I302" i="1"/>
  <c r="N292" i="1"/>
  <c r="I292" i="1"/>
  <c r="I177" i="2"/>
  <c r="AE67" i="2"/>
  <c r="AE98" i="2"/>
  <c r="N176" i="2"/>
  <c r="O176" i="2" s="1"/>
  <c r="N42" i="2"/>
  <c r="O42" i="2" s="1"/>
  <c r="X42" i="2" s="1"/>
  <c r="I42" i="2"/>
  <c r="AE81" i="2"/>
  <c r="Y863" i="1"/>
  <c r="Z863" i="1"/>
  <c r="N21" i="2"/>
  <c r="O21" i="2" s="1"/>
  <c r="AE59" i="2"/>
  <c r="AE62" i="2" s="1"/>
  <c r="S692" i="1"/>
  <c r="R692" i="1"/>
  <c r="Q794" i="1"/>
  <c r="N685" i="1"/>
  <c r="N756" i="1"/>
  <c r="AH610" i="1"/>
  <c r="AG610" i="1"/>
  <c r="AD610" i="1"/>
  <c r="AH726" i="1"/>
  <c r="AG726" i="1"/>
  <c r="AH825" i="1"/>
  <c r="AG825" i="1"/>
  <c r="N759" i="1"/>
  <c r="AH836" i="1"/>
  <c r="AG836" i="1"/>
  <c r="S599" i="1"/>
  <c r="R599" i="1"/>
  <c r="AH704" i="1"/>
  <c r="AG704" i="1"/>
  <c r="S785" i="1"/>
  <c r="R785" i="1"/>
  <c r="N658" i="1"/>
  <c r="AH706" i="1"/>
  <c r="AG706" i="1"/>
  <c r="I843" i="1"/>
  <c r="N674" i="1"/>
  <c r="N659" i="1"/>
  <c r="R714" i="1"/>
  <c r="S714" i="1"/>
  <c r="AH688" i="1"/>
  <c r="AG688" i="1"/>
  <c r="S810" i="1"/>
  <c r="R810" i="1"/>
  <c r="N565" i="1"/>
  <c r="Q491" i="1"/>
  <c r="N563" i="1"/>
  <c r="AH638" i="1"/>
  <c r="AG638" i="1"/>
  <c r="S528" i="1"/>
  <c r="R528" i="1"/>
  <c r="S554" i="1"/>
  <c r="R554" i="1"/>
  <c r="N818" i="1"/>
  <c r="Q540" i="1"/>
  <c r="AH504" i="1"/>
  <c r="AG504" i="1"/>
  <c r="AD504" i="1"/>
  <c r="S453" i="1"/>
  <c r="R453" i="1"/>
  <c r="S451" i="1"/>
  <c r="R451" i="1"/>
  <c r="AH543" i="1"/>
  <c r="AG543" i="1"/>
  <c r="AD543" i="1"/>
  <c r="AG459" i="1"/>
  <c r="AH459" i="1"/>
  <c r="S302" i="1"/>
  <c r="R302" i="1"/>
  <c r="R162" i="1"/>
  <c r="S162" i="1"/>
  <c r="S172" i="1"/>
  <c r="R172" i="1"/>
  <c r="N91" i="1"/>
  <c r="I91" i="1"/>
  <c r="Q17" i="1"/>
  <c r="N34" i="1"/>
  <c r="I34" i="1"/>
  <c r="AE135" i="2"/>
  <c r="N172" i="2"/>
  <c r="O172" i="2" s="1"/>
  <c r="AE172" i="2"/>
  <c r="AE129" i="2"/>
  <c r="N184" i="2"/>
  <c r="O184" i="2" s="1"/>
  <c r="AH848" i="1"/>
  <c r="AG848" i="1"/>
  <c r="N147" i="2"/>
  <c r="O147" i="2" s="1"/>
  <c r="N833" i="1"/>
  <c r="N95" i="2"/>
  <c r="AE41" i="2"/>
  <c r="AE65" i="2"/>
  <c r="N692" i="1"/>
  <c r="N745" i="1"/>
  <c r="N33" i="2"/>
  <c r="O33" i="2" s="1"/>
  <c r="AH714" i="1"/>
  <c r="AG714" i="1"/>
  <c r="AD714" i="1"/>
  <c r="S685" i="1"/>
  <c r="R685" i="1"/>
  <c r="AE7" i="2"/>
  <c r="N838" i="1"/>
  <c r="AH694" i="1"/>
  <c r="AG694" i="1"/>
  <c r="AH650" i="1"/>
  <c r="AG650" i="1"/>
  <c r="I825" i="1"/>
  <c r="S759" i="1"/>
  <c r="R759" i="1"/>
  <c r="AH745" i="1"/>
  <c r="AG745" i="1"/>
  <c r="N700" i="1"/>
  <c r="AH738" i="1"/>
  <c r="AG738" i="1"/>
  <c r="N602" i="1"/>
  <c r="AG843" i="1"/>
  <c r="AH843" i="1"/>
  <c r="AH595" i="1"/>
  <c r="AG595" i="1"/>
  <c r="AH648" i="1"/>
  <c r="AG648" i="1"/>
  <c r="N665" i="1"/>
  <c r="N714" i="1"/>
  <c r="N750" i="1"/>
  <c r="N764" i="1"/>
  <c r="N646" i="1"/>
  <c r="I646" i="1"/>
  <c r="AD562" i="1"/>
  <c r="I563" i="1"/>
  <c r="AG580" i="1"/>
  <c r="AH580" i="1"/>
  <c r="I638" i="1"/>
  <c r="N554" i="1"/>
  <c r="N513" i="1"/>
  <c r="I513" i="1"/>
  <c r="AH683" i="1"/>
  <c r="AG683" i="1"/>
  <c r="N682" i="1"/>
  <c r="I682" i="1"/>
  <c r="N644" i="1"/>
  <c r="N499" i="1"/>
  <c r="I499" i="1"/>
  <c r="N451" i="1"/>
  <c r="I451" i="1"/>
  <c r="N420" i="1"/>
  <c r="N627" i="1"/>
  <c r="AH548" i="1"/>
  <c r="AG548" i="1"/>
  <c r="Q384" i="1"/>
  <c r="N429" i="1"/>
  <c r="N412" i="1"/>
  <c r="I412" i="1"/>
  <c r="AH113" i="1"/>
  <c r="AG113" i="1"/>
  <c r="AD113" i="1"/>
  <c r="R34" i="1"/>
  <c r="S34" i="1"/>
  <c r="AA60" i="8"/>
  <c r="N10" i="7"/>
  <c r="O10" i="7" s="1"/>
  <c r="AA7" i="7"/>
  <c r="AA36" i="8"/>
  <c r="AA38" i="8" s="1"/>
  <c r="AA33" i="8"/>
  <c r="N35" i="5"/>
  <c r="O35" i="5" s="1"/>
  <c r="N13" i="6"/>
  <c r="O13" i="6" s="1"/>
  <c r="AA50" i="5"/>
  <c r="AA19" i="8"/>
  <c r="AA24" i="8" s="1"/>
  <c r="N54" i="5"/>
  <c r="O54" i="5" s="1"/>
  <c r="N196" i="2"/>
  <c r="O196" i="2" s="1"/>
  <c r="N32" i="3"/>
  <c r="O32" i="3" s="1"/>
  <c r="AE152" i="2"/>
  <c r="N25" i="3"/>
  <c r="O25" i="3" s="1"/>
  <c r="N62" i="4"/>
  <c r="O62" i="4" s="1"/>
  <c r="N47" i="3"/>
  <c r="O47" i="3" s="1"/>
  <c r="I174" i="2"/>
  <c r="AE161" i="2"/>
  <c r="N183" i="2"/>
  <c r="O183" i="2" s="1"/>
  <c r="AE183" i="2"/>
  <c r="X171" i="2"/>
  <c r="W171" i="2"/>
  <c r="S171" i="2"/>
  <c r="R171" i="2"/>
  <c r="N22" i="2"/>
  <c r="O22" i="2" s="1"/>
  <c r="N106" i="2"/>
  <c r="O106" i="2" s="1"/>
  <c r="I172" i="2"/>
  <c r="N98" i="2"/>
  <c r="O98" i="2" s="1"/>
  <c r="N96" i="2"/>
  <c r="O96" i="2" s="1"/>
  <c r="N847" i="1"/>
  <c r="AB137" i="2"/>
  <c r="N14" i="2"/>
  <c r="O14" i="2" s="1"/>
  <c r="W14" i="2" s="1"/>
  <c r="AE17" i="2"/>
  <c r="AE18" i="2" s="1"/>
  <c r="I65" i="2"/>
  <c r="N20" i="2"/>
  <c r="AE20" i="2"/>
  <c r="AH818" i="1"/>
  <c r="AG818" i="1"/>
  <c r="N713" i="1"/>
  <c r="N840" i="1"/>
  <c r="I840" i="1"/>
  <c r="AG751" i="1"/>
  <c r="AH751" i="1"/>
  <c r="I650" i="1"/>
  <c r="N737" i="1"/>
  <c r="I745" i="1"/>
  <c r="AH785" i="1"/>
  <c r="AG785" i="1"/>
  <c r="S700" i="1"/>
  <c r="R700" i="1"/>
  <c r="AH647" i="1"/>
  <c r="AG647" i="1"/>
  <c r="AD674" i="1"/>
  <c r="I760" i="1"/>
  <c r="N648" i="1"/>
  <c r="I595" i="1"/>
  <c r="I648" i="1"/>
  <c r="AH572" i="1"/>
  <c r="AG572" i="1"/>
  <c r="I659" i="1"/>
  <c r="I672" i="1"/>
  <c r="N688" i="1"/>
  <c r="N660" i="1"/>
  <c r="I660" i="1"/>
  <c r="S750" i="1"/>
  <c r="R750" i="1"/>
  <c r="I565" i="1"/>
  <c r="I490" i="1"/>
  <c r="AH563" i="1"/>
  <c r="AG563" i="1"/>
  <c r="AD571" i="1"/>
  <c r="AG607" i="1"/>
  <c r="AH607" i="1"/>
  <c r="AH596" i="1"/>
  <c r="AG596" i="1"/>
  <c r="AD683" i="1"/>
  <c r="R644" i="1"/>
  <c r="S644" i="1"/>
  <c r="AD566" i="1"/>
  <c r="Q430" i="1"/>
  <c r="S499" i="1"/>
  <c r="R499" i="1"/>
  <c r="S449" i="1"/>
  <c r="R449" i="1"/>
  <c r="S420" i="1"/>
  <c r="R420" i="1"/>
  <c r="AH537" i="1"/>
  <c r="AG537" i="1"/>
  <c r="AD537" i="1"/>
  <c r="Q529" i="1"/>
  <c r="AG588" i="1"/>
  <c r="AH588" i="1"/>
  <c r="AD588" i="1"/>
  <c r="R140" i="1"/>
  <c r="S140" i="1"/>
  <c r="N158" i="1"/>
  <c r="I158" i="1"/>
  <c r="AE25" i="2"/>
  <c r="AE26" i="2" s="1"/>
  <c r="AE87" i="2"/>
  <c r="R14" i="2"/>
  <c r="S14" i="2"/>
  <c r="AE80" i="2"/>
  <c r="N86" i="2"/>
  <c r="N61" i="2"/>
  <c r="O61" i="2" s="1"/>
  <c r="W61" i="2" s="1"/>
  <c r="S777" i="1"/>
  <c r="R777" i="1"/>
  <c r="I867" i="1"/>
  <c r="N867" i="1"/>
  <c r="P867" i="1" s="1"/>
  <c r="AH852" i="1"/>
  <c r="AG852" i="1"/>
  <c r="S713" i="1"/>
  <c r="R713" i="1"/>
  <c r="AG835" i="1"/>
  <c r="AH835" i="1"/>
  <c r="AG626" i="1"/>
  <c r="AH626" i="1"/>
  <c r="N739" i="1"/>
  <c r="AH712" i="1"/>
  <c r="AG712" i="1"/>
  <c r="AH676" i="1"/>
  <c r="AG676" i="1"/>
  <c r="N609" i="1"/>
  <c r="I609" i="1"/>
  <c r="AH735" i="1"/>
  <c r="AG735" i="1"/>
  <c r="N649" i="1"/>
  <c r="S749" i="1"/>
  <c r="R749" i="1"/>
  <c r="S737" i="1"/>
  <c r="R737" i="1"/>
  <c r="AG737" i="1"/>
  <c r="AH737" i="1"/>
  <c r="N778" i="1"/>
  <c r="AH641" i="1"/>
  <c r="AG641" i="1"/>
  <c r="AH760" i="1"/>
  <c r="AG760" i="1"/>
  <c r="S648" i="1"/>
  <c r="R648" i="1"/>
  <c r="S594" i="1"/>
  <c r="R594" i="1"/>
  <c r="AH642" i="1"/>
  <c r="AG642" i="1"/>
  <c r="AG672" i="1"/>
  <c r="AH672" i="1"/>
  <c r="S688" i="1"/>
  <c r="R688" i="1"/>
  <c r="AH755" i="1"/>
  <c r="AG755" i="1"/>
  <c r="AH565" i="1"/>
  <c r="AG565" i="1"/>
  <c r="AG490" i="1"/>
  <c r="AH490" i="1"/>
  <c r="AH560" i="1"/>
  <c r="AG560" i="1"/>
  <c r="S562" i="1"/>
  <c r="R562" i="1"/>
  <c r="Q525" i="1"/>
  <c r="AH558" i="1"/>
  <c r="AG558" i="1"/>
  <c r="AH570" i="1"/>
  <c r="AG570" i="1"/>
  <c r="N635" i="1"/>
  <c r="AG632" i="1"/>
  <c r="AH632" i="1"/>
  <c r="S493" i="1"/>
  <c r="R493" i="1"/>
  <c r="N449" i="1"/>
  <c r="I449" i="1"/>
  <c r="AH500" i="1"/>
  <c r="AG500" i="1"/>
  <c r="N610" i="1"/>
  <c r="AH497" i="1"/>
  <c r="AG497" i="1"/>
  <c r="AD497" i="1"/>
  <c r="AH463" i="1"/>
  <c r="AG463" i="1"/>
  <c r="AD463" i="1"/>
  <c r="O180" i="1"/>
  <c r="P180" i="1"/>
  <c r="AH153" i="1"/>
  <c r="AG153" i="1"/>
  <c r="AD153" i="1"/>
  <c r="N134" i="1"/>
  <c r="I134" i="1"/>
  <c r="N39" i="1"/>
  <c r="I39" i="1"/>
  <c r="N166" i="2"/>
  <c r="O166" i="2" s="1"/>
  <c r="AE169" i="2"/>
  <c r="N79" i="2"/>
  <c r="N103" i="2"/>
  <c r="O103" i="2" s="1"/>
  <c r="I866" i="1"/>
  <c r="N866" i="1"/>
  <c r="P866" i="1" s="1"/>
  <c r="AE66" i="2"/>
  <c r="AD847" i="1"/>
  <c r="AB73" i="2"/>
  <c r="AG698" i="1"/>
  <c r="AH698" i="1"/>
  <c r="Z867" i="1"/>
  <c r="Y867" i="1"/>
  <c r="N790" i="1"/>
  <c r="AD712" i="1"/>
  <c r="AG823" i="1"/>
  <c r="AH823" i="1"/>
  <c r="AH741" i="1"/>
  <c r="AG741" i="1"/>
  <c r="AE13" i="2"/>
  <c r="N670" i="1"/>
  <c r="S625" i="1"/>
  <c r="R625" i="1"/>
  <c r="S739" i="1"/>
  <c r="R739" i="1"/>
  <c r="S624" i="1"/>
  <c r="R624" i="1"/>
  <c r="S695" i="1"/>
  <c r="R695" i="1"/>
  <c r="AG609" i="1"/>
  <c r="AH609" i="1"/>
  <c r="AD704" i="1"/>
  <c r="AD737" i="1"/>
  <c r="R778" i="1"/>
  <c r="S778" i="1"/>
  <c r="AG697" i="1"/>
  <c r="AH697" i="1"/>
  <c r="AD697" i="1"/>
  <c r="I641" i="1"/>
  <c r="N642" i="1"/>
  <c r="N594" i="1"/>
  <c r="I642" i="1"/>
  <c r="AG669" i="1"/>
  <c r="AH669" i="1"/>
  <c r="N677" i="1"/>
  <c r="AH649" i="1"/>
  <c r="AG649" i="1"/>
  <c r="AH709" i="1"/>
  <c r="AG709" i="1"/>
  <c r="AH711" i="1"/>
  <c r="AG711" i="1"/>
  <c r="N619" i="1"/>
  <c r="N564" i="1"/>
  <c r="R489" i="1"/>
  <c r="S489" i="1"/>
  <c r="S559" i="1"/>
  <c r="R559" i="1"/>
  <c r="N562" i="1"/>
  <c r="S635" i="1"/>
  <c r="R635" i="1"/>
  <c r="I632" i="1"/>
  <c r="AD520" i="1"/>
  <c r="AG593" i="1"/>
  <c r="AH593" i="1"/>
  <c r="AG661" i="1"/>
  <c r="AH661" i="1"/>
  <c r="N617" i="1"/>
  <c r="N507" i="1"/>
  <c r="I507" i="1"/>
  <c r="S410" i="1"/>
  <c r="R410" i="1"/>
  <c r="N286" i="1"/>
  <c r="N187" i="1"/>
  <c r="I187" i="1"/>
  <c r="AH182" i="1"/>
  <c r="AG182" i="1"/>
  <c r="AD182" i="1"/>
  <c r="Q208" i="1"/>
  <c r="Q219" i="1" s="1"/>
  <c r="AH162" i="1"/>
  <c r="AG162" i="1"/>
  <c r="AD162" i="1"/>
  <c r="S180" i="1"/>
  <c r="R180" i="1"/>
  <c r="AG15" i="1"/>
  <c r="AH15" i="1"/>
  <c r="Y866" i="1"/>
  <c r="Z866" i="1"/>
  <c r="AH794" i="1"/>
  <c r="AG794" i="1"/>
  <c r="AH791" i="1"/>
  <c r="AG791" i="1"/>
  <c r="AD791" i="1"/>
  <c r="N225" i="2"/>
  <c r="O225" i="2" s="1"/>
  <c r="N115" i="2"/>
  <c r="O115" i="2" s="1"/>
  <c r="S746" i="1"/>
  <c r="R746" i="1"/>
  <c r="AG834" i="1"/>
  <c r="AH834" i="1"/>
  <c r="AD848" i="1"/>
  <c r="AH771" i="1"/>
  <c r="AG771" i="1"/>
  <c r="AD771" i="1"/>
  <c r="AH789" i="1"/>
  <c r="AG789" i="1"/>
  <c r="S790" i="1"/>
  <c r="R790" i="1"/>
  <c r="I823" i="1"/>
  <c r="N625" i="1"/>
  <c r="N624" i="1"/>
  <c r="N695" i="1"/>
  <c r="R607" i="1"/>
  <c r="S607" i="1"/>
  <c r="N699" i="1"/>
  <c r="N732" i="1"/>
  <c r="AH732" i="1"/>
  <c r="AG732" i="1"/>
  <c r="AD732" i="1"/>
  <c r="R642" i="1"/>
  <c r="S642" i="1"/>
  <c r="AH621" i="1"/>
  <c r="AG621" i="1"/>
  <c r="N571" i="1"/>
  <c r="I571" i="1"/>
  <c r="R677" i="1"/>
  <c r="S677" i="1"/>
  <c r="I649" i="1"/>
  <c r="I709" i="1"/>
  <c r="AG705" i="1"/>
  <c r="AH705" i="1"/>
  <c r="AD705" i="1"/>
  <c r="S619" i="1"/>
  <c r="R619" i="1"/>
  <c r="S564" i="1"/>
  <c r="R564" i="1"/>
  <c r="N489" i="1"/>
  <c r="I489" i="1"/>
  <c r="N559" i="1"/>
  <c r="AH524" i="1"/>
  <c r="AG524" i="1"/>
  <c r="S557" i="1"/>
  <c r="R557" i="1"/>
  <c r="AH601" i="1"/>
  <c r="AG601" i="1"/>
  <c r="AD601" i="1"/>
  <c r="N586" i="1"/>
  <c r="AG429" i="1"/>
  <c r="AH429" i="1"/>
  <c r="AD429" i="1"/>
  <c r="N511" i="1"/>
  <c r="I511" i="1"/>
  <c r="I593" i="1"/>
  <c r="AH587" i="1"/>
  <c r="AG587" i="1"/>
  <c r="AH538" i="1"/>
  <c r="AG538" i="1"/>
  <c r="AD538" i="1"/>
  <c r="S406" i="1"/>
  <c r="R406" i="1"/>
  <c r="S524" i="1"/>
  <c r="R524" i="1"/>
  <c r="N438" i="1"/>
  <c r="I438" i="1"/>
  <c r="N400" i="1"/>
  <c r="I400" i="1"/>
  <c r="Q417" i="1"/>
  <c r="Q457" i="1"/>
  <c r="Q355" i="1"/>
  <c r="AH281" i="1"/>
  <c r="AG281" i="1"/>
  <c r="AD281" i="1"/>
  <c r="AH278" i="1"/>
  <c r="AG278" i="1"/>
  <c r="AD278" i="1"/>
  <c r="Q381" i="1"/>
  <c r="S187" i="1"/>
  <c r="R187" i="1"/>
  <c r="Q330" i="1"/>
  <c r="N164" i="2"/>
  <c r="O164" i="2" s="1"/>
  <c r="AE166" i="2"/>
  <c r="AE114" i="2"/>
  <c r="N156" i="2"/>
  <c r="O156" i="2" s="1"/>
  <c r="N35" i="2"/>
  <c r="O35" i="2" s="1"/>
  <c r="X35" i="2" s="1"/>
  <c r="AE68" i="2"/>
  <c r="N44" i="2"/>
  <c r="O44" i="2" s="1"/>
  <c r="X44" i="2" s="1"/>
  <c r="AH828" i="1"/>
  <c r="AG828" i="1"/>
  <c r="AG796" i="1"/>
  <c r="AH796" i="1"/>
  <c r="N841" i="1"/>
  <c r="N76" i="2"/>
  <c r="O76" i="2" s="1"/>
  <c r="W76" i="2" s="1"/>
  <c r="N746" i="1"/>
  <c r="I789" i="1"/>
  <c r="AH718" i="1"/>
  <c r="AG718" i="1"/>
  <c r="AH842" i="1"/>
  <c r="AG842" i="1"/>
  <c r="I115" i="2"/>
  <c r="AH767" i="1"/>
  <c r="AG767" i="1"/>
  <c r="N740" i="1"/>
  <c r="Q814" i="1"/>
  <c r="S802" i="1"/>
  <c r="R802" i="1"/>
  <c r="N812" i="1"/>
  <c r="I812" i="1"/>
  <c r="N851" i="1"/>
  <c r="AH734" i="1"/>
  <c r="AG734" i="1"/>
  <c r="AH739" i="1"/>
  <c r="AG739" i="1"/>
  <c r="S781" i="1"/>
  <c r="R781" i="1"/>
  <c r="N821" i="1"/>
  <c r="N607" i="1"/>
  <c r="AH779" i="1"/>
  <c r="AG779" i="1"/>
  <c r="S699" i="1"/>
  <c r="R699" i="1"/>
  <c r="S732" i="1"/>
  <c r="R732" i="1"/>
  <c r="AD630" i="1"/>
  <c r="N706" i="1"/>
  <c r="I665" i="1"/>
  <c r="AH643" i="1"/>
  <c r="AG643" i="1"/>
  <c r="I699" i="1"/>
  <c r="N705" i="1"/>
  <c r="N716" i="1"/>
  <c r="AD558" i="1"/>
  <c r="N557" i="1"/>
  <c r="AH521" i="1"/>
  <c r="AG521" i="1"/>
  <c r="I601" i="1"/>
  <c r="R504" i="1"/>
  <c r="S504" i="1"/>
  <c r="N428" i="1"/>
  <c r="I428" i="1"/>
  <c r="AH505" i="1"/>
  <c r="AG505" i="1"/>
  <c r="Q481" i="1"/>
  <c r="S519" i="1"/>
  <c r="R519" i="1"/>
  <c r="AD447" i="1"/>
  <c r="AH331" i="1"/>
  <c r="AG331" i="1"/>
  <c r="AD331" i="1"/>
  <c r="I420" i="1"/>
  <c r="AH458" i="1"/>
  <c r="AG458" i="1"/>
  <c r="AD458" i="1"/>
  <c r="Q295" i="1"/>
  <c r="Q198" i="1"/>
  <c r="AH854" i="1"/>
  <c r="AG854" i="1"/>
  <c r="N88" i="2"/>
  <c r="O88" i="2" s="1"/>
  <c r="AE75" i="2"/>
  <c r="N53" i="2"/>
  <c r="AH827" i="1"/>
  <c r="AG827" i="1"/>
  <c r="AB28" i="2"/>
  <c r="N822" i="1"/>
  <c r="S770" i="1"/>
  <c r="R770" i="1"/>
  <c r="AE115" i="2"/>
  <c r="N869" i="1"/>
  <c r="P869" i="1" s="1"/>
  <c r="I869" i="1"/>
  <c r="I802" i="1"/>
  <c r="N802" i="1"/>
  <c r="S812" i="1"/>
  <c r="R812" i="1"/>
  <c r="AH764" i="1"/>
  <c r="AG764" i="1"/>
  <c r="AD730" i="1"/>
  <c r="I739" i="1"/>
  <c r="N781" i="1"/>
  <c r="AD735" i="1"/>
  <c r="AH765" i="1"/>
  <c r="AG765" i="1"/>
  <c r="S783" i="1"/>
  <c r="R783" i="1"/>
  <c r="AD759" i="1"/>
  <c r="AD741" i="1"/>
  <c r="N724" i="1"/>
  <c r="AH728" i="1"/>
  <c r="AG728" i="1"/>
  <c r="AH620" i="1"/>
  <c r="AG620" i="1"/>
  <c r="S706" i="1"/>
  <c r="R706" i="1"/>
  <c r="AD836" i="1"/>
  <c r="I643" i="1"/>
  <c r="AH699" i="1"/>
  <c r="AG699" i="1"/>
  <c r="R705" i="1"/>
  <c r="S705" i="1"/>
  <c r="AH701" i="1"/>
  <c r="AG701" i="1"/>
  <c r="S716" i="1"/>
  <c r="R716" i="1"/>
  <c r="AH617" i="1"/>
  <c r="AG617" i="1"/>
  <c r="N560" i="1"/>
  <c r="AG660" i="1"/>
  <c r="AH660" i="1"/>
  <c r="N523" i="1"/>
  <c r="I523" i="1"/>
  <c r="AH556" i="1"/>
  <c r="AG556" i="1"/>
  <c r="AD556" i="1"/>
  <c r="AG551" i="1"/>
  <c r="AH551" i="1"/>
  <c r="R581" i="1"/>
  <c r="S581" i="1"/>
  <c r="N673" i="1"/>
  <c r="I673" i="1"/>
  <c r="AD640" i="1"/>
  <c r="N651" i="1"/>
  <c r="N504" i="1"/>
  <c r="S428" i="1"/>
  <c r="R428" i="1"/>
  <c r="I505" i="1"/>
  <c r="AH448" i="1"/>
  <c r="AG448" i="1"/>
  <c r="S587" i="1"/>
  <c r="R587" i="1"/>
  <c r="AG577" i="1"/>
  <c r="AH577" i="1"/>
  <c r="AD577" i="1"/>
  <c r="N476" i="1"/>
  <c r="AH502" i="1"/>
  <c r="AG502" i="1"/>
  <c r="R468" i="1"/>
  <c r="S468" i="1"/>
  <c r="N289" i="1"/>
  <c r="I289" i="1"/>
  <c r="S161" i="1"/>
  <c r="R161" i="1"/>
  <c r="N860" i="1"/>
  <c r="I860" i="1"/>
  <c r="N7" i="2"/>
  <c r="O7" i="2" s="1"/>
  <c r="N137" i="2"/>
  <c r="O137" i="2" s="1"/>
  <c r="O92" i="2"/>
  <c r="O93" i="2" s="1"/>
  <c r="N93" i="2"/>
  <c r="N795" i="1"/>
  <c r="N793" i="1"/>
  <c r="N32" i="2"/>
  <c r="O32" i="2" s="1"/>
  <c r="N830" i="1"/>
  <c r="N788" i="1"/>
  <c r="I807" i="1"/>
  <c r="N807" i="1"/>
  <c r="N770" i="1"/>
  <c r="I770" i="1"/>
  <c r="R717" i="1"/>
  <c r="S717" i="1"/>
  <c r="N837" i="1"/>
  <c r="N766" i="1"/>
  <c r="Z869" i="1"/>
  <c r="Y869" i="1"/>
  <c r="S805" i="1"/>
  <c r="R805" i="1"/>
  <c r="I838" i="1"/>
  <c r="AH792" i="1"/>
  <c r="AG792" i="1"/>
  <c r="AD676" i="1"/>
  <c r="I761" i="1"/>
  <c r="R768" i="1"/>
  <c r="S768" i="1"/>
  <c r="N783" i="1"/>
  <c r="N687" i="1"/>
  <c r="AH753" i="1"/>
  <c r="AG753" i="1"/>
  <c r="AE35" i="2"/>
  <c r="S724" i="1"/>
  <c r="R724" i="1"/>
  <c r="AD738" i="1"/>
  <c r="AH578" i="1"/>
  <c r="AG578" i="1"/>
  <c r="AD578" i="1"/>
  <c r="I729" i="1"/>
  <c r="AG597" i="1"/>
  <c r="AH597" i="1"/>
  <c r="AH615" i="1"/>
  <c r="AG615" i="1"/>
  <c r="N654" i="1"/>
  <c r="N829" i="1"/>
  <c r="AG689" i="1"/>
  <c r="AH689" i="1"/>
  <c r="N718" i="1"/>
  <c r="AD590" i="1"/>
  <c r="AD733" i="1"/>
  <c r="I556" i="1"/>
  <c r="N520" i="1"/>
  <c r="N581" i="1"/>
  <c r="S673" i="1"/>
  <c r="R673" i="1"/>
  <c r="AH510" i="1"/>
  <c r="AG510" i="1"/>
  <c r="N640" i="1"/>
  <c r="R500" i="1"/>
  <c r="S500" i="1"/>
  <c r="N547" i="1"/>
  <c r="I547" i="1"/>
  <c r="Q507" i="1"/>
  <c r="AH426" i="1"/>
  <c r="AG426" i="1"/>
  <c r="AD426" i="1"/>
  <c r="AH268" i="1"/>
  <c r="AG268" i="1"/>
  <c r="AD268" i="1"/>
  <c r="Q56" i="1"/>
  <c r="N827" i="1"/>
  <c r="N25" i="2"/>
  <c r="AH846" i="1"/>
  <c r="AG846" i="1"/>
  <c r="N74" i="2"/>
  <c r="O74" i="2" s="1"/>
  <c r="I74" i="2"/>
  <c r="AG749" i="1"/>
  <c r="AH749" i="1"/>
  <c r="AD749" i="1"/>
  <c r="S788" i="1"/>
  <c r="R788" i="1"/>
  <c r="S807" i="1"/>
  <c r="R807" i="1"/>
  <c r="N717" i="1"/>
  <c r="I805" i="1"/>
  <c r="N805" i="1"/>
  <c r="AH838" i="1"/>
  <c r="AG838" i="1"/>
  <c r="AH761" i="1"/>
  <c r="AG761" i="1"/>
  <c r="AH605" i="1"/>
  <c r="AG605" i="1"/>
  <c r="I35" i="2"/>
  <c r="AH710" i="1"/>
  <c r="AG710" i="1"/>
  <c r="N733" i="1"/>
  <c r="N577" i="1"/>
  <c r="AH729" i="1"/>
  <c r="AG729" i="1"/>
  <c r="AB10" i="2"/>
  <c r="N603" i="1"/>
  <c r="AG725" i="1"/>
  <c r="AH725" i="1"/>
  <c r="S654" i="1"/>
  <c r="R654" i="1"/>
  <c r="AG616" i="1"/>
  <c r="AH616" i="1"/>
  <c r="I689" i="1"/>
  <c r="N589" i="1"/>
  <c r="AH534" i="1"/>
  <c r="AG534" i="1"/>
  <c r="AD534" i="1"/>
  <c r="Q643" i="1"/>
  <c r="I559" i="1"/>
  <c r="N585" i="1"/>
  <c r="I585" i="1"/>
  <c r="AH716" i="1"/>
  <c r="AG716" i="1"/>
  <c r="S555" i="1"/>
  <c r="R555" i="1"/>
  <c r="S520" i="1"/>
  <c r="R520" i="1"/>
  <c r="S550" i="1"/>
  <c r="R550" i="1"/>
  <c r="S640" i="1"/>
  <c r="R640" i="1"/>
  <c r="AD609" i="1"/>
  <c r="AH639" i="1"/>
  <c r="AG639" i="1"/>
  <c r="AD639" i="1"/>
  <c r="AH484" i="1"/>
  <c r="AG484" i="1"/>
  <c r="AD484" i="1"/>
  <c r="N487" i="1"/>
  <c r="N500" i="1"/>
  <c r="I500" i="1"/>
  <c r="S547" i="1"/>
  <c r="R547" i="1"/>
  <c r="AG583" i="1"/>
  <c r="AH583" i="1"/>
  <c r="AD583" i="1"/>
  <c r="AD565" i="1"/>
  <c r="N393" i="1"/>
  <c r="I393" i="1"/>
  <c r="AH416" i="1"/>
  <c r="AG416" i="1"/>
  <c r="AD416" i="1"/>
  <c r="S255" i="1"/>
  <c r="R255" i="1"/>
  <c r="AH344" i="1"/>
  <c r="AG344" i="1"/>
  <c r="AD344" i="1"/>
  <c r="R265" i="1"/>
  <c r="S265" i="1"/>
  <c r="AH166" i="1"/>
  <c r="AG166" i="1"/>
  <c r="AD166" i="1"/>
  <c r="I862" i="1"/>
  <c r="N862" i="1"/>
  <c r="P862" i="1" s="1"/>
  <c r="AE149" i="2"/>
  <c r="AD854" i="1"/>
  <c r="Z870" i="1"/>
  <c r="Y870" i="1"/>
  <c r="N75" i="2"/>
  <c r="O75" i="2" s="1"/>
  <c r="AE40" i="2"/>
  <c r="AH829" i="1"/>
  <c r="AG829" i="1"/>
  <c r="N826" i="1"/>
  <c r="N83" i="2"/>
  <c r="O83" i="2" s="1"/>
  <c r="I846" i="1"/>
  <c r="N125" i="2"/>
  <c r="O125" i="2" s="1"/>
  <c r="AE14" i="2"/>
  <c r="AE74" i="2"/>
  <c r="AE77" i="2" s="1"/>
  <c r="S748" i="1"/>
  <c r="R748" i="1"/>
  <c r="I695" i="1"/>
  <c r="AG720" i="1"/>
  <c r="AH720" i="1"/>
  <c r="AH831" i="1"/>
  <c r="AG831" i="1"/>
  <c r="AH820" i="1"/>
  <c r="AG820" i="1"/>
  <c r="AD820" i="1"/>
  <c r="N784" i="1"/>
  <c r="AG717" i="1"/>
  <c r="AH717" i="1"/>
  <c r="AD698" i="1"/>
  <c r="AG793" i="1"/>
  <c r="AH793" i="1"/>
  <c r="N728" i="1"/>
  <c r="I710" i="1"/>
  <c r="R733" i="1"/>
  <c r="S733" i="1"/>
  <c r="S577" i="1"/>
  <c r="R577" i="1"/>
  <c r="N668" i="1"/>
  <c r="AH708" i="1"/>
  <c r="AG708" i="1"/>
  <c r="S636" i="1"/>
  <c r="R636" i="1"/>
  <c r="R596" i="1"/>
  <c r="S596" i="1"/>
  <c r="AD725" i="1"/>
  <c r="AD643" i="1"/>
  <c r="R683" i="1"/>
  <c r="S683" i="1"/>
  <c r="S589" i="1"/>
  <c r="R589" i="1"/>
  <c r="N533" i="1"/>
  <c r="AH663" i="1"/>
  <c r="AG663" i="1"/>
  <c r="AH559" i="1"/>
  <c r="AG559" i="1"/>
  <c r="S585" i="1"/>
  <c r="R585" i="1"/>
  <c r="I716" i="1"/>
  <c r="N555" i="1"/>
  <c r="AD573" i="1"/>
  <c r="N550" i="1"/>
  <c r="N645" i="1"/>
  <c r="I645" i="1"/>
  <c r="AH549" i="1"/>
  <c r="AG549" i="1"/>
  <c r="N620" i="1"/>
  <c r="I602" i="1"/>
  <c r="AD627" i="1"/>
  <c r="S486" i="1"/>
  <c r="R486" i="1"/>
  <c r="S483" i="1"/>
  <c r="R483" i="1"/>
  <c r="R494" i="1"/>
  <c r="S494" i="1"/>
  <c r="N543" i="1"/>
  <c r="AD548" i="1"/>
  <c r="Q464" i="1"/>
  <c r="AD459" i="1"/>
  <c r="Q476" i="1"/>
  <c r="AD490" i="1"/>
  <c r="N399" i="1"/>
  <c r="I399" i="1"/>
  <c r="N320" i="1"/>
  <c r="I320" i="1"/>
  <c r="AH233" i="1"/>
  <c r="AG233" i="1"/>
  <c r="AD233" i="1"/>
  <c r="Q318" i="1"/>
  <c r="S171" i="1"/>
  <c r="R171" i="1"/>
  <c r="AE6" i="2"/>
  <c r="AH840" i="1"/>
  <c r="AG840" i="1"/>
  <c r="P125" i="2"/>
  <c r="Q125" i="2" s="1"/>
  <c r="N80" i="2"/>
  <c r="O80" i="2" s="1"/>
  <c r="N70" i="2"/>
  <c r="O70" i="2" s="1"/>
  <c r="N140" i="2"/>
  <c r="O140" i="2" s="1"/>
  <c r="N748" i="1"/>
  <c r="AG695" i="1"/>
  <c r="AH695" i="1"/>
  <c r="N719" i="1"/>
  <c r="AH687" i="1"/>
  <c r="AG687" i="1"/>
  <c r="R784" i="1"/>
  <c r="S784" i="1"/>
  <c r="I717" i="1"/>
  <c r="N604" i="1"/>
  <c r="I793" i="1"/>
  <c r="S728" i="1"/>
  <c r="R728" i="1"/>
  <c r="S668" i="1"/>
  <c r="R668" i="1"/>
  <c r="N636" i="1"/>
  <c r="N596" i="1"/>
  <c r="N683" i="1"/>
  <c r="I683" i="1"/>
  <c r="N584" i="1"/>
  <c r="S533" i="1"/>
  <c r="R533" i="1"/>
  <c r="N600" i="1"/>
  <c r="S580" i="1"/>
  <c r="R580" i="1"/>
  <c r="S572" i="1"/>
  <c r="R572" i="1"/>
  <c r="N573" i="1"/>
  <c r="AH673" i="1"/>
  <c r="AG673" i="1"/>
  <c r="AD673" i="1"/>
  <c r="S620" i="1"/>
  <c r="R620" i="1"/>
  <c r="AH602" i="1"/>
  <c r="AG602" i="1"/>
  <c r="AD617" i="1"/>
  <c r="N486" i="1"/>
  <c r="I486" i="1"/>
  <c r="N483" i="1"/>
  <c r="I483" i="1"/>
  <c r="N608" i="1"/>
  <c r="I608" i="1"/>
  <c r="N494" i="1"/>
  <c r="AG480" i="1"/>
  <c r="AH480" i="1"/>
  <c r="AD480" i="1"/>
  <c r="Q531" i="1"/>
  <c r="Q385" i="1"/>
  <c r="AH378" i="1"/>
  <c r="AG378" i="1"/>
  <c r="AD378" i="1"/>
  <c r="N252" i="1"/>
  <c r="I252" i="1"/>
  <c r="AH137" i="1"/>
  <c r="AG137" i="1"/>
  <c r="AD137" i="1"/>
  <c r="AE163" i="2"/>
  <c r="AE181" i="2"/>
  <c r="AE53" i="2"/>
  <c r="AE54" i="2" s="1"/>
  <c r="AE8" i="2"/>
  <c r="N111" i="2"/>
  <c r="O111" i="2" s="1"/>
  <c r="AG850" i="1"/>
  <c r="AH850" i="1"/>
  <c r="I833" i="1"/>
  <c r="N81" i="2"/>
  <c r="O81" i="2" s="1"/>
  <c r="N105" i="2"/>
  <c r="O105" i="2" s="1"/>
  <c r="AB41" i="2"/>
  <c r="N41" i="2"/>
  <c r="O41" i="2" s="1"/>
  <c r="W41" i="2" s="1"/>
  <c r="P70" i="2"/>
  <c r="Q70" i="2" s="1"/>
  <c r="N694" i="1"/>
  <c r="I788" i="1"/>
  <c r="S719" i="1"/>
  <c r="R719" i="1"/>
  <c r="AG770" i="1"/>
  <c r="AH770" i="1"/>
  <c r="N844" i="1"/>
  <c r="AH713" i="1"/>
  <c r="AG713" i="1"/>
  <c r="AG658" i="1"/>
  <c r="AH658" i="1"/>
  <c r="AG614" i="1"/>
  <c r="AH614" i="1"/>
  <c r="N707" i="1"/>
  <c r="AG612" i="1"/>
  <c r="AH612" i="1"/>
  <c r="AD722" i="1"/>
  <c r="S653" i="1"/>
  <c r="R653" i="1"/>
  <c r="S752" i="1"/>
  <c r="R752" i="1"/>
  <c r="AD687" i="1"/>
  <c r="S604" i="1"/>
  <c r="R604" i="1"/>
  <c r="AD845" i="1"/>
  <c r="N704" i="1"/>
  <c r="AD641" i="1"/>
  <c r="AD664" i="1"/>
  <c r="AD706" i="1"/>
  <c r="S630" i="1"/>
  <c r="R630" i="1"/>
  <c r="AD595" i="1"/>
  <c r="N621" i="1"/>
  <c r="AH631" i="1"/>
  <c r="AG631" i="1"/>
  <c r="AD631" i="1"/>
  <c r="AH591" i="1"/>
  <c r="AG591" i="1"/>
  <c r="N663" i="1"/>
  <c r="R584" i="1"/>
  <c r="S584" i="1"/>
  <c r="N558" i="1"/>
  <c r="N580" i="1"/>
  <c r="AH552" i="1"/>
  <c r="AG552" i="1"/>
  <c r="N680" i="1"/>
  <c r="N572" i="1"/>
  <c r="AH592" i="1"/>
  <c r="AG592" i="1"/>
  <c r="AD515" i="1"/>
  <c r="N675" i="1"/>
  <c r="N479" i="1"/>
  <c r="I479" i="1"/>
  <c r="N537" i="1"/>
  <c r="I537" i="1"/>
  <c r="Q544" i="1"/>
  <c r="N448" i="1"/>
  <c r="I448" i="1"/>
  <c r="I453" i="1"/>
  <c r="Q470" i="1"/>
  <c r="N332" i="1"/>
  <c r="I332" i="1"/>
  <c r="S361" i="1"/>
  <c r="R361" i="1"/>
  <c r="AH352" i="1"/>
  <c r="AG352" i="1"/>
  <c r="AD352" i="1"/>
  <c r="R252" i="1"/>
  <c r="S252" i="1"/>
  <c r="N174" i="1"/>
  <c r="I174" i="1"/>
  <c r="S349" i="1"/>
  <c r="R349" i="1"/>
  <c r="AH438" i="1"/>
  <c r="AG438" i="1"/>
  <c r="AH390" i="1"/>
  <c r="AG390" i="1"/>
  <c r="AH389" i="1"/>
  <c r="AG389" i="1"/>
  <c r="AG528" i="1"/>
  <c r="AH528" i="1"/>
  <c r="S462" i="1"/>
  <c r="R462" i="1"/>
  <c r="AH525" i="1"/>
  <c r="AG525" i="1"/>
  <c r="N414" i="1"/>
  <c r="AH398" i="1"/>
  <c r="AG398" i="1"/>
  <c r="S248" i="1"/>
  <c r="R248" i="1"/>
  <c r="AH288" i="1"/>
  <c r="AG288" i="1"/>
  <c r="AG246" i="1"/>
  <c r="AH246" i="1"/>
  <c r="AH244" i="1"/>
  <c r="AG244" i="1"/>
  <c r="N218" i="1"/>
  <c r="AH316" i="1"/>
  <c r="AG316" i="1"/>
  <c r="S375" i="1"/>
  <c r="R375" i="1"/>
  <c r="I240" i="1"/>
  <c r="N381" i="1"/>
  <c r="P363" i="1"/>
  <c r="O363" i="1"/>
  <c r="AG264" i="1"/>
  <c r="AH264" i="1"/>
  <c r="P238" i="1"/>
  <c r="O238" i="1"/>
  <c r="AH296" i="1"/>
  <c r="AG296" i="1"/>
  <c r="N359" i="1"/>
  <c r="S185" i="1"/>
  <c r="R185" i="1"/>
  <c r="AH302" i="1"/>
  <c r="AG302" i="1"/>
  <c r="AH260" i="1"/>
  <c r="AG260" i="1"/>
  <c r="S298" i="1"/>
  <c r="R298" i="1"/>
  <c r="N270" i="1"/>
  <c r="AH195" i="1"/>
  <c r="AH196" i="1" s="1"/>
  <c r="AG195" i="1"/>
  <c r="AG196" i="1" s="1"/>
  <c r="N308" i="1"/>
  <c r="AH293" i="1"/>
  <c r="AG293" i="1"/>
  <c r="AH271" i="1"/>
  <c r="AG271" i="1"/>
  <c r="S227" i="1"/>
  <c r="R227" i="1"/>
  <c r="AH199" i="1"/>
  <c r="AG199" i="1"/>
  <c r="S116" i="1"/>
  <c r="R116" i="1"/>
  <c r="R132" i="1"/>
  <c r="S132" i="1"/>
  <c r="AH77" i="1"/>
  <c r="AG77" i="1"/>
  <c r="O110" i="1"/>
  <c r="P110" i="1"/>
  <c r="AH174" i="1"/>
  <c r="AG174" i="1"/>
  <c r="AH176" i="1"/>
  <c r="AG176" i="1"/>
  <c r="N122" i="1"/>
  <c r="P102" i="1"/>
  <c r="O102" i="1"/>
  <c r="AH41" i="1"/>
  <c r="AG41" i="1"/>
  <c r="S18" i="1"/>
  <c r="R18" i="1"/>
  <c r="AH18" i="1"/>
  <c r="AG18" i="1"/>
  <c r="I136" i="1"/>
  <c r="AG79" i="1"/>
  <c r="AH79" i="1"/>
  <c r="N48" i="1"/>
  <c r="AH135" i="1"/>
  <c r="AG135" i="1"/>
  <c r="S97" i="1"/>
  <c r="R97" i="1"/>
  <c r="AG826" i="1"/>
  <c r="AH826" i="1"/>
  <c r="AE76" i="2"/>
  <c r="N34" i="2"/>
  <c r="O34" i="2" s="1"/>
  <c r="X34" i="2" s="1"/>
  <c r="AH747" i="1"/>
  <c r="AG747" i="1"/>
  <c r="AG746" i="1"/>
  <c r="AH746" i="1"/>
  <c r="N73" i="2"/>
  <c r="N686" i="1"/>
  <c r="AH675" i="1"/>
  <c r="AG675" i="1"/>
  <c r="AH756" i="1"/>
  <c r="AG756" i="1"/>
  <c r="N655" i="1"/>
  <c r="S779" i="1"/>
  <c r="R779" i="1"/>
  <c r="N749" i="1"/>
  <c r="AG754" i="1"/>
  <c r="AH754" i="1"/>
  <c r="AH684" i="1"/>
  <c r="AG684" i="1"/>
  <c r="AH600" i="1"/>
  <c r="AG600" i="1"/>
  <c r="R708" i="1"/>
  <c r="S708" i="1"/>
  <c r="AH668" i="1"/>
  <c r="AG668" i="1"/>
  <c r="AH636" i="1"/>
  <c r="AG636" i="1"/>
  <c r="S615" i="1"/>
  <c r="R615" i="1"/>
  <c r="S603" i="1"/>
  <c r="R603" i="1"/>
  <c r="AH665" i="1"/>
  <c r="AG665" i="1"/>
  <c r="N616" i="1"/>
  <c r="S660" i="1"/>
  <c r="R660" i="1"/>
  <c r="AH719" i="1"/>
  <c r="AG719" i="1"/>
  <c r="N810" i="1"/>
  <c r="I810" i="1"/>
  <c r="AH491" i="1"/>
  <c r="AG491" i="1"/>
  <c r="AH568" i="1"/>
  <c r="AG568" i="1"/>
  <c r="S558" i="1"/>
  <c r="R558" i="1"/>
  <c r="AH555" i="1"/>
  <c r="AG555" i="1"/>
  <c r="AH581" i="1"/>
  <c r="AG581" i="1"/>
  <c r="AG628" i="1"/>
  <c r="AH628" i="1"/>
  <c r="AD675" i="1"/>
  <c r="S651" i="1"/>
  <c r="R651" i="1"/>
  <c r="S549" i="1"/>
  <c r="R549" i="1"/>
  <c r="AH485" i="1"/>
  <c r="AG485" i="1"/>
  <c r="N535" i="1"/>
  <c r="R511" i="1"/>
  <c r="S511" i="1"/>
  <c r="AH452" i="1"/>
  <c r="AG452" i="1"/>
  <c r="N446" i="1"/>
  <c r="N516" i="1"/>
  <c r="AH550" i="1"/>
  <c r="AG550" i="1"/>
  <c r="N693" i="1"/>
  <c r="N498" i="1"/>
  <c r="N407" i="1"/>
  <c r="N406" i="1"/>
  <c r="N349" i="1"/>
  <c r="AH401" i="1"/>
  <c r="AG401" i="1"/>
  <c r="AH400" i="1"/>
  <c r="AG400" i="1"/>
  <c r="N473" i="1"/>
  <c r="N474" i="1"/>
  <c r="S414" i="1"/>
  <c r="R414" i="1"/>
  <c r="AH321" i="1"/>
  <c r="AG321" i="1"/>
  <c r="S287" i="1"/>
  <c r="R287" i="1"/>
  <c r="N366" i="1"/>
  <c r="I246" i="1"/>
  <c r="S218" i="1"/>
  <c r="R218" i="1"/>
  <c r="N304" i="1"/>
  <c r="N375" i="1"/>
  <c r="N317" i="1"/>
  <c r="S239" i="1"/>
  <c r="R239" i="1"/>
  <c r="AH345" i="1"/>
  <c r="AG345" i="1"/>
  <c r="N263" i="1"/>
  <c r="S238" i="1"/>
  <c r="R238" i="1"/>
  <c r="S359" i="1"/>
  <c r="R359" i="1"/>
  <c r="Q373" i="1"/>
  <c r="S250" i="1"/>
  <c r="R250" i="1"/>
  <c r="N185" i="1"/>
  <c r="N328" i="1"/>
  <c r="S154" i="1"/>
  <c r="R154" i="1"/>
  <c r="AH282" i="1"/>
  <c r="AG282" i="1"/>
  <c r="AG141" i="1"/>
  <c r="AH141" i="1"/>
  <c r="S270" i="1"/>
  <c r="R270" i="1"/>
  <c r="I195" i="1"/>
  <c r="S308" i="1"/>
  <c r="R308" i="1"/>
  <c r="N262" i="1"/>
  <c r="N334" i="1"/>
  <c r="AH334" i="1"/>
  <c r="AG334" i="1"/>
  <c r="AH130" i="1"/>
  <c r="AG130" i="1"/>
  <c r="S68" i="1"/>
  <c r="R68" i="1"/>
  <c r="S212" i="1"/>
  <c r="R212" i="1"/>
  <c r="N116" i="1"/>
  <c r="I92" i="1"/>
  <c r="N132" i="1"/>
  <c r="S110" i="1"/>
  <c r="R110" i="1"/>
  <c r="AH202" i="1"/>
  <c r="AG202" i="1"/>
  <c r="AG163" i="1"/>
  <c r="AH163" i="1"/>
  <c r="N164" i="1"/>
  <c r="AH128" i="1"/>
  <c r="AG128" i="1"/>
  <c r="S102" i="1"/>
  <c r="R102" i="1"/>
  <c r="R20" i="1"/>
  <c r="S20" i="1"/>
  <c r="S23" i="1"/>
  <c r="R23" i="1"/>
  <c r="N125" i="1"/>
  <c r="AH136" i="1"/>
  <c r="AG136" i="1"/>
  <c r="AD79" i="1"/>
  <c r="I79" i="1"/>
  <c r="S48" i="1"/>
  <c r="R48" i="1"/>
  <c r="I48" i="1"/>
  <c r="AH432" i="1"/>
  <c r="AG432" i="1"/>
  <c r="S389" i="1"/>
  <c r="R389" i="1"/>
  <c r="S388" i="1"/>
  <c r="R388" i="1"/>
  <c r="N497" i="1"/>
  <c r="N467" i="1"/>
  <c r="N440" i="1"/>
  <c r="AG456" i="1"/>
  <c r="AH456" i="1"/>
  <c r="S474" i="1"/>
  <c r="R474" i="1"/>
  <c r="AH517" i="1"/>
  <c r="AG517" i="1"/>
  <c r="AH290" i="1"/>
  <c r="AG290" i="1"/>
  <c r="N287" i="1"/>
  <c r="S366" i="1"/>
  <c r="R366" i="1"/>
  <c r="AH287" i="1"/>
  <c r="AG287" i="1"/>
  <c r="S245" i="1"/>
  <c r="R245" i="1"/>
  <c r="N338" i="1"/>
  <c r="S243" i="1"/>
  <c r="R243" i="1"/>
  <c r="S304" i="1"/>
  <c r="R304" i="1"/>
  <c r="R317" i="1"/>
  <c r="S317" i="1"/>
  <c r="P239" i="1"/>
  <c r="O239" i="1"/>
  <c r="AH303" i="1"/>
  <c r="AG303" i="1"/>
  <c r="AH384" i="1"/>
  <c r="AG384" i="1"/>
  <c r="N353" i="1"/>
  <c r="AG313" i="1"/>
  <c r="AH313" i="1"/>
  <c r="S263" i="1"/>
  <c r="R263" i="1"/>
  <c r="AH276" i="1"/>
  <c r="AG276" i="1"/>
  <c r="AH214" i="1"/>
  <c r="AG214" i="1"/>
  <c r="N250" i="1"/>
  <c r="S328" i="1"/>
  <c r="R328" i="1"/>
  <c r="P154" i="1"/>
  <c r="O154" i="1"/>
  <c r="AH265" i="1"/>
  <c r="AG265" i="1"/>
  <c r="N271" i="1"/>
  <c r="S262" i="1"/>
  <c r="R262" i="1"/>
  <c r="AH121" i="1"/>
  <c r="AG121" i="1"/>
  <c r="AH120" i="1"/>
  <c r="AG120" i="1"/>
  <c r="N68" i="1"/>
  <c r="N212" i="1"/>
  <c r="AH172" i="1"/>
  <c r="AG172" i="1"/>
  <c r="AH92" i="1"/>
  <c r="AG92" i="1"/>
  <c r="P76" i="1"/>
  <c r="O76" i="1"/>
  <c r="AG222" i="1"/>
  <c r="AH222" i="1"/>
  <c r="AH168" i="1"/>
  <c r="AG168" i="1"/>
  <c r="AH187" i="1"/>
  <c r="AG187" i="1"/>
  <c r="S164" i="1"/>
  <c r="R164" i="1"/>
  <c r="AH170" i="1"/>
  <c r="AG170" i="1"/>
  <c r="AG35" i="1"/>
  <c r="AH35" i="1"/>
  <c r="AH14" i="1"/>
  <c r="AG14" i="1"/>
  <c r="N20" i="1"/>
  <c r="N23" i="1"/>
  <c r="S125" i="1"/>
  <c r="R125" i="1"/>
  <c r="S66" i="1"/>
  <c r="R66" i="1"/>
  <c r="AH48" i="1"/>
  <c r="AG48" i="1"/>
  <c r="N40" i="1"/>
  <c r="X223" i="2"/>
  <c r="W223" i="2"/>
  <c r="S223" i="2"/>
  <c r="R223" i="2"/>
  <c r="I548" i="1"/>
  <c r="S393" i="1"/>
  <c r="R393" i="1"/>
  <c r="S502" i="1"/>
  <c r="R502" i="1"/>
  <c r="N519" i="1"/>
  <c r="N389" i="1"/>
  <c r="N388" i="1"/>
  <c r="S400" i="1"/>
  <c r="R400" i="1"/>
  <c r="R497" i="1"/>
  <c r="S497" i="1"/>
  <c r="S467" i="1"/>
  <c r="R467" i="1"/>
  <c r="S440" i="1"/>
  <c r="R440" i="1"/>
  <c r="AH440" i="1"/>
  <c r="AG440" i="1"/>
  <c r="N468" i="1"/>
  <c r="AH385" i="1"/>
  <c r="AG385" i="1"/>
  <c r="S289" i="1"/>
  <c r="R289" i="1"/>
  <c r="N371" i="1"/>
  <c r="AH314" i="1"/>
  <c r="AG314" i="1"/>
  <c r="AH337" i="1"/>
  <c r="AG337" i="1"/>
  <c r="S360" i="1"/>
  <c r="R360" i="1"/>
  <c r="S286" i="1"/>
  <c r="R286" i="1"/>
  <c r="S338" i="1"/>
  <c r="R338" i="1"/>
  <c r="S316" i="1"/>
  <c r="R316" i="1"/>
  <c r="AH256" i="1"/>
  <c r="AG256" i="1"/>
  <c r="AG420" i="1"/>
  <c r="AH420" i="1"/>
  <c r="N413" i="1"/>
  <c r="AD303" i="1"/>
  <c r="AH304" i="1"/>
  <c r="AG304" i="1"/>
  <c r="AH375" i="1"/>
  <c r="AG375" i="1"/>
  <c r="AH554" i="1"/>
  <c r="AG554" i="1"/>
  <c r="R232" i="1"/>
  <c r="S232" i="1"/>
  <c r="R320" i="1"/>
  <c r="S320" i="1"/>
  <c r="AG188" i="1"/>
  <c r="AH188" i="1"/>
  <c r="AH239" i="1"/>
  <c r="AG239" i="1"/>
  <c r="AH324" i="1"/>
  <c r="AG324" i="1"/>
  <c r="P140" i="1"/>
  <c r="O140" i="1"/>
  <c r="AG261" i="1"/>
  <c r="AH261" i="1"/>
  <c r="R271" i="1"/>
  <c r="S271" i="1"/>
  <c r="AH318" i="1"/>
  <c r="AG318" i="1"/>
  <c r="S120" i="1"/>
  <c r="R120" i="1"/>
  <c r="N199" i="1"/>
  <c r="I172" i="1"/>
  <c r="S91" i="1"/>
  <c r="R91" i="1"/>
  <c r="S76" i="1"/>
  <c r="R76" i="1"/>
  <c r="AH76" i="1"/>
  <c r="AG76" i="1"/>
  <c r="I168" i="1"/>
  <c r="AH184" i="1"/>
  <c r="AG184" i="1"/>
  <c r="I153" i="1"/>
  <c r="AH211" i="1"/>
  <c r="AG211" i="1"/>
  <c r="AD41" i="1"/>
  <c r="AG65" i="1"/>
  <c r="AH65" i="1"/>
  <c r="S158" i="1"/>
  <c r="R158" i="1"/>
  <c r="N171" i="1"/>
  <c r="AG125" i="1"/>
  <c r="AH125" i="1"/>
  <c r="N121" i="1"/>
  <c r="N66" i="1"/>
  <c r="AD48" i="1"/>
  <c r="AH39" i="1"/>
  <c r="AG39" i="1"/>
  <c r="R40" i="1"/>
  <c r="S40" i="1"/>
  <c r="N539" i="1"/>
  <c r="AH470" i="1"/>
  <c r="AG470" i="1"/>
  <c r="S465" i="1"/>
  <c r="R465" i="1"/>
  <c r="S405" i="1"/>
  <c r="R405" i="1"/>
  <c r="N471" i="1"/>
  <c r="AH405" i="1"/>
  <c r="AG405" i="1"/>
  <c r="AH519" i="1"/>
  <c r="AG519" i="1"/>
  <c r="AH479" i="1"/>
  <c r="AG479" i="1"/>
  <c r="AH399" i="1"/>
  <c r="AG399" i="1"/>
  <c r="AH434" i="1"/>
  <c r="AG434" i="1"/>
  <c r="AG474" i="1"/>
  <c r="AH474" i="1"/>
  <c r="S282" i="1"/>
  <c r="R282" i="1"/>
  <c r="S285" i="1"/>
  <c r="R285" i="1"/>
  <c r="AH323" i="1"/>
  <c r="AG323" i="1"/>
  <c r="S280" i="1"/>
  <c r="R280" i="1"/>
  <c r="AH227" i="1"/>
  <c r="AG227" i="1"/>
  <c r="N255" i="1"/>
  <c r="N378" i="1"/>
  <c r="I378" i="1"/>
  <c r="N303" i="1"/>
  <c r="AH368" i="1"/>
  <c r="AG368" i="1"/>
  <c r="N307" i="1"/>
  <c r="S259" i="1"/>
  <c r="R259" i="1"/>
  <c r="N184" i="1"/>
  <c r="AH300" i="1"/>
  <c r="AG300" i="1"/>
  <c r="N265" i="1"/>
  <c r="P181" i="1"/>
  <c r="O181" i="1"/>
  <c r="AG251" i="1"/>
  <c r="AH251" i="1"/>
  <c r="AH335" i="1"/>
  <c r="AG335" i="1"/>
  <c r="N377" i="1"/>
  <c r="P172" i="1"/>
  <c r="O172" i="1"/>
  <c r="I68" i="1"/>
  <c r="S155" i="1"/>
  <c r="R155" i="1"/>
  <c r="AH139" i="1"/>
  <c r="AG139" i="1"/>
  <c r="AH26" i="1"/>
  <c r="AG26" i="1"/>
  <c r="S112" i="1"/>
  <c r="R112" i="1"/>
  <c r="AG22" i="1"/>
  <c r="AH22" i="1"/>
  <c r="AH179" i="1"/>
  <c r="AG179" i="1"/>
  <c r="P168" i="1"/>
  <c r="O168" i="1"/>
  <c r="AH180" i="1"/>
  <c r="AG180" i="1"/>
  <c r="AH147" i="1"/>
  <c r="AG147" i="1"/>
  <c r="S41" i="1"/>
  <c r="R41" i="1"/>
  <c r="N15" i="1"/>
  <c r="R14" i="1"/>
  <c r="S14" i="1"/>
  <c r="I20" i="1"/>
  <c r="N64" i="1"/>
  <c r="S134" i="1"/>
  <c r="R134" i="1"/>
  <c r="N51" i="1"/>
  <c r="AH127" i="1"/>
  <c r="AG127" i="1"/>
  <c r="I103" i="1"/>
  <c r="N33" i="1"/>
  <c r="S539" i="1"/>
  <c r="R539" i="1"/>
  <c r="S459" i="1"/>
  <c r="R459" i="1"/>
  <c r="N405" i="1"/>
  <c r="S471" i="1"/>
  <c r="R471" i="1"/>
  <c r="I405" i="1"/>
  <c r="N472" i="1"/>
  <c r="N455" i="1"/>
  <c r="AH540" i="1"/>
  <c r="AG540" i="1"/>
  <c r="I468" i="1"/>
  <c r="AH377" i="1"/>
  <c r="AG377" i="1"/>
  <c r="N282" i="1"/>
  <c r="AG225" i="1"/>
  <c r="AH225" i="1"/>
  <c r="N285" i="1"/>
  <c r="N280" i="1"/>
  <c r="S209" i="1"/>
  <c r="R209" i="1"/>
  <c r="S378" i="1"/>
  <c r="R378" i="1"/>
  <c r="AH339" i="1"/>
  <c r="AG339" i="1"/>
  <c r="N436" i="1"/>
  <c r="N344" i="1"/>
  <c r="AG349" i="1"/>
  <c r="AH349" i="1"/>
  <c r="N345" i="1"/>
  <c r="N481" i="1"/>
  <c r="S307" i="1"/>
  <c r="R307" i="1"/>
  <c r="N259" i="1"/>
  <c r="AG294" i="1"/>
  <c r="AH294" i="1"/>
  <c r="N273" i="1"/>
  <c r="AH215" i="1"/>
  <c r="AG215" i="1"/>
  <c r="R210" i="1"/>
  <c r="S210" i="1"/>
  <c r="S184" i="1"/>
  <c r="R184" i="1"/>
  <c r="AD195" i="1"/>
  <c r="S251" i="1"/>
  <c r="R251" i="1"/>
  <c r="S181" i="1"/>
  <c r="R181" i="1"/>
  <c r="S377" i="1"/>
  <c r="R377" i="1"/>
  <c r="N293" i="1"/>
  <c r="AH414" i="1"/>
  <c r="AG414" i="1"/>
  <c r="S166" i="1"/>
  <c r="R166" i="1"/>
  <c r="AG68" i="1"/>
  <c r="AH68" i="1"/>
  <c r="N155" i="1"/>
  <c r="I139" i="1"/>
  <c r="AH80" i="1"/>
  <c r="AG80" i="1"/>
  <c r="AH208" i="1"/>
  <c r="AG208" i="1"/>
  <c r="AH114" i="1"/>
  <c r="AG114" i="1"/>
  <c r="N112" i="1"/>
  <c r="S22" i="1"/>
  <c r="R22" i="1"/>
  <c r="AH112" i="1"/>
  <c r="AG112" i="1"/>
  <c r="I179" i="1"/>
  <c r="S168" i="1"/>
  <c r="R168" i="1"/>
  <c r="S175" i="1"/>
  <c r="R175" i="1"/>
  <c r="S38" i="1"/>
  <c r="R38" i="1"/>
  <c r="N14" i="1"/>
  <c r="AH20" i="1"/>
  <c r="AG20" i="1"/>
  <c r="AH24" i="1"/>
  <c r="AG24" i="1"/>
  <c r="AD127" i="1"/>
  <c r="AD125" i="1"/>
  <c r="AH103" i="1"/>
  <c r="AG103" i="1"/>
  <c r="N123" i="1"/>
  <c r="Q42" i="1"/>
  <c r="S33" i="1"/>
  <c r="R33" i="1"/>
  <c r="N104" i="1"/>
  <c r="AH30" i="1"/>
  <c r="AG30" i="1"/>
  <c r="P637" i="1"/>
  <c r="O637" i="1"/>
  <c r="AH478" i="1"/>
  <c r="AG478" i="1"/>
  <c r="S472" i="1"/>
  <c r="R472" i="1"/>
  <c r="S455" i="1"/>
  <c r="R455" i="1"/>
  <c r="N398" i="1"/>
  <c r="S518" i="1"/>
  <c r="R518" i="1"/>
  <c r="AG468" i="1"/>
  <c r="AH468" i="1"/>
  <c r="N469" i="1"/>
  <c r="AG411" i="1"/>
  <c r="AH411" i="1"/>
  <c r="AD470" i="1"/>
  <c r="N209" i="1"/>
  <c r="P367" i="1"/>
  <c r="O367" i="1"/>
  <c r="AH372" i="1"/>
  <c r="AG372" i="1"/>
  <c r="AH362" i="1"/>
  <c r="AG362" i="1"/>
  <c r="S344" i="1"/>
  <c r="R344" i="1"/>
  <c r="Q346" i="1"/>
  <c r="R345" i="1"/>
  <c r="S345" i="1"/>
  <c r="P249" i="1"/>
  <c r="O249" i="1"/>
  <c r="N210" i="1"/>
  <c r="P251" i="1"/>
  <c r="O251" i="1"/>
  <c r="N335" i="1"/>
  <c r="S293" i="1"/>
  <c r="R293" i="1"/>
  <c r="I414" i="1"/>
  <c r="AH299" i="1"/>
  <c r="AG299" i="1"/>
  <c r="N166" i="1"/>
  <c r="N67" i="1"/>
  <c r="AH93" i="1"/>
  <c r="AG93" i="1"/>
  <c r="AH131" i="1"/>
  <c r="AG131" i="1"/>
  <c r="S79" i="1"/>
  <c r="R79" i="1"/>
  <c r="N25" i="1"/>
  <c r="AH173" i="1"/>
  <c r="AG173" i="1"/>
  <c r="N22" i="1"/>
  <c r="S21" i="1"/>
  <c r="R21" i="1"/>
  <c r="AD174" i="1"/>
  <c r="N162" i="1"/>
  <c r="P175" i="1"/>
  <c r="O175" i="1"/>
  <c r="R136" i="1"/>
  <c r="S136" i="1"/>
  <c r="I159" i="1"/>
  <c r="AG99" i="1"/>
  <c r="AH99" i="1"/>
  <c r="S35" i="1"/>
  <c r="R35" i="1"/>
  <c r="S124" i="1"/>
  <c r="R124" i="1"/>
  <c r="P38" i="1"/>
  <c r="O38" i="1"/>
  <c r="P107" i="1"/>
  <c r="O107" i="1"/>
  <c r="N56" i="1"/>
  <c r="N78" i="1"/>
  <c r="AG110" i="1"/>
  <c r="AH110" i="1"/>
  <c r="P103" i="1"/>
  <c r="O103" i="1"/>
  <c r="S637" i="1"/>
  <c r="R637" i="1"/>
  <c r="S479" i="1"/>
  <c r="R479" i="1"/>
  <c r="N587" i="1"/>
  <c r="AH506" i="1"/>
  <c r="AG506" i="1"/>
  <c r="N443" i="1"/>
  <c r="R543" i="1"/>
  <c r="S543" i="1"/>
  <c r="AH453" i="1"/>
  <c r="AG453" i="1"/>
  <c r="AH443" i="1"/>
  <c r="AG443" i="1"/>
  <c r="N404" i="1"/>
  <c r="S478" i="1"/>
  <c r="R478" i="1"/>
  <c r="AH404" i="1"/>
  <c r="AG404" i="1"/>
  <c r="N439" i="1"/>
  <c r="S398" i="1"/>
  <c r="R398" i="1"/>
  <c r="AD440" i="1"/>
  <c r="N518" i="1"/>
  <c r="N463" i="1"/>
  <c r="S469" i="1"/>
  <c r="R469" i="1"/>
  <c r="N410" i="1"/>
  <c r="AH365" i="1"/>
  <c r="AG365" i="1"/>
  <c r="N383" i="1"/>
  <c r="AH383" i="1"/>
  <c r="AG383" i="1"/>
  <c r="S367" i="1"/>
  <c r="R367" i="1"/>
  <c r="AH216" i="1"/>
  <c r="AG216" i="1"/>
  <c r="AG333" i="1"/>
  <c r="AH333" i="1"/>
  <c r="S249" i="1"/>
  <c r="R249" i="1"/>
  <c r="I189" i="1"/>
  <c r="S264" i="1"/>
  <c r="R264" i="1"/>
  <c r="AG158" i="1"/>
  <c r="AH158" i="1"/>
  <c r="AH269" i="1"/>
  <c r="AG269" i="1"/>
  <c r="AD216" i="1"/>
  <c r="AH328" i="1"/>
  <c r="AG328" i="1"/>
  <c r="S240" i="1"/>
  <c r="R240" i="1"/>
  <c r="S335" i="1"/>
  <c r="R335" i="1"/>
  <c r="AD271" i="1"/>
  <c r="N247" i="1"/>
  <c r="N305" i="1"/>
  <c r="AH119" i="1"/>
  <c r="AG119" i="1"/>
  <c r="I118" i="1"/>
  <c r="S67" i="1"/>
  <c r="R67" i="1"/>
  <c r="I93" i="1"/>
  <c r="P79" i="1"/>
  <c r="O79" i="1"/>
  <c r="S183" i="1"/>
  <c r="R183" i="1"/>
  <c r="S113" i="1"/>
  <c r="R113" i="1"/>
  <c r="R111" i="1"/>
  <c r="S111" i="1"/>
  <c r="N21" i="1"/>
  <c r="AD168" i="1"/>
  <c r="AH159" i="1"/>
  <c r="AG159" i="1"/>
  <c r="N98" i="1"/>
  <c r="AH49" i="1"/>
  <c r="AG49" i="1"/>
  <c r="N35" i="1"/>
  <c r="AH109" i="1"/>
  <c r="AG109" i="1"/>
  <c r="AD147" i="1"/>
  <c r="R107" i="1"/>
  <c r="S107" i="1"/>
  <c r="AG145" i="1"/>
  <c r="AH145" i="1"/>
  <c r="AH105" i="1"/>
  <c r="AG105" i="1"/>
  <c r="S78" i="1"/>
  <c r="R78" i="1"/>
  <c r="I110" i="1"/>
  <c r="S103" i="1"/>
  <c r="R103" i="1"/>
  <c r="AH29" i="1"/>
  <c r="AG29" i="1"/>
  <c r="AD135" i="1"/>
  <c r="P135" i="1"/>
  <c r="O135" i="1"/>
  <c r="AH189" i="1"/>
  <c r="AG189" i="1"/>
  <c r="N264" i="1"/>
  <c r="S157" i="1"/>
  <c r="R157" i="1"/>
  <c r="S260" i="1"/>
  <c r="R260" i="1"/>
  <c r="P324" i="1"/>
  <c r="O324" i="1"/>
  <c r="O240" i="1"/>
  <c r="P240" i="1"/>
  <c r="S305" i="1"/>
  <c r="R305" i="1"/>
  <c r="N318" i="1"/>
  <c r="S118" i="1"/>
  <c r="R118" i="1"/>
  <c r="AH118" i="1"/>
  <c r="AG118" i="1"/>
  <c r="S92" i="1"/>
  <c r="R92" i="1"/>
  <c r="AG236" i="1"/>
  <c r="AH236" i="1"/>
  <c r="AH167" i="1"/>
  <c r="AG167" i="1"/>
  <c r="O231" i="1"/>
  <c r="P231" i="1"/>
  <c r="P111" i="1"/>
  <c r="O111" i="1"/>
  <c r="AG151" i="1"/>
  <c r="AH151" i="1"/>
  <c r="S169" i="1"/>
  <c r="R169" i="1"/>
  <c r="N148" i="1"/>
  <c r="S98" i="1"/>
  <c r="R98" i="1"/>
  <c r="I122" i="1"/>
  <c r="AH36" i="1"/>
  <c r="AG36" i="1"/>
  <c r="I145" i="1"/>
  <c r="P37" i="1"/>
  <c r="O37" i="1"/>
  <c r="AG86" i="1"/>
  <c r="AH86" i="1"/>
  <c r="S108" i="1"/>
  <c r="R108" i="1"/>
  <c r="N191" i="1"/>
  <c r="S135" i="1"/>
  <c r="R135" i="1"/>
  <c r="N501" i="1"/>
  <c r="R537" i="1"/>
  <c r="S537" i="1"/>
  <c r="AH471" i="1"/>
  <c r="AG471" i="1"/>
  <c r="S403" i="1"/>
  <c r="R403" i="1"/>
  <c r="AH388" i="1"/>
  <c r="AG388" i="1"/>
  <c r="N433" i="1"/>
  <c r="AH387" i="1"/>
  <c r="AG387" i="1"/>
  <c r="AH461" i="1"/>
  <c r="AG461" i="1"/>
  <c r="N457" i="1"/>
  <c r="AH359" i="1"/>
  <c r="AG359" i="1"/>
  <c r="S288" i="1"/>
  <c r="R288" i="1"/>
  <c r="AH366" i="1"/>
  <c r="AG366" i="1"/>
  <c r="N361" i="1"/>
  <c r="I367" i="1"/>
  <c r="R215" i="1"/>
  <c r="S215" i="1"/>
  <c r="R423" i="1"/>
  <c r="R424" i="1" s="1"/>
  <c r="S423" i="1"/>
  <c r="Q424" i="1"/>
  <c r="AH348" i="1"/>
  <c r="AG348" i="1"/>
  <c r="AD434" i="1"/>
  <c r="S429" i="1"/>
  <c r="R429" i="1"/>
  <c r="N442" i="1"/>
  <c r="S412" i="1"/>
  <c r="R412" i="1"/>
  <c r="AH238" i="1"/>
  <c r="AG238" i="1"/>
  <c r="S188" i="1"/>
  <c r="R188" i="1"/>
  <c r="S244" i="1"/>
  <c r="R244" i="1"/>
  <c r="AH206" i="1"/>
  <c r="AG206" i="1"/>
  <c r="P157" i="1"/>
  <c r="O157" i="1"/>
  <c r="N260" i="1"/>
  <c r="S324" i="1"/>
  <c r="R324" i="1"/>
  <c r="AH210" i="1"/>
  <c r="AG210" i="1"/>
  <c r="AH234" i="1"/>
  <c r="AG234" i="1"/>
  <c r="AG319" i="1"/>
  <c r="AH319" i="1"/>
  <c r="AG266" i="1"/>
  <c r="AH266" i="1"/>
  <c r="S241" i="1"/>
  <c r="R241" i="1"/>
  <c r="AH33" i="1"/>
  <c r="AG33" i="1"/>
  <c r="S117" i="1"/>
  <c r="R117" i="1"/>
  <c r="S45" i="1"/>
  <c r="R45" i="1"/>
  <c r="P92" i="1"/>
  <c r="O92" i="1"/>
  <c r="AH115" i="1"/>
  <c r="AG115" i="1"/>
  <c r="AH63" i="1"/>
  <c r="AG63" i="1"/>
  <c r="S231" i="1"/>
  <c r="R231" i="1"/>
  <c r="AH156" i="1"/>
  <c r="AG156" i="1"/>
  <c r="S151" i="1"/>
  <c r="R151" i="1"/>
  <c r="P163" i="1"/>
  <c r="O163" i="1"/>
  <c r="S148" i="1"/>
  <c r="R148" i="1"/>
  <c r="AH122" i="1"/>
  <c r="AG122" i="1"/>
  <c r="AH73" i="1"/>
  <c r="AG73" i="1"/>
  <c r="AH37" i="1"/>
  <c r="AG37" i="1"/>
  <c r="S37" i="1"/>
  <c r="R37" i="1"/>
  <c r="N86" i="1"/>
  <c r="I86" i="1"/>
  <c r="AD29" i="1"/>
  <c r="S191" i="1"/>
  <c r="R191" i="1"/>
  <c r="N49" i="1"/>
  <c r="N447" i="1"/>
  <c r="AH477" i="1"/>
  <c r="AG477" i="1"/>
  <c r="S501" i="1"/>
  <c r="R501" i="1"/>
  <c r="AH522" i="1"/>
  <c r="AG522" i="1"/>
  <c r="AH498" i="1"/>
  <c r="AG498" i="1"/>
  <c r="N437" i="1"/>
  <c r="AH437" i="1"/>
  <c r="AG437" i="1"/>
  <c r="AH311" i="1"/>
  <c r="AG311" i="1"/>
  <c r="N392" i="1"/>
  <c r="I471" i="1"/>
  <c r="N403" i="1"/>
  <c r="AH482" i="1"/>
  <c r="AG482" i="1"/>
  <c r="I388" i="1"/>
  <c r="AH513" i="1"/>
  <c r="AG513" i="1"/>
  <c r="AH262" i="1"/>
  <c r="AG262" i="1"/>
  <c r="N288" i="1"/>
  <c r="I243" i="1"/>
  <c r="AH279" i="1"/>
  <c r="AG279" i="1"/>
  <c r="N277" i="1"/>
  <c r="N215" i="1"/>
  <c r="AG327" i="1"/>
  <c r="AH327" i="1"/>
  <c r="N348" i="1"/>
  <c r="I348" i="1"/>
  <c r="AH464" i="1"/>
  <c r="AG464" i="1"/>
  <c r="S442" i="1"/>
  <c r="R442" i="1"/>
  <c r="AD377" i="1"/>
  <c r="AH232" i="1"/>
  <c r="AG232" i="1"/>
  <c r="N244" i="1"/>
  <c r="AD239" i="1"/>
  <c r="AH205" i="1"/>
  <c r="AG205" i="1"/>
  <c r="AG255" i="1"/>
  <c r="AH255" i="1"/>
  <c r="I210" i="1"/>
  <c r="AH245" i="1"/>
  <c r="AG245" i="1"/>
  <c r="I234" i="1"/>
  <c r="N312" i="1"/>
  <c r="N257" i="1"/>
  <c r="AH305" i="1"/>
  <c r="AG305" i="1"/>
  <c r="N297" i="1"/>
  <c r="AG97" i="1"/>
  <c r="AH97" i="1"/>
  <c r="N241" i="1"/>
  <c r="AD296" i="1"/>
  <c r="P117" i="1"/>
  <c r="O117" i="1"/>
  <c r="N45" i="1"/>
  <c r="AH178" i="1"/>
  <c r="AG178" i="1"/>
  <c r="N156" i="1"/>
  <c r="N62" i="1"/>
  <c r="Q229" i="1"/>
  <c r="S225" i="1"/>
  <c r="R225" i="1"/>
  <c r="I156" i="1"/>
  <c r="N272" i="1"/>
  <c r="N151" i="1"/>
  <c r="N365" i="1"/>
  <c r="S163" i="1"/>
  <c r="R163" i="1"/>
  <c r="N137" i="1"/>
  <c r="P128" i="1"/>
  <c r="O128" i="1"/>
  <c r="AD120" i="1"/>
  <c r="N100" i="1"/>
  <c r="AD18" i="1"/>
  <c r="S52" i="1"/>
  <c r="R52" i="1"/>
  <c r="S86" i="1"/>
  <c r="R86" i="1"/>
  <c r="AH78" i="1"/>
  <c r="AG78" i="1"/>
  <c r="S19" i="1"/>
  <c r="R19" i="1"/>
  <c r="N165" i="1"/>
  <c r="R49" i="1"/>
  <c r="S49" i="1"/>
  <c r="N495" i="1"/>
  <c r="AH507" i="1"/>
  <c r="AG507" i="1"/>
  <c r="S466" i="1"/>
  <c r="R466" i="1"/>
  <c r="S387" i="1"/>
  <c r="R387" i="1"/>
  <c r="AH427" i="1"/>
  <c r="AG427" i="1"/>
  <c r="R386" i="1"/>
  <c r="S386" i="1"/>
  <c r="N461" i="1"/>
  <c r="AH445" i="1"/>
  <c r="AG445" i="1"/>
  <c r="AH355" i="1"/>
  <c r="AG355" i="1"/>
  <c r="S261" i="1"/>
  <c r="R261" i="1"/>
  <c r="N396" i="1"/>
  <c r="AD287" i="1"/>
  <c r="AH243" i="1"/>
  <c r="AG243" i="1"/>
  <c r="AH361" i="1"/>
  <c r="AG361" i="1"/>
  <c r="AH277" i="1"/>
  <c r="AG277" i="1"/>
  <c r="Q350" i="1"/>
  <c r="S348" i="1"/>
  <c r="R348" i="1"/>
  <c r="N419" i="1"/>
  <c r="AH419" i="1"/>
  <c r="AG419" i="1"/>
  <c r="AH379" i="1"/>
  <c r="AG379" i="1"/>
  <c r="AD365" i="1"/>
  <c r="N296" i="1"/>
  <c r="I232" i="1"/>
  <c r="AG160" i="1"/>
  <c r="AH160" i="1"/>
  <c r="N233" i="1"/>
  <c r="I255" i="1"/>
  <c r="I245" i="1"/>
  <c r="AH183" i="1"/>
  <c r="AG183" i="1"/>
  <c r="AH306" i="1"/>
  <c r="AG306" i="1"/>
  <c r="S312" i="1"/>
  <c r="R312" i="1"/>
  <c r="I312" i="1"/>
  <c r="S257" i="1"/>
  <c r="R257" i="1"/>
  <c r="I305" i="1"/>
  <c r="S297" i="1"/>
  <c r="R297" i="1"/>
  <c r="S96" i="1"/>
  <c r="R96" i="1"/>
  <c r="AH241" i="1"/>
  <c r="AG241" i="1"/>
  <c r="S139" i="1"/>
  <c r="R139" i="1"/>
  <c r="N236" i="1"/>
  <c r="S114" i="1"/>
  <c r="R114" i="1"/>
  <c r="R156" i="1"/>
  <c r="S156" i="1"/>
  <c r="S62" i="1"/>
  <c r="R62" i="1"/>
  <c r="AD151" i="1"/>
  <c r="AH62" i="1"/>
  <c r="AG62" i="1"/>
  <c r="S272" i="1"/>
  <c r="R272" i="1"/>
  <c r="P145" i="1"/>
  <c r="O145" i="1"/>
  <c r="R365" i="1"/>
  <c r="S365" i="1"/>
  <c r="N142" i="1"/>
  <c r="S147" i="1"/>
  <c r="R147" i="1"/>
  <c r="S128" i="1"/>
  <c r="R128" i="1"/>
  <c r="AG50" i="1"/>
  <c r="AH50" i="1"/>
  <c r="S100" i="1"/>
  <c r="R100" i="1"/>
  <c r="N17" i="1"/>
  <c r="N69" i="1"/>
  <c r="N52" i="1"/>
  <c r="N29" i="1"/>
  <c r="I78" i="1"/>
  <c r="N281" i="1"/>
  <c r="N19" i="1"/>
  <c r="S106" i="1"/>
  <c r="R106" i="1"/>
  <c r="S165" i="1"/>
  <c r="R165" i="1"/>
  <c r="N44" i="1"/>
  <c r="I40" i="1"/>
  <c r="S731" i="1"/>
  <c r="R731" i="1"/>
  <c r="AH511" i="1"/>
  <c r="AG511" i="1"/>
  <c r="S495" i="1"/>
  <c r="R495" i="1"/>
  <c r="N576" i="1"/>
  <c r="AH492" i="1"/>
  <c r="AG492" i="1"/>
  <c r="N431" i="1"/>
  <c r="AG431" i="1"/>
  <c r="AH431" i="1"/>
  <c r="AH403" i="1"/>
  <c r="AG403" i="1"/>
  <c r="AH402" i="1"/>
  <c r="AG402" i="1"/>
  <c r="N387" i="1"/>
  <c r="N386" i="1"/>
  <c r="N441" i="1"/>
  <c r="AH441" i="1"/>
  <c r="AG441" i="1"/>
  <c r="N464" i="1"/>
  <c r="AD337" i="1"/>
  <c r="N261" i="1"/>
  <c r="S396" i="1"/>
  <c r="R396" i="1"/>
  <c r="O283" i="1"/>
  <c r="P283" i="1"/>
  <c r="AH360" i="1"/>
  <c r="AG360" i="1"/>
  <c r="AH257" i="1"/>
  <c r="AG257" i="1"/>
  <c r="P242" i="1"/>
  <c r="O242" i="1"/>
  <c r="S278" i="1"/>
  <c r="R278" i="1"/>
  <c r="AD339" i="1"/>
  <c r="I277" i="1"/>
  <c r="N409" i="1"/>
  <c r="AH423" i="1"/>
  <c r="AH424" i="1" s="1"/>
  <c r="AG423" i="1"/>
  <c r="AG424" i="1" s="1"/>
  <c r="S340" i="1"/>
  <c r="R340" i="1"/>
  <c r="S419" i="1"/>
  <c r="R419" i="1"/>
  <c r="N379" i="1"/>
  <c r="AD359" i="1"/>
  <c r="AG292" i="1"/>
  <c r="AH292" i="1"/>
  <c r="N214" i="1"/>
  <c r="S233" i="1"/>
  <c r="R233" i="1"/>
  <c r="S290" i="1"/>
  <c r="R290" i="1"/>
  <c r="S204" i="1"/>
  <c r="R204" i="1"/>
  <c r="AH250" i="1"/>
  <c r="AG250" i="1"/>
  <c r="I183" i="1"/>
  <c r="AH312" i="1"/>
  <c r="AG312" i="1"/>
  <c r="AH301" i="1"/>
  <c r="AG301" i="1"/>
  <c r="AH221" i="1"/>
  <c r="AG221" i="1"/>
  <c r="I241" i="1"/>
  <c r="O139" i="1"/>
  <c r="P139" i="1"/>
  <c r="S236" i="1"/>
  <c r="R236" i="1"/>
  <c r="AD173" i="1"/>
  <c r="N114" i="1"/>
  <c r="AH89" i="1"/>
  <c r="AG89" i="1"/>
  <c r="N222" i="1"/>
  <c r="I62" i="1"/>
  <c r="AD243" i="1"/>
  <c r="S145" i="1"/>
  <c r="R145" i="1"/>
  <c r="N311" i="1"/>
  <c r="AH152" i="1"/>
  <c r="AG152" i="1"/>
  <c r="N129" i="1"/>
  <c r="I102" i="1"/>
  <c r="AD36" i="1"/>
  <c r="S77" i="1"/>
  <c r="R77" i="1"/>
  <c r="S69" i="1"/>
  <c r="R69" i="1"/>
  <c r="S29" i="1"/>
  <c r="Q31" i="1"/>
  <c r="R29" i="1"/>
  <c r="S74" i="1"/>
  <c r="R74" i="1"/>
  <c r="S281" i="1"/>
  <c r="R281" i="1"/>
  <c r="I106" i="1"/>
  <c r="AH84" i="1"/>
  <c r="AG84" i="1"/>
  <c r="AH40" i="1"/>
  <c r="AG40" i="1"/>
  <c r="S715" i="1"/>
  <c r="R715" i="1"/>
  <c r="AH481" i="1"/>
  <c r="AG481" i="1"/>
  <c r="N544" i="1"/>
  <c r="S576" i="1"/>
  <c r="R576" i="1"/>
  <c r="I576" i="1"/>
  <c r="S431" i="1"/>
  <c r="R431" i="1"/>
  <c r="S454" i="1"/>
  <c r="R454" i="1"/>
  <c r="I403" i="1"/>
  <c r="AH460" i="1"/>
  <c r="AG460" i="1"/>
  <c r="AH455" i="1"/>
  <c r="AG455" i="1"/>
  <c r="N435" i="1"/>
  <c r="I435" i="1"/>
  <c r="N452" i="1"/>
  <c r="S283" i="1"/>
  <c r="R283" i="1"/>
  <c r="AG259" i="1"/>
  <c r="AH259" i="1"/>
  <c r="AH356" i="1"/>
  <c r="AG356" i="1"/>
  <c r="S242" i="1"/>
  <c r="R242" i="1"/>
  <c r="N278" i="1"/>
  <c r="R276" i="1"/>
  <c r="S276" i="1"/>
  <c r="N430" i="1"/>
  <c r="N340" i="1"/>
  <c r="R379" i="1"/>
  <c r="S379" i="1"/>
  <c r="AG376" i="1"/>
  <c r="AH376" i="1"/>
  <c r="AH382" i="1"/>
  <c r="AG382" i="1"/>
  <c r="AD355" i="1"/>
  <c r="N291" i="1"/>
  <c r="AH191" i="1"/>
  <c r="AG191" i="1"/>
  <c r="S214" i="1"/>
  <c r="R214" i="1"/>
  <c r="S159" i="1"/>
  <c r="R159" i="1"/>
  <c r="N290" i="1"/>
  <c r="N204" i="1"/>
  <c r="I250" i="1"/>
  <c r="P234" i="1"/>
  <c r="O234" i="1"/>
  <c r="S182" i="1"/>
  <c r="R182" i="1"/>
  <c r="AH154" i="1"/>
  <c r="AG154" i="1"/>
  <c r="AG298" i="1"/>
  <c r="AH298" i="1"/>
  <c r="N299" i="1"/>
  <c r="AD246" i="1"/>
  <c r="N131" i="1"/>
  <c r="S186" i="1"/>
  <c r="R186" i="1"/>
  <c r="AD167" i="1"/>
  <c r="R222" i="1"/>
  <c r="S222" i="1"/>
  <c r="O133" i="1"/>
  <c r="P133" i="1"/>
  <c r="S152" i="1"/>
  <c r="R152" i="1"/>
  <c r="AG242" i="1"/>
  <c r="AH242" i="1"/>
  <c r="AH217" i="1"/>
  <c r="AG217" i="1"/>
  <c r="R237" i="1"/>
  <c r="S237" i="1"/>
  <c r="S129" i="1"/>
  <c r="R129" i="1"/>
  <c r="AH126" i="1"/>
  <c r="AG126" i="1"/>
  <c r="AD14" i="1"/>
  <c r="AH102" i="1"/>
  <c r="AG102" i="1"/>
  <c r="S95" i="1"/>
  <c r="R95" i="1"/>
  <c r="AH107" i="1"/>
  <c r="AG107" i="1"/>
  <c r="AD22" i="1"/>
  <c r="N77" i="1"/>
  <c r="N24" i="1"/>
  <c r="N74" i="1"/>
  <c r="AH133" i="1"/>
  <c r="AG133" i="1"/>
  <c r="AH106" i="1"/>
  <c r="AG106" i="1"/>
  <c r="N99" i="1"/>
  <c r="P629" i="1"/>
  <c r="O629" i="1"/>
  <c r="N614" i="1"/>
  <c r="N639" i="1"/>
  <c r="N582" i="1"/>
  <c r="N493" i="1"/>
  <c r="AH418" i="1"/>
  <c r="AG418" i="1"/>
  <c r="AH576" i="1"/>
  <c r="AG576" i="1"/>
  <c r="AD498" i="1"/>
  <c r="R415" i="1"/>
  <c r="S415" i="1"/>
  <c r="AH415" i="1"/>
  <c r="AG415" i="1"/>
  <c r="AH392" i="1"/>
  <c r="AG392" i="1"/>
  <c r="N454" i="1"/>
  <c r="N460" i="1"/>
  <c r="S402" i="1"/>
  <c r="R402" i="1"/>
  <c r="I460" i="1"/>
  <c r="S401" i="1"/>
  <c r="R401" i="1"/>
  <c r="R427" i="1"/>
  <c r="S427" i="1"/>
  <c r="AD372" i="1"/>
  <c r="N372" i="1"/>
  <c r="I455" i="1"/>
  <c r="AH386" i="1"/>
  <c r="AG386" i="1"/>
  <c r="S435" i="1"/>
  <c r="R435" i="1"/>
  <c r="AH435" i="1"/>
  <c r="AG435" i="1"/>
  <c r="S452" i="1"/>
  <c r="R452" i="1"/>
  <c r="N458" i="1"/>
  <c r="N321" i="1"/>
  <c r="N258" i="1"/>
  <c r="S256" i="1"/>
  <c r="R256" i="1"/>
  <c r="AD277" i="1"/>
  <c r="AD327" i="1"/>
  <c r="AH413" i="1"/>
  <c r="AG413" i="1"/>
  <c r="N276" i="1"/>
  <c r="I381" i="1"/>
  <c r="AH397" i="1"/>
  <c r="AG397" i="1"/>
  <c r="N376" i="1"/>
  <c r="N382" i="1"/>
  <c r="AH370" i="1"/>
  <c r="AG370" i="1"/>
  <c r="S291" i="1"/>
  <c r="R291" i="1"/>
  <c r="N190" i="1"/>
  <c r="AD158" i="1"/>
  <c r="S206" i="1"/>
  <c r="R206" i="1"/>
  <c r="AH273" i="1"/>
  <c r="AG273" i="1"/>
  <c r="R234" i="1"/>
  <c r="S234" i="1"/>
  <c r="N182" i="1"/>
  <c r="N306" i="1"/>
  <c r="I154" i="1"/>
  <c r="AD321" i="1"/>
  <c r="N301" i="1"/>
  <c r="AD299" i="1"/>
  <c r="AD221" i="1"/>
  <c r="I297" i="1"/>
  <c r="R138" i="1"/>
  <c r="S138" i="1"/>
  <c r="AH149" i="1"/>
  <c r="AG149" i="1"/>
  <c r="N186" i="1"/>
  <c r="AH116" i="1"/>
  <c r="AG116" i="1"/>
  <c r="N173" i="1"/>
  <c r="S88" i="1"/>
  <c r="R88" i="1"/>
  <c r="S133" i="1"/>
  <c r="R133" i="1"/>
  <c r="AG157" i="1"/>
  <c r="AH157" i="1"/>
  <c r="N152" i="1"/>
  <c r="AH146" i="1"/>
  <c r="AG146" i="1"/>
  <c r="I242" i="1"/>
  <c r="N237" i="1"/>
  <c r="AH52" i="1"/>
  <c r="AG52" i="1"/>
  <c r="I124" i="1"/>
  <c r="R85" i="1"/>
  <c r="S85" i="1"/>
  <c r="N95" i="1"/>
  <c r="I107" i="1"/>
  <c r="AH16" i="1"/>
  <c r="AG16" i="1"/>
  <c r="AH64" i="1"/>
  <c r="AG64" i="1"/>
  <c r="S24" i="1"/>
  <c r="R24" i="1"/>
  <c r="AD39" i="1"/>
  <c r="I96" i="1"/>
  <c r="I133" i="1"/>
  <c r="AD99" i="1"/>
  <c r="S99" i="1"/>
  <c r="R99" i="1"/>
  <c r="O30" i="1"/>
  <c r="S80" i="1"/>
  <c r="R80" i="1"/>
  <c r="AH34" i="1"/>
  <c r="AG34" i="1"/>
  <c r="S629" i="1"/>
  <c r="R629" i="1"/>
  <c r="N509" i="1"/>
  <c r="S592" i="1"/>
  <c r="R592" i="1"/>
  <c r="S614" i="1"/>
  <c r="R614" i="1"/>
  <c r="S582" i="1"/>
  <c r="R582" i="1"/>
  <c r="AH488" i="1"/>
  <c r="AG488" i="1"/>
  <c r="AG486" i="1"/>
  <c r="AH486" i="1"/>
  <c r="S426" i="1"/>
  <c r="R426" i="1"/>
  <c r="N480" i="1"/>
  <c r="AH451" i="1"/>
  <c r="AG451" i="1"/>
  <c r="N531" i="1"/>
  <c r="AH547" i="1"/>
  <c r="AG547" i="1"/>
  <c r="N538" i="1"/>
  <c r="AH606" i="1"/>
  <c r="AG606" i="1"/>
  <c r="AH545" i="1"/>
  <c r="AG545" i="1"/>
  <c r="N415" i="1"/>
  <c r="S488" i="1"/>
  <c r="R488" i="1"/>
  <c r="I392" i="1"/>
  <c r="AH449" i="1"/>
  <c r="AG449" i="1"/>
  <c r="N402" i="1"/>
  <c r="N401" i="1"/>
  <c r="N427" i="1"/>
  <c r="S372" i="1"/>
  <c r="R372" i="1"/>
  <c r="S445" i="1"/>
  <c r="R445" i="1"/>
  <c r="I386" i="1"/>
  <c r="N578" i="1"/>
  <c r="AD517" i="1"/>
  <c r="S458" i="1"/>
  <c r="R458" i="1"/>
  <c r="S321" i="1"/>
  <c r="R321" i="1"/>
  <c r="AG428" i="1"/>
  <c r="AH428" i="1"/>
  <c r="AD323" i="1"/>
  <c r="S258" i="1"/>
  <c r="R258" i="1"/>
  <c r="N256" i="1"/>
  <c r="AD361" i="1"/>
  <c r="I280" i="1"/>
  <c r="N322" i="1"/>
  <c r="AD411" i="1"/>
  <c r="S339" i="1"/>
  <c r="R339" i="1"/>
  <c r="AH381" i="1"/>
  <c r="AG381" i="1"/>
  <c r="N397" i="1"/>
  <c r="I397" i="1"/>
  <c r="R376" i="1"/>
  <c r="S376" i="1"/>
  <c r="S382" i="1"/>
  <c r="R382" i="1"/>
  <c r="AH336" i="1"/>
  <c r="AG336" i="1"/>
  <c r="AD290" i="1"/>
  <c r="S190" i="1"/>
  <c r="R190" i="1"/>
  <c r="N206" i="1"/>
  <c r="I273" i="1"/>
  <c r="N300" i="1"/>
  <c r="R216" i="1"/>
  <c r="S216" i="1"/>
  <c r="S306" i="1"/>
  <c r="R306" i="1"/>
  <c r="P153" i="1"/>
  <c r="O153" i="1"/>
  <c r="N208" i="1"/>
  <c r="AH274" i="1"/>
  <c r="AG274" i="1"/>
  <c r="AH295" i="1"/>
  <c r="AG295" i="1"/>
  <c r="AD314" i="1"/>
  <c r="R301" i="1"/>
  <c r="S301" i="1"/>
  <c r="I248" i="1"/>
  <c r="AH297" i="1"/>
  <c r="AG297" i="1"/>
  <c r="P138" i="1"/>
  <c r="O138" i="1"/>
  <c r="N178" i="1"/>
  <c r="S115" i="1"/>
  <c r="R115" i="1"/>
  <c r="AG66" i="1"/>
  <c r="AH66" i="1"/>
  <c r="N150" i="1"/>
  <c r="R173" i="1"/>
  <c r="S173" i="1"/>
  <c r="AH90" i="1"/>
  <c r="AG90" i="1"/>
  <c r="N88" i="1"/>
  <c r="AH88" i="1"/>
  <c r="AG88" i="1"/>
  <c r="I157" i="1"/>
  <c r="N146" i="1"/>
  <c r="N217" i="1"/>
  <c r="AD211" i="1"/>
  <c r="N211" i="1"/>
  <c r="R109" i="1"/>
  <c r="S109" i="1"/>
  <c r="AH124" i="1"/>
  <c r="AG124" i="1"/>
  <c r="AH85" i="1"/>
  <c r="AG85" i="1"/>
  <c r="I64" i="1"/>
  <c r="I38" i="1"/>
  <c r="N105" i="1"/>
  <c r="AH96" i="1"/>
  <c r="AG96" i="1"/>
  <c r="AD84" i="1"/>
  <c r="AH87" i="1"/>
  <c r="AG87" i="1"/>
  <c r="S30" i="1"/>
  <c r="R30" i="1"/>
  <c r="N80" i="1"/>
  <c r="P561" i="1"/>
  <c r="O561" i="1"/>
  <c r="S509" i="1"/>
  <c r="R509" i="1"/>
  <c r="AG667" i="1"/>
  <c r="AH667" i="1"/>
  <c r="S597" i="1"/>
  <c r="R597" i="1"/>
  <c r="N592" i="1"/>
  <c r="AH678" i="1"/>
  <c r="AG678" i="1"/>
  <c r="S485" i="1"/>
  <c r="R485" i="1"/>
  <c r="AH499" i="1"/>
  <c r="AG499" i="1"/>
  <c r="AH541" i="1"/>
  <c r="AG541" i="1"/>
  <c r="N426" i="1"/>
  <c r="AH516" i="1"/>
  <c r="AG516" i="1"/>
  <c r="N417" i="1"/>
  <c r="S538" i="1"/>
  <c r="R538" i="1"/>
  <c r="N470" i="1"/>
  <c r="AH409" i="1"/>
  <c r="AG409" i="1"/>
  <c r="N488" i="1"/>
  <c r="S391" i="1"/>
  <c r="R391" i="1"/>
  <c r="AH417" i="1"/>
  <c r="AG417" i="1"/>
  <c r="N445" i="1"/>
  <c r="N385" i="1"/>
  <c r="N492" i="1"/>
  <c r="S578" i="1"/>
  <c r="R578" i="1"/>
  <c r="N491" i="1"/>
  <c r="AH396" i="1"/>
  <c r="AG396" i="1"/>
  <c r="AD257" i="1"/>
  <c r="AH338" i="1"/>
  <c r="AG338" i="1"/>
  <c r="AH280" i="1"/>
  <c r="AG280" i="1"/>
  <c r="R322" i="1"/>
  <c r="S322" i="1"/>
  <c r="N339" i="1"/>
  <c r="AH317" i="1"/>
  <c r="AG317" i="1"/>
  <c r="N368" i="1"/>
  <c r="R397" i="1"/>
  <c r="S397" i="1"/>
  <c r="N384" i="1"/>
  <c r="AH369" i="1"/>
  <c r="AG369" i="1"/>
  <c r="R370" i="1"/>
  <c r="S370" i="1"/>
  <c r="AD189" i="1"/>
  <c r="N294" i="1"/>
  <c r="N336" i="1"/>
  <c r="S205" i="1"/>
  <c r="R205" i="1"/>
  <c r="N269" i="1"/>
  <c r="AD324" i="1"/>
  <c r="S300" i="1"/>
  <c r="R300" i="1"/>
  <c r="AH203" i="1"/>
  <c r="AG203" i="1"/>
  <c r="N216" i="1"/>
  <c r="S153" i="1"/>
  <c r="R153" i="1"/>
  <c r="AD293" i="1"/>
  <c r="I291" i="1"/>
  <c r="AH275" i="1"/>
  <c r="AG275" i="1"/>
  <c r="AH267" i="1"/>
  <c r="AG267" i="1"/>
  <c r="AG248" i="1"/>
  <c r="AH248" i="1"/>
  <c r="N130" i="1"/>
  <c r="AD172" i="1"/>
  <c r="S178" i="1"/>
  <c r="R178" i="1"/>
  <c r="N115" i="1"/>
  <c r="R150" i="1"/>
  <c r="S150" i="1"/>
  <c r="N167" i="1"/>
  <c r="I90" i="1"/>
  <c r="I88" i="1"/>
  <c r="R146" i="1"/>
  <c r="S146" i="1"/>
  <c r="N198" i="1"/>
  <c r="S217" i="1"/>
  <c r="R217" i="1"/>
  <c r="R211" i="1"/>
  <c r="S211" i="1"/>
  <c r="P109" i="1"/>
  <c r="O109" i="1"/>
  <c r="AD33" i="1"/>
  <c r="N55" i="1"/>
  <c r="AD122" i="1"/>
  <c r="N72" i="1"/>
  <c r="I85" i="1"/>
  <c r="AH56" i="1"/>
  <c r="AG56" i="1"/>
  <c r="AH38" i="1"/>
  <c r="AG38" i="1"/>
  <c r="S105" i="1"/>
  <c r="R105" i="1"/>
  <c r="AD38" i="1"/>
  <c r="AH198" i="1"/>
  <c r="AG198" i="1"/>
  <c r="I74" i="1"/>
  <c r="I87" i="1"/>
  <c r="I67" i="1"/>
  <c r="AD128" i="1"/>
  <c r="O569" i="1"/>
  <c r="P569" i="1"/>
  <c r="N835" i="1"/>
  <c r="N777" i="1"/>
  <c r="AH844" i="1"/>
  <c r="AG844" i="1"/>
  <c r="N799" i="1"/>
  <c r="AE69" i="2"/>
  <c r="N819" i="1"/>
  <c r="S676" i="1"/>
  <c r="R676" i="1"/>
  <c r="AH654" i="1"/>
  <c r="AG654" i="1"/>
  <c r="N768" i="1"/>
  <c r="N754" i="1"/>
  <c r="S697" i="1"/>
  <c r="R697" i="1"/>
  <c r="AH624" i="1"/>
  <c r="AG624" i="1"/>
  <c r="N738" i="1"/>
  <c r="S641" i="1"/>
  <c r="R641" i="1"/>
  <c r="S571" i="1"/>
  <c r="R571" i="1"/>
  <c r="AH659" i="1"/>
  <c r="AG659" i="1"/>
  <c r="N684" i="1"/>
  <c r="N726" i="1"/>
  <c r="S568" i="1"/>
  <c r="R568" i="1"/>
  <c r="AH589" i="1"/>
  <c r="AG589" i="1"/>
  <c r="S548" i="1"/>
  <c r="R548" i="1"/>
  <c r="N667" i="1"/>
  <c r="N597" i="1"/>
  <c r="AH682" i="1"/>
  <c r="AG682" i="1"/>
  <c r="AH598" i="1"/>
  <c r="AG598" i="1"/>
  <c r="N485" i="1"/>
  <c r="I535" i="1"/>
  <c r="AH483" i="1"/>
  <c r="AG483" i="1"/>
  <c r="N521" i="1"/>
  <c r="S566" i="1"/>
  <c r="R566" i="1"/>
  <c r="I516" i="1"/>
  <c r="AH501" i="1"/>
  <c r="AG501" i="1"/>
  <c r="N583" i="1"/>
  <c r="I539" i="1"/>
  <c r="S408" i="1"/>
  <c r="R408" i="1"/>
  <c r="AH532" i="1"/>
  <c r="AG532" i="1"/>
  <c r="AD449" i="1"/>
  <c r="N391" i="1"/>
  <c r="AH391" i="1"/>
  <c r="AG391" i="1"/>
  <c r="I417" i="1"/>
  <c r="N341" i="1"/>
  <c r="AH439" i="1"/>
  <c r="AG439" i="1"/>
  <c r="S492" i="1"/>
  <c r="R492" i="1"/>
  <c r="AD468" i="1"/>
  <c r="N508" i="1"/>
  <c r="I508" i="1"/>
  <c r="AH442" i="1"/>
  <c r="AG442" i="1"/>
  <c r="N314" i="1"/>
  <c r="I396" i="1"/>
  <c r="N315" i="1"/>
  <c r="S323" i="1"/>
  <c r="R323" i="1"/>
  <c r="AH285" i="1"/>
  <c r="AG285" i="1"/>
  <c r="I338" i="1"/>
  <c r="S279" i="1"/>
  <c r="R279" i="1"/>
  <c r="AD317" i="1"/>
  <c r="N333" i="1"/>
  <c r="I317" i="1"/>
  <c r="R368" i="1"/>
  <c r="S368" i="1"/>
  <c r="I369" i="1"/>
  <c r="N370" i="1"/>
  <c r="AH364" i="1"/>
  <c r="AG364" i="1"/>
  <c r="AH330" i="1"/>
  <c r="AG330" i="1"/>
  <c r="AH161" i="1"/>
  <c r="AG161" i="1"/>
  <c r="AD206" i="1"/>
  <c r="N205" i="1"/>
  <c r="R269" i="1"/>
  <c r="S269" i="1"/>
  <c r="AH204" i="1"/>
  <c r="AG204" i="1"/>
  <c r="N207" i="1"/>
  <c r="AH207" i="1"/>
  <c r="AG207" i="1"/>
  <c r="AD152" i="1"/>
  <c r="AH270" i="1"/>
  <c r="AG270" i="1"/>
  <c r="N295" i="1"/>
  <c r="N266" i="1"/>
  <c r="N330" i="1"/>
  <c r="AH291" i="1"/>
  <c r="AG291" i="1"/>
  <c r="AH258" i="1"/>
  <c r="AG258" i="1"/>
  <c r="AH171" i="1"/>
  <c r="AG171" i="1"/>
  <c r="AH263" i="1"/>
  <c r="AG263" i="1"/>
  <c r="R130" i="1"/>
  <c r="S130" i="1"/>
  <c r="AH95" i="1"/>
  <c r="AG95" i="1"/>
  <c r="AD26" i="1"/>
  <c r="AD114" i="1"/>
  <c r="N65" i="1"/>
  <c r="R167" i="1"/>
  <c r="S167" i="1"/>
  <c r="S89" i="1"/>
  <c r="R89" i="1"/>
  <c r="AG140" i="1"/>
  <c r="AH140" i="1"/>
  <c r="R87" i="1"/>
  <c r="S87" i="1"/>
  <c r="AH235" i="1"/>
  <c r="AG235" i="1"/>
  <c r="I181" i="1"/>
  <c r="AG25" i="1"/>
  <c r="AH25" i="1"/>
  <c r="S72" i="1"/>
  <c r="R72" i="1"/>
  <c r="AH72" i="1"/>
  <c r="AG72" i="1"/>
  <c r="I56" i="1"/>
  <c r="AH134" i="1"/>
  <c r="AG134" i="1"/>
  <c r="S73" i="1"/>
  <c r="R73" i="1"/>
  <c r="AG19" i="1"/>
  <c r="AH19" i="1"/>
  <c r="AD141" i="1"/>
  <c r="AH74" i="1"/>
  <c r="AG74" i="1"/>
  <c r="AD106" i="1"/>
  <c r="N84" i="1"/>
  <c r="AH67" i="1"/>
  <c r="AG67" i="1"/>
  <c r="N126" i="1"/>
  <c r="P567" i="1"/>
  <c r="O567" i="1"/>
  <c r="R667" i="1"/>
  <c r="S667" i="1"/>
  <c r="N628" i="1"/>
  <c r="I493" i="1"/>
  <c r="AH535" i="1"/>
  <c r="AG535" i="1"/>
  <c r="S482" i="1"/>
  <c r="R482" i="1"/>
  <c r="N566" i="1"/>
  <c r="N506" i="1"/>
  <c r="AH476" i="1"/>
  <c r="AG476" i="1"/>
  <c r="I501" i="1"/>
  <c r="S583" i="1"/>
  <c r="R583" i="1"/>
  <c r="AH539" i="1"/>
  <c r="AG539" i="1"/>
  <c r="N408" i="1"/>
  <c r="S484" i="1"/>
  <c r="R484" i="1"/>
  <c r="AD438" i="1"/>
  <c r="AD390" i="1"/>
  <c r="R438" i="1"/>
  <c r="S438" i="1"/>
  <c r="S341" i="1"/>
  <c r="R341" i="1"/>
  <c r="I439" i="1"/>
  <c r="AG523" i="1"/>
  <c r="AH523" i="1"/>
  <c r="AH473" i="1"/>
  <c r="AG473" i="1"/>
  <c r="AD441" i="1"/>
  <c r="S508" i="1"/>
  <c r="R508" i="1"/>
  <c r="AG508" i="1"/>
  <c r="AH508" i="1"/>
  <c r="AH475" i="1"/>
  <c r="AG475" i="1"/>
  <c r="I436" i="1"/>
  <c r="N380" i="1"/>
  <c r="N337" i="1"/>
  <c r="I380" i="1"/>
  <c r="N323" i="1"/>
  <c r="I285" i="1"/>
  <c r="AH332" i="1"/>
  <c r="AG332" i="1"/>
  <c r="N279" i="1"/>
  <c r="S333" i="1"/>
  <c r="R333" i="1"/>
  <c r="N362" i="1"/>
  <c r="AD379" i="1"/>
  <c r="I363" i="1"/>
  <c r="N364" i="1"/>
  <c r="N268" i="1"/>
  <c r="AH329" i="1"/>
  <c r="AG329" i="1"/>
  <c r="AD205" i="1"/>
  <c r="AH320" i="1"/>
  <c r="AG320" i="1"/>
  <c r="I204" i="1"/>
  <c r="R207" i="1"/>
  <c r="S207" i="1"/>
  <c r="I270" i="1"/>
  <c r="S266" i="1"/>
  <c r="R266" i="1"/>
  <c r="I258" i="1"/>
  <c r="AH237" i="1"/>
  <c r="AG237" i="1"/>
  <c r="S246" i="1"/>
  <c r="R246" i="1"/>
  <c r="AD160" i="1"/>
  <c r="S94" i="1"/>
  <c r="R94" i="1"/>
  <c r="AH94" i="1"/>
  <c r="AG94" i="1"/>
  <c r="AD236" i="1"/>
  <c r="N89" i="1"/>
  <c r="I140" i="1"/>
  <c r="AH55" i="1"/>
  <c r="AG55" i="1"/>
  <c r="P87" i="1"/>
  <c r="O87" i="1"/>
  <c r="AH54" i="1"/>
  <c r="AG54" i="1"/>
  <c r="AG218" i="1"/>
  <c r="AH218" i="1"/>
  <c r="I235" i="1"/>
  <c r="AH175" i="1"/>
  <c r="AG175" i="1"/>
  <c r="I247" i="1"/>
  <c r="AH181" i="1"/>
  <c r="AG181" i="1"/>
  <c r="S63" i="1"/>
  <c r="R63" i="1"/>
  <c r="I25" i="1"/>
  <c r="AH21" i="1"/>
  <c r="AG21" i="1"/>
  <c r="AD68" i="1"/>
  <c r="I72" i="1"/>
  <c r="N73" i="1"/>
  <c r="AD37" i="1"/>
  <c r="I19" i="1"/>
  <c r="I129" i="1"/>
  <c r="I101" i="1"/>
  <c r="S84" i="1"/>
  <c r="R84" i="1"/>
  <c r="AD49" i="1"/>
  <c r="S126" i="1"/>
  <c r="R126" i="1"/>
  <c r="S567" i="1"/>
  <c r="R567" i="1"/>
  <c r="S390" i="1"/>
  <c r="R390" i="1"/>
  <c r="AH433" i="1"/>
  <c r="AG433" i="1"/>
  <c r="AH509" i="1"/>
  <c r="AG509" i="1"/>
  <c r="AH462" i="1"/>
  <c r="AG462" i="1"/>
  <c r="AH436" i="1"/>
  <c r="AG436" i="1"/>
  <c r="S380" i="1"/>
  <c r="R380" i="1"/>
  <c r="R337" i="1"/>
  <c r="S337" i="1"/>
  <c r="AH380" i="1"/>
  <c r="AG380" i="1"/>
  <c r="S284" i="1"/>
  <c r="R284" i="1"/>
  <c r="R362" i="1"/>
  <c r="S362" i="1"/>
  <c r="AH363" i="1"/>
  <c r="AG363" i="1"/>
  <c r="S364" i="1"/>
  <c r="R364" i="1"/>
  <c r="AH354" i="1"/>
  <c r="AG354" i="1"/>
  <c r="S268" i="1"/>
  <c r="R268" i="1"/>
  <c r="S160" i="1"/>
  <c r="R160" i="1"/>
  <c r="S313" i="1"/>
  <c r="R313" i="1"/>
  <c r="N355" i="1"/>
  <c r="S203" i="1"/>
  <c r="R203" i="1"/>
  <c r="Q196" i="1"/>
  <c r="S195" i="1"/>
  <c r="R195" i="1"/>
  <c r="R196" i="1" s="1"/>
  <c r="AD280" i="1"/>
  <c r="AH252" i="1"/>
  <c r="AG252" i="1"/>
  <c r="I308" i="1"/>
  <c r="N275" i="1"/>
  <c r="I231" i="1"/>
  <c r="AH165" i="1"/>
  <c r="AG165" i="1"/>
  <c r="N149" i="1"/>
  <c r="N94" i="1"/>
  <c r="P93" i="1"/>
  <c r="O93" i="1"/>
  <c r="AH212" i="1"/>
  <c r="AG212" i="1"/>
  <c r="AH91" i="1"/>
  <c r="AG91" i="1"/>
  <c r="N161" i="1"/>
  <c r="AH132" i="1"/>
  <c r="AG132" i="1"/>
  <c r="N54" i="1"/>
  <c r="I54" i="1"/>
  <c r="I218" i="1"/>
  <c r="I175" i="1"/>
  <c r="AH247" i="1"/>
  <c r="AG247" i="1"/>
  <c r="S176" i="1"/>
  <c r="R176" i="1"/>
  <c r="N63" i="1"/>
  <c r="AD232" i="1"/>
  <c r="I45" i="1"/>
  <c r="N50" i="1"/>
  <c r="N16" i="1"/>
  <c r="S36" i="1"/>
  <c r="R36" i="1"/>
  <c r="S127" i="1"/>
  <c r="R127" i="1"/>
  <c r="R26" i="1"/>
  <c r="S26" i="1"/>
  <c r="AH129" i="1"/>
  <c r="AG129" i="1"/>
  <c r="AG101" i="1"/>
  <c r="AH101" i="1"/>
  <c r="AH83" i="1"/>
  <c r="AG83" i="1"/>
  <c r="I104" i="1"/>
  <c r="AH662" i="1"/>
  <c r="AG662" i="1"/>
  <c r="S682" i="1"/>
  <c r="R682" i="1"/>
  <c r="AH582" i="1"/>
  <c r="AG582" i="1"/>
  <c r="N541" i="1"/>
  <c r="N515" i="1"/>
  <c r="AD481" i="1"/>
  <c r="N475" i="1"/>
  <c r="AH495" i="1"/>
  <c r="AG495" i="1"/>
  <c r="AH544" i="1"/>
  <c r="AG544" i="1"/>
  <c r="S617" i="1"/>
  <c r="R617" i="1"/>
  <c r="AD471" i="1"/>
  <c r="N524" i="1"/>
  <c r="R432" i="1"/>
  <c r="S432" i="1"/>
  <c r="N390" i="1"/>
  <c r="I433" i="1"/>
  <c r="I509" i="1"/>
  <c r="AH467" i="1"/>
  <c r="AG467" i="1"/>
  <c r="N496" i="1"/>
  <c r="AH496" i="1"/>
  <c r="AG496" i="1"/>
  <c r="I469" i="1"/>
  <c r="I430" i="1"/>
  <c r="S418" i="1"/>
  <c r="R418" i="1"/>
  <c r="AH249" i="1"/>
  <c r="AG249" i="1"/>
  <c r="N331" i="1"/>
  <c r="AH371" i="1"/>
  <c r="AG371" i="1"/>
  <c r="AH315" i="1"/>
  <c r="AG315" i="1"/>
  <c r="N284" i="1"/>
  <c r="I209" i="1"/>
  <c r="N327" i="1"/>
  <c r="N411" i="1"/>
  <c r="N352" i="1"/>
  <c r="I353" i="1"/>
  <c r="N354" i="1"/>
  <c r="AD259" i="1"/>
  <c r="AG307" i="1"/>
  <c r="AH307" i="1"/>
  <c r="AH190" i="1"/>
  <c r="AG190" i="1"/>
  <c r="N313" i="1"/>
  <c r="AH186" i="1"/>
  <c r="AG186" i="1"/>
  <c r="N203" i="1"/>
  <c r="R274" i="1"/>
  <c r="S274" i="1"/>
  <c r="AD266" i="1"/>
  <c r="AH308" i="1"/>
  <c r="AG308" i="1"/>
  <c r="S275" i="1"/>
  <c r="R275" i="1"/>
  <c r="N267" i="1"/>
  <c r="I410" i="1"/>
  <c r="AH231" i="1"/>
  <c r="AG231" i="1"/>
  <c r="N221" i="1"/>
  <c r="AD93" i="1"/>
  <c r="AD131" i="1"/>
  <c r="S93" i="1"/>
  <c r="R93" i="1"/>
  <c r="I212" i="1"/>
  <c r="AH117" i="1"/>
  <c r="AG117" i="1"/>
  <c r="AH150" i="1"/>
  <c r="AG150" i="1"/>
  <c r="AD231" i="1"/>
  <c r="S54" i="1"/>
  <c r="R54" i="1"/>
  <c r="N192" i="1"/>
  <c r="N53" i="1"/>
  <c r="AH111" i="1"/>
  <c r="AG111" i="1"/>
  <c r="N202" i="1"/>
  <c r="I169" i="1"/>
  <c r="N176" i="1"/>
  <c r="AG123" i="1"/>
  <c r="AH123" i="1"/>
  <c r="I148" i="1"/>
  <c r="AH45" i="1"/>
  <c r="AG45" i="1"/>
  <c r="S50" i="1"/>
  <c r="R50" i="1"/>
  <c r="N36" i="1"/>
  <c r="I100" i="1"/>
  <c r="AH51" i="1"/>
  <c r="AG51" i="1"/>
  <c r="I17" i="1"/>
  <c r="N26" i="1"/>
  <c r="P101" i="1"/>
  <c r="O101" i="1"/>
  <c r="N83" i="1"/>
  <c r="AH104" i="1"/>
  <c r="AG104" i="1"/>
  <c r="S503" i="1"/>
  <c r="R503" i="1"/>
  <c r="N662" i="1"/>
  <c r="N546" i="1"/>
  <c r="I582" i="1"/>
  <c r="R515" i="1"/>
  <c r="S515" i="1"/>
  <c r="AH494" i="1"/>
  <c r="AG494" i="1"/>
  <c r="I447" i="1"/>
  <c r="S475" i="1"/>
  <c r="R475" i="1"/>
  <c r="R610" i="1"/>
  <c r="S610" i="1"/>
  <c r="I538" i="1"/>
  <c r="AH574" i="1"/>
  <c r="AG574" i="1"/>
  <c r="N588" i="1"/>
  <c r="N529" i="1"/>
  <c r="I408" i="1"/>
  <c r="AH407" i="1"/>
  <c r="AG407" i="1"/>
  <c r="N416" i="1"/>
  <c r="N432" i="1"/>
  <c r="AD389" i="1"/>
  <c r="N444" i="1"/>
  <c r="AD492" i="1"/>
  <c r="I467" i="1"/>
  <c r="N462" i="1"/>
  <c r="AH469" i="1"/>
  <c r="AG469" i="1"/>
  <c r="AH430" i="1"/>
  <c r="AG430" i="1"/>
  <c r="N418" i="1"/>
  <c r="P248" i="1"/>
  <c r="O248" i="1"/>
  <c r="I371" i="1"/>
  <c r="I288" i="1"/>
  <c r="AH209" i="1"/>
  <c r="AG209" i="1"/>
  <c r="AH322" i="1"/>
  <c r="AG322" i="1"/>
  <c r="AH240" i="1"/>
  <c r="AG240" i="1"/>
  <c r="S411" i="1"/>
  <c r="R411" i="1"/>
  <c r="R352" i="1"/>
  <c r="S352" i="1"/>
  <c r="S369" i="1"/>
  <c r="R369" i="1"/>
  <c r="AH353" i="1"/>
  <c r="AG353" i="1"/>
  <c r="AD370" i="1"/>
  <c r="I264" i="1"/>
  <c r="AD249" i="1"/>
  <c r="I296" i="1"/>
  <c r="S189" i="1"/>
  <c r="R189" i="1"/>
  <c r="AH155" i="1"/>
  <c r="AG155" i="1"/>
  <c r="N298" i="1"/>
  <c r="N274" i="1"/>
  <c r="I293" i="1"/>
  <c r="I271" i="1"/>
  <c r="AH410" i="1"/>
  <c r="AG410" i="1"/>
  <c r="N227" i="1"/>
  <c r="S221" i="1"/>
  <c r="R221" i="1"/>
  <c r="Q223" i="1"/>
  <c r="AH138" i="1"/>
  <c r="AG138" i="1"/>
  <c r="AH69" i="1"/>
  <c r="AG69" i="1"/>
  <c r="AD92" i="1"/>
  <c r="I199" i="1"/>
  <c r="I117" i="1"/>
  <c r="S90" i="1"/>
  <c r="R90" i="1"/>
  <c r="AD225" i="1"/>
  <c r="S179" i="1"/>
  <c r="R179" i="1"/>
  <c r="I111" i="1"/>
  <c r="S202" i="1"/>
  <c r="R202" i="1"/>
  <c r="AH169" i="1"/>
  <c r="AG169" i="1"/>
  <c r="AH213" i="1"/>
  <c r="AG213" i="1"/>
  <c r="N170" i="1"/>
  <c r="I176" i="1"/>
  <c r="S122" i="1"/>
  <c r="R122" i="1"/>
  <c r="AH148" i="1"/>
  <c r="AG148" i="1"/>
  <c r="I41" i="1"/>
  <c r="AD77" i="1"/>
  <c r="N18" i="1"/>
  <c r="AH100" i="1"/>
  <c r="AG100" i="1"/>
  <c r="I51" i="1"/>
  <c r="AH17" i="1"/>
  <c r="AG17" i="1"/>
  <c r="AD154" i="1"/>
  <c r="S101" i="1"/>
  <c r="R101" i="1"/>
  <c r="S83" i="1"/>
  <c r="R83" i="1"/>
  <c r="AH75" i="1"/>
  <c r="AG75" i="1"/>
  <c r="AD62" i="1"/>
  <c r="I135" i="1"/>
  <c r="N97" i="1"/>
  <c r="S222" i="2"/>
  <c r="X222" i="2"/>
  <c r="W222" i="2"/>
  <c r="R222" i="2"/>
  <c r="S228" i="1"/>
  <c r="R228" i="1"/>
  <c r="AG880" i="1"/>
  <c r="AG883" i="1" s="1"/>
  <c r="AG874" i="1"/>
  <c r="AG877" i="1" s="1"/>
  <c r="O880" i="1"/>
  <c r="O883" i="1" s="1"/>
  <c r="AC881" i="1"/>
  <c r="M875" i="1"/>
  <c r="M881" i="1"/>
  <c r="AF881" i="1"/>
  <c r="AC875" i="1"/>
  <c r="AH875" i="1" s="1"/>
  <c r="Z31" i="2"/>
  <c r="R853" i="1" l="1"/>
  <c r="P246" i="1"/>
  <c r="AH350" i="1"/>
  <c r="O846" i="1"/>
  <c r="AG31" i="1"/>
  <c r="O141" i="1"/>
  <c r="Q193" i="1"/>
  <c r="O106" i="1"/>
  <c r="S170" i="1"/>
  <c r="O319" i="1"/>
  <c r="Y319" i="1" s="1"/>
  <c r="S461" i="1"/>
  <c r="S149" i="1"/>
  <c r="R149" i="1"/>
  <c r="O225" i="1"/>
  <c r="R131" i="1"/>
  <c r="N229" i="1"/>
  <c r="X14" i="2"/>
  <c r="R247" i="1"/>
  <c r="O147" i="1"/>
  <c r="Q253" i="1"/>
  <c r="P235" i="1"/>
  <c r="O41" i="1"/>
  <c r="Z41" i="1" s="1"/>
  <c r="O108" i="1"/>
  <c r="O160" i="1"/>
  <c r="R837" i="1"/>
  <c r="T837" i="1" s="1"/>
  <c r="R235" i="1"/>
  <c r="U235" i="1" s="1"/>
  <c r="R123" i="1"/>
  <c r="U123" i="1" s="1"/>
  <c r="AG229" i="1"/>
  <c r="O179" i="1"/>
  <c r="P29" i="2"/>
  <c r="AH346" i="1"/>
  <c r="O119" i="1"/>
  <c r="S75" i="1"/>
  <c r="R75" i="1"/>
  <c r="R81" i="1" s="1"/>
  <c r="AG350" i="1"/>
  <c r="O243" i="1"/>
  <c r="AG223" i="1"/>
  <c r="R830" i="1"/>
  <c r="AH223" i="1"/>
  <c r="P369" i="1"/>
  <c r="O169" i="1"/>
  <c r="Z169" i="1" s="1"/>
  <c r="S311" i="1"/>
  <c r="O118" i="1"/>
  <c r="Z118" i="1" s="1"/>
  <c r="O232" i="1"/>
  <c r="S797" i="1"/>
  <c r="U797" i="1" s="1"/>
  <c r="O124" i="1"/>
  <c r="Z124" i="1" s="1"/>
  <c r="R104" i="1"/>
  <c r="Q143" i="1"/>
  <c r="R74" i="2"/>
  <c r="X74" i="2"/>
  <c r="P77" i="2"/>
  <c r="X75" i="2"/>
  <c r="Q800" i="1"/>
  <c r="O136" i="1"/>
  <c r="Z136" i="1" s="1"/>
  <c r="O113" i="1"/>
  <c r="Y113" i="1" s="1"/>
  <c r="P127" i="1"/>
  <c r="S75" i="2"/>
  <c r="R141" i="1"/>
  <c r="S141" i="1"/>
  <c r="Y141" i="1" s="1"/>
  <c r="W60" i="2"/>
  <c r="X43" i="2"/>
  <c r="P93" i="2"/>
  <c r="O159" i="1"/>
  <c r="Z159" i="1" s="1"/>
  <c r="N253" i="1"/>
  <c r="Q325" i="1"/>
  <c r="Q309" i="1"/>
  <c r="P48" i="2"/>
  <c r="O183" i="1"/>
  <c r="Z183" i="1" s="1"/>
  <c r="R315" i="1"/>
  <c r="S315" i="1"/>
  <c r="O188" i="1"/>
  <c r="Y188" i="1" s="1"/>
  <c r="W235" i="2"/>
  <c r="Q357" i="1"/>
  <c r="Q57" i="1"/>
  <c r="R350" i="1"/>
  <c r="O780" i="1"/>
  <c r="Z780" i="1" s="1"/>
  <c r="AG46" i="1"/>
  <c r="AA14" i="3"/>
  <c r="AA37" i="3"/>
  <c r="AA15" i="4"/>
  <c r="X60" i="2"/>
  <c r="R60" i="2"/>
  <c r="S60" i="2"/>
  <c r="AA30" i="8"/>
  <c r="AE15" i="2"/>
  <c r="AE23" i="2"/>
  <c r="Q394" i="1"/>
  <c r="O96" i="1"/>
  <c r="Z96" i="1" s="1"/>
  <c r="W232" i="2"/>
  <c r="AH253" i="1"/>
  <c r="AG200" i="1"/>
  <c r="AH200" i="1"/>
  <c r="AH229" i="1"/>
  <c r="Q76" i="8"/>
  <c r="P76" i="8"/>
  <c r="P66" i="4"/>
  <c r="Q855" i="1"/>
  <c r="N196" i="1"/>
  <c r="P195" i="1"/>
  <c r="P196" i="1" s="1"/>
  <c r="AH42" i="1"/>
  <c r="P85" i="1"/>
  <c r="W75" i="2"/>
  <c r="O245" i="1"/>
  <c r="Z245" i="1" s="1"/>
  <c r="P90" i="1"/>
  <c r="W233" i="2"/>
  <c r="O189" i="1"/>
  <c r="Z189" i="1" s="1"/>
  <c r="X37" i="2"/>
  <c r="R223" i="1"/>
  <c r="P496" i="1"/>
  <c r="O496" i="1"/>
  <c r="T269" i="1"/>
  <c r="U269" i="1"/>
  <c r="T538" i="1"/>
  <c r="U538" i="1"/>
  <c r="U291" i="1"/>
  <c r="T291" i="1"/>
  <c r="U419" i="1"/>
  <c r="T419" i="1"/>
  <c r="T165" i="1"/>
  <c r="U165" i="1"/>
  <c r="T466" i="1"/>
  <c r="Z466" i="1"/>
  <c r="Y466" i="1"/>
  <c r="U466" i="1"/>
  <c r="U412" i="1"/>
  <c r="T412" i="1"/>
  <c r="Z103" i="1"/>
  <c r="U103" i="1"/>
  <c r="T103" i="1"/>
  <c r="Y103" i="1"/>
  <c r="P22" i="1"/>
  <c r="O22" i="1"/>
  <c r="Z22" i="1" s="1"/>
  <c r="U41" i="1"/>
  <c r="T41" i="1"/>
  <c r="U465" i="1"/>
  <c r="T465" i="1"/>
  <c r="P23" i="1"/>
  <c r="O23" i="1"/>
  <c r="Z23" i="1" s="1"/>
  <c r="P353" i="1"/>
  <c r="O353" i="1"/>
  <c r="T23" i="1"/>
  <c r="U23" i="1"/>
  <c r="P393" i="1"/>
  <c r="O393" i="1"/>
  <c r="Z393" i="1" s="1"/>
  <c r="S198" i="1"/>
  <c r="R198" i="1"/>
  <c r="Q200" i="1"/>
  <c r="P812" i="1"/>
  <c r="O812" i="1"/>
  <c r="Y812" i="1" s="1"/>
  <c r="N773" i="1"/>
  <c r="P624" i="1"/>
  <c r="O624" i="1"/>
  <c r="Z624" i="1" s="1"/>
  <c r="P737" i="1"/>
  <c r="O737" i="1"/>
  <c r="Z737" i="1" s="1"/>
  <c r="U453" i="1"/>
  <c r="T453" i="1"/>
  <c r="P785" i="1"/>
  <c r="O785" i="1"/>
  <c r="Z785" i="1" s="1"/>
  <c r="S16" i="1"/>
  <c r="R16" i="1"/>
  <c r="T672" i="1"/>
  <c r="U672" i="1"/>
  <c r="P761" i="1"/>
  <c r="O761" i="1"/>
  <c r="Y761" i="1" s="1"/>
  <c r="P456" i="1"/>
  <c r="O456" i="1"/>
  <c r="Z456" i="1" s="1"/>
  <c r="U729" i="1"/>
  <c r="T729" i="1"/>
  <c r="O742" i="1"/>
  <c r="Y742" i="1" s="1"/>
  <c r="P742" i="1"/>
  <c r="P556" i="1"/>
  <c r="O556" i="1"/>
  <c r="T628" i="1"/>
  <c r="U628" i="1"/>
  <c r="P120" i="1"/>
  <c r="O120" i="1"/>
  <c r="Z120" i="1" s="1"/>
  <c r="U319" i="1"/>
  <c r="Z319" i="1"/>
  <c r="T319" i="1"/>
  <c r="P12" i="5"/>
  <c r="Q9" i="5"/>
  <c r="Q12" i="5" s="1"/>
  <c r="U787" i="1"/>
  <c r="T787" i="1"/>
  <c r="X118" i="2"/>
  <c r="W118" i="2"/>
  <c r="S118" i="2"/>
  <c r="R118" i="2"/>
  <c r="P75" i="1"/>
  <c r="O75" i="1"/>
  <c r="P548" i="1"/>
  <c r="O548" i="1"/>
  <c r="Z548" i="1" s="1"/>
  <c r="P568" i="1"/>
  <c r="O568" i="1"/>
  <c r="Y568" i="1" s="1"/>
  <c r="S829" i="1"/>
  <c r="R829" i="1"/>
  <c r="P51" i="2"/>
  <c r="Q50" i="2"/>
  <c r="S602" i="1"/>
  <c r="R602" i="1"/>
  <c r="W191" i="2"/>
  <c r="S191" i="2"/>
  <c r="X191" i="2"/>
  <c r="R191" i="2"/>
  <c r="P38" i="8"/>
  <c r="Q36" i="8"/>
  <c r="Q38" i="8" s="1"/>
  <c r="S413" i="1"/>
  <c r="R413" i="1"/>
  <c r="S664" i="1"/>
  <c r="R664" i="1"/>
  <c r="X119" i="2"/>
  <c r="W119" i="2"/>
  <c r="S119" i="2"/>
  <c r="R119" i="2"/>
  <c r="R836" i="1"/>
  <c r="S836" i="1"/>
  <c r="P18" i="1"/>
  <c r="O18" i="1"/>
  <c r="Y18" i="1" s="1"/>
  <c r="O176" i="1"/>
  <c r="Y176" i="1" s="1"/>
  <c r="P176" i="1"/>
  <c r="U682" i="1"/>
  <c r="T682" i="1"/>
  <c r="P506" i="1"/>
  <c r="O506" i="1"/>
  <c r="Z506" i="1" s="1"/>
  <c r="U217" i="1"/>
  <c r="T217" i="1"/>
  <c r="O216" i="1"/>
  <c r="Z216" i="1" s="1"/>
  <c r="P216" i="1"/>
  <c r="P417" i="1"/>
  <c r="O417" i="1"/>
  <c r="O322" i="1"/>
  <c r="Z322" i="1" s="1"/>
  <c r="P322" i="1"/>
  <c r="U582" i="1"/>
  <c r="T582" i="1"/>
  <c r="P493" i="1"/>
  <c r="O493" i="1"/>
  <c r="Z493" i="1" s="1"/>
  <c r="U276" i="1"/>
  <c r="T276" i="1"/>
  <c r="T272" i="1"/>
  <c r="U272" i="1"/>
  <c r="AH342" i="1"/>
  <c r="U241" i="1"/>
  <c r="T241" i="1"/>
  <c r="P442" i="1"/>
  <c r="O442" i="1"/>
  <c r="Z442" i="1" s="1"/>
  <c r="P433" i="1"/>
  <c r="O433" i="1"/>
  <c r="U98" i="1"/>
  <c r="T98" i="1"/>
  <c r="U118" i="1"/>
  <c r="T118" i="1"/>
  <c r="U166" i="1"/>
  <c r="T166" i="1"/>
  <c r="T307" i="1"/>
  <c r="U307" i="1"/>
  <c r="P472" i="1"/>
  <c r="O472" i="1"/>
  <c r="Z472" i="1" s="1"/>
  <c r="U280" i="1"/>
  <c r="T280" i="1"/>
  <c r="U497" i="1"/>
  <c r="T497" i="1"/>
  <c r="O20" i="1"/>
  <c r="Z20" i="1" s="1"/>
  <c r="P20" i="1"/>
  <c r="U20" i="1"/>
  <c r="T20" i="1"/>
  <c r="O334" i="1"/>
  <c r="P334" i="1"/>
  <c r="P407" i="1"/>
  <c r="O407" i="1"/>
  <c r="Z407" i="1" s="1"/>
  <c r="U375" i="1"/>
  <c r="T375" i="1"/>
  <c r="U572" i="1"/>
  <c r="T572" i="1"/>
  <c r="P719" i="1"/>
  <c r="O719" i="1"/>
  <c r="Z719" i="1" s="1"/>
  <c r="R464" i="1"/>
  <c r="S464" i="1"/>
  <c r="AE45" i="2"/>
  <c r="N26" i="2"/>
  <c r="O25" i="2"/>
  <c r="O26" i="2" s="1"/>
  <c r="P718" i="1"/>
  <c r="O718" i="1"/>
  <c r="T428" i="1"/>
  <c r="U428" i="1"/>
  <c r="U705" i="1"/>
  <c r="T705" i="1"/>
  <c r="S295" i="1"/>
  <c r="R295" i="1"/>
  <c r="O705" i="1"/>
  <c r="Z705" i="1" s="1"/>
  <c r="P705" i="1"/>
  <c r="R814" i="1"/>
  <c r="U619" i="1"/>
  <c r="T619" i="1"/>
  <c r="P625" i="1"/>
  <c r="O625" i="1"/>
  <c r="Y625" i="1" s="1"/>
  <c r="P778" i="1"/>
  <c r="O778" i="1"/>
  <c r="Y778" i="1" s="1"/>
  <c r="U759" i="1"/>
  <c r="T759" i="1"/>
  <c r="P832" i="1"/>
  <c r="O832" i="1"/>
  <c r="U456" i="1"/>
  <c r="T456" i="1"/>
  <c r="W9" i="2"/>
  <c r="U546" i="1"/>
  <c r="T546" i="1"/>
  <c r="O729" i="1"/>
  <c r="Y729" i="1" s="1"/>
  <c r="P729" i="1"/>
  <c r="P689" i="1"/>
  <c r="O689" i="1"/>
  <c r="Y689" i="1" s="1"/>
  <c r="AH46" i="1"/>
  <c r="S354" i="1"/>
  <c r="R354" i="1"/>
  <c r="U662" i="1"/>
  <c r="T662" i="1"/>
  <c r="T579" i="1"/>
  <c r="U579" i="1"/>
  <c r="P482" i="1"/>
  <c r="O482" i="1"/>
  <c r="Z482" i="1" s="1"/>
  <c r="AE90" i="2"/>
  <c r="P834" i="1"/>
  <c r="O834" i="1"/>
  <c r="O36" i="4"/>
  <c r="O38" i="4" s="1"/>
  <c r="N38" i="4"/>
  <c r="P730" i="1"/>
  <c r="O730" i="1"/>
  <c r="Z730" i="1" s="1"/>
  <c r="AA61" i="8"/>
  <c r="P720" i="1"/>
  <c r="O720" i="1"/>
  <c r="S535" i="1"/>
  <c r="R535" i="1"/>
  <c r="AE84" i="2"/>
  <c r="AE228" i="2"/>
  <c r="U738" i="1"/>
  <c r="T738" i="1"/>
  <c r="AA42" i="4"/>
  <c r="T332" i="1"/>
  <c r="U332" i="1"/>
  <c r="S766" i="1"/>
  <c r="R766" i="1"/>
  <c r="U847" i="1"/>
  <c r="T847" i="1"/>
  <c r="Q20" i="4"/>
  <c r="Q21" i="4" s="1"/>
  <c r="P21" i="4"/>
  <c r="X204" i="2"/>
  <c r="W204" i="2"/>
  <c r="S204" i="2"/>
  <c r="R204" i="2"/>
  <c r="P18" i="4"/>
  <c r="Q17" i="4"/>
  <c r="Q18" i="4" s="1"/>
  <c r="O27" i="5"/>
  <c r="O29" i="5" s="1"/>
  <c r="N29" i="5"/>
  <c r="S336" i="1"/>
  <c r="R336" i="1"/>
  <c r="S686" i="1"/>
  <c r="R686" i="1"/>
  <c r="S65" i="1"/>
  <c r="S70" i="1" s="1"/>
  <c r="R65" i="1"/>
  <c r="R70" i="1" s="1"/>
  <c r="S718" i="1"/>
  <c r="R718" i="1"/>
  <c r="X154" i="2"/>
  <c r="W154" i="2"/>
  <c r="S154" i="2"/>
  <c r="R154" i="2"/>
  <c r="X188" i="2"/>
  <c r="W188" i="2"/>
  <c r="S188" i="2"/>
  <c r="R188" i="2"/>
  <c r="P430" i="1"/>
  <c r="O430" i="1"/>
  <c r="P205" i="1"/>
  <c r="O205" i="1"/>
  <c r="Z205" i="1" s="1"/>
  <c r="P314" i="1"/>
  <c r="O314" i="1"/>
  <c r="Z314" i="1" s="1"/>
  <c r="P198" i="1"/>
  <c r="O198" i="1"/>
  <c r="N200" i="1"/>
  <c r="P582" i="1"/>
  <c r="O582" i="1"/>
  <c r="Y582" i="1" s="1"/>
  <c r="U129" i="1"/>
  <c r="T129" i="1"/>
  <c r="U576" i="1"/>
  <c r="T576" i="1"/>
  <c r="P129" i="1"/>
  <c r="O129" i="1"/>
  <c r="Z129" i="1" s="1"/>
  <c r="U340" i="1"/>
  <c r="T340" i="1"/>
  <c r="O441" i="1"/>
  <c r="P441" i="1"/>
  <c r="U106" i="1"/>
  <c r="Y106" i="1"/>
  <c r="Z106" i="1"/>
  <c r="T106" i="1"/>
  <c r="AG70" i="1"/>
  <c r="U257" i="1"/>
  <c r="T257" i="1"/>
  <c r="P257" i="1"/>
  <c r="O257" i="1"/>
  <c r="Z257" i="1" s="1"/>
  <c r="AG342" i="1"/>
  <c r="P148" i="1"/>
  <c r="O148" i="1"/>
  <c r="Z148" i="1" s="1"/>
  <c r="P318" i="1"/>
  <c r="O318" i="1"/>
  <c r="U113" i="1"/>
  <c r="T113" i="1"/>
  <c r="U398" i="1"/>
  <c r="T398" i="1"/>
  <c r="R346" i="1"/>
  <c r="P481" i="1"/>
  <c r="O481" i="1"/>
  <c r="U338" i="1"/>
  <c r="T338" i="1"/>
  <c r="AG27" i="1"/>
  <c r="U474" i="1"/>
  <c r="T474" i="1"/>
  <c r="P262" i="1"/>
  <c r="O262" i="1"/>
  <c r="Z262" i="1" s="1"/>
  <c r="P498" i="1"/>
  <c r="O498" i="1"/>
  <c r="T708" i="1"/>
  <c r="U708" i="1"/>
  <c r="P270" i="1"/>
  <c r="O270" i="1"/>
  <c r="Z270" i="1" s="1"/>
  <c r="O479" i="1"/>
  <c r="Z479" i="1" s="1"/>
  <c r="P479" i="1"/>
  <c r="P827" i="1"/>
  <c r="O827" i="1"/>
  <c r="N45" i="2"/>
  <c r="O504" i="1"/>
  <c r="Z504" i="1" s="1"/>
  <c r="P504" i="1"/>
  <c r="S814" i="1"/>
  <c r="U635" i="1"/>
  <c r="T635" i="1"/>
  <c r="P790" i="1"/>
  <c r="O790" i="1"/>
  <c r="Z790" i="1" s="1"/>
  <c r="U562" i="1"/>
  <c r="T562" i="1"/>
  <c r="P658" i="1"/>
  <c r="O658" i="1"/>
  <c r="Z658" i="1" s="1"/>
  <c r="P599" i="1"/>
  <c r="O599" i="1"/>
  <c r="Z599" i="1" s="1"/>
  <c r="U137" i="1"/>
  <c r="T137" i="1"/>
  <c r="U679" i="1"/>
  <c r="T679" i="1"/>
  <c r="T601" i="1"/>
  <c r="U601" i="1"/>
  <c r="U588" i="1"/>
  <c r="T588" i="1"/>
  <c r="P601" i="1"/>
  <c r="O601" i="1"/>
  <c r="Z601" i="1" s="1"/>
  <c r="T727" i="1"/>
  <c r="U727" i="1"/>
  <c r="P848" i="1"/>
  <c r="O848" i="1"/>
  <c r="U605" i="1"/>
  <c r="T605" i="1"/>
  <c r="P787" i="1"/>
  <c r="O787" i="1"/>
  <c r="Z787" i="1" s="1"/>
  <c r="U463" i="1"/>
  <c r="T463" i="1"/>
  <c r="U822" i="1"/>
  <c r="T822" i="1"/>
  <c r="N42" i="4"/>
  <c r="O40" i="4"/>
  <c r="O42" i="4" s="1"/>
  <c r="N28" i="4"/>
  <c r="O23" i="4"/>
  <c r="O28" i="4" s="1"/>
  <c r="AA51" i="5"/>
  <c r="U647" i="1"/>
  <c r="T647" i="1"/>
  <c r="P752" i="1"/>
  <c r="O752" i="1"/>
  <c r="Z752" i="1" s="1"/>
  <c r="X217" i="2"/>
  <c r="W217" i="2"/>
  <c r="S217" i="2"/>
  <c r="R217" i="2"/>
  <c r="P15" i="7"/>
  <c r="Q6" i="7"/>
  <c r="Q15" i="7" s="1"/>
  <c r="S25" i="1"/>
  <c r="R25" i="1"/>
  <c r="S621" i="1"/>
  <c r="R621" i="1"/>
  <c r="S704" i="1"/>
  <c r="R704" i="1"/>
  <c r="S798" i="1"/>
  <c r="R798" i="1"/>
  <c r="P61" i="8"/>
  <c r="Q40" i="8"/>
  <c r="Q61" i="8" s="1"/>
  <c r="S575" i="1"/>
  <c r="R575" i="1"/>
  <c r="X97" i="2"/>
  <c r="W97" i="2"/>
  <c r="S97" i="2"/>
  <c r="R97" i="2"/>
  <c r="P71" i="2"/>
  <c r="Q64" i="2"/>
  <c r="W162" i="2"/>
  <c r="S162" i="2"/>
  <c r="R162" i="2"/>
  <c r="X162" i="2"/>
  <c r="U508" i="1"/>
  <c r="T508" i="1"/>
  <c r="P546" i="1"/>
  <c r="O546" i="1"/>
  <c r="Z546" i="1" s="1"/>
  <c r="U337" i="1"/>
  <c r="T337" i="1"/>
  <c r="U130" i="1"/>
  <c r="T130" i="1"/>
  <c r="U571" i="1"/>
  <c r="T571" i="1"/>
  <c r="U146" i="1"/>
  <c r="T146" i="1"/>
  <c r="U173" i="1"/>
  <c r="T173" i="1"/>
  <c r="U306" i="1"/>
  <c r="T306" i="1"/>
  <c r="U614" i="1"/>
  <c r="T614" i="1"/>
  <c r="Z138" i="1"/>
  <c r="U138" i="1"/>
  <c r="T138" i="1"/>
  <c r="Y138" i="1"/>
  <c r="O382" i="1"/>
  <c r="Y382" i="1" s="1"/>
  <c r="P382" i="1"/>
  <c r="P372" i="1"/>
  <c r="O372" i="1"/>
  <c r="Z372" i="1" s="1"/>
  <c r="P639" i="1"/>
  <c r="O639" i="1"/>
  <c r="U237" i="1"/>
  <c r="T237" i="1"/>
  <c r="U182" i="1"/>
  <c r="T182" i="1"/>
  <c r="P278" i="1"/>
  <c r="O278" i="1"/>
  <c r="Y278" i="1" s="1"/>
  <c r="P544" i="1"/>
  <c r="O544" i="1"/>
  <c r="P386" i="1"/>
  <c r="O386" i="1"/>
  <c r="Z386" i="1" s="1"/>
  <c r="P19" i="1"/>
  <c r="O19" i="1"/>
  <c r="Z19" i="1" s="1"/>
  <c r="AH70" i="1"/>
  <c r="P312" i="1"/>
  <c r="O312" i="1"/>
  <c r="Y312" i="1" s="1"/>
  <c r="P215" i="1"/>
  <c r="O215" i="1"/>
  <c r="Z215" i="1" s="1"/>
  <c r="U429" i="1"/>
  <c r="T429" i="1"/>
  <c r="U78" i="1"/>
  <c r="T78" i="1"/>
  <c r="O439" i="1"/>
  <c r="P439" i="1"/>
  <c r="O78" i="1"/>
  <c r="Z78" i="1" s="1"/>
  <c r="P78" i="1"/>
  <c r="O25" i="1"/>
  <c r="P25" i="1"/>
  <c r="U344" i="1"/>
  <c r="T344" i="1"/>
  <c r="S346" i="1"/>
  <c r="P345" i="1"/>
  <c r="O345" i="1"/>
  <c r="Z345" i="1" s="1"/>
  <c r="P539" i="1"/>
  <c r="O539" i="1"/>
  <c r="Z539" i="1" s="1"/>
  <c r="AH27" i="1"/>
  <c r="Z239" i="1"/>
  <c r="Y239" i="1"/>
  <c r="U239" i="1"/>
  <c r="T239" i="1"/>
  <c r="O693" i="1"/>
  <c r="P693" i="1"/>
  <c r="P675" i="1"/>
  <c r="O675" i="1"/>
  <c r="U719" i="1"/>
  <c r="T719" i="1"/>
  <c r="S385" i="1"/>
  <c r="R385" i="1"/>
  <c r="U580" i="1"/>
  <c r="T580" i="1"/>
  <c r="O543" i="1"/>
  <c r="Z543" i="1" s="1"/>
  <c r="P543" i="1"/>
  <c r="P533" i="1"/>
  <c r="O533" i="1"/>
  <c r="Z533" i="1" s="1"/>
  <c r="S56" i="1"/>
  <c r="R56" i="1"/>
  <c r="O45" i="2"/>
  <c r="P651" i="1"/>
  <c r="O651" i="1"/>
  <c r="Z651" i="1" s="1"/>
  <c r="S330" i="1"/>
  <c r="R330" i="1"/>
  <c r="Z180" i="1"/>
  <c r="Y180" i="1"/>
  <c r="U180" i="1"/>
  <c r="T180" i="1"/>
  <c r="P562" i="1"/>
  <c r="O562" i="1"/>
  <c r="Y562" i="1" s="1"/>
  <c r="P412" i="1"/>
  <c r="O412" i="1"/>
  <c r="Z412" i="1" s="1"/>
  <c r="T632" i="1"/>
  <c r="U632" i="1"/>
  <c r="P723" i="1"/>
  <c r="O723" i="1"/>
  <c r="U711" i="1"/>
  <c r="T711" i="1"/>
  <c r="S294" i="1"/>
  <c r="R294" i="1"/>
  <c r="U678" i="1"/>
  <c r="T678" i="1"/>
  <c r="P789" i="1"/>
  <c r="O789" i="1"/>
  <c r="Y789" i="1" s="1"/>
  <c r="Y363" i="1"/>
  <c r="T363" i="1"/>
  <c r="Z363" i="1"/>
  <c r="U363" i="1"/>
  <c r="P849" i="1"/>
  <c r="O849" i="1"/>
  <c r="O31" i="5"/>
  <c r="O51" i="5" s="1"/>
  <c r="N51" i="5"/>
  <c r="P786" i="1"/>
  <c r="O786" i="1"/>
  <c r="Z786" i="1" s="1"/>
  <c r="X144" i="2"/>
  <c r="W144" i="2"/>
  <c r="S144" i="2"/>
  <c r="R144" i="2"/>
  <c r="P80" i="3"/>
  <c r="Q67" i="3"/>
  <c r="Q80" i="3" s="1"/>
  <c r="AA66" i="4"/>
  <c r="O6" i="2"/>
  <c r="O11" i="2" s="1"/>
  <c r="N11" i="2"/>
  <c r="X206" i="2"/>
  <c r="W206" i="2"/>
  <c r="S206" i="2"/>
  <c r="R206" i="2"/>
  <c r="P792" i="1"/>
  <c r="O792" i="1"/>
  <c r="P23" i="2"/>
  <c r="Q20" i="2"/>
  <c r="O612" i="1"/>
  <c r="Z612" i="1" s="1"/>
  <c r="P612" i="1"/>
  <c r="O845" i="1"/>
  <c r="P845" i="1"/>
  <c r="Q9" i="3"/>
  <c r="Q10" i="3" s="1"/>
  <c r="P10" i="3"/>
  <c r="R179" i="2"/>
  <c r="X179" i="2"/>
  <c r="W179" i="2"/>
  <c r="S179" i="2"/>
  <c r="O13" i="8"/>
  <c r="O14" i="8" s="1"/>
  <c r="N14" i="8"/>
  <c r="X7" i="2"/>
  <c r="W7" i="2"/>
  <c r="S7" i="2"/>
  <c r="R7" i="2"/>
  <c r="S496" i="1"/>
  <c r="R496" i="1"/>
  <c r="S720" i="1"/>
  <c r="R720" i="1"/>
  <c r="X226" i="2"/>
  <c r="W226" i="2"/>
  <c r="S226" i="2"/>
  <c r="R226" i="2"/>
  <c r="S296" i="1"/>
  <c r="R296" i="1"/>
  <c r="S663" i="1"/>
  <c r="R663" i="1"/>
  <c r="X112" i="2"/>
  <c r="W112" i="2"/>
  <c r="S112" i="2"/>
  <c r="R112" i="2"/>
  <c r="S190" i="2"/>
  <c r="X190" i="2"/>
  <c r="W190" i="2"/>
  <c r="R190" i="2"/>
  <c r="P267" i="1"/>
  <c r="O267" i="1"/>
  <c r="P662" i="1"/>
  <c r="O662" i="1"/>
  <c r="Z662" i="1" s="1"/>
  <c r="U275" i="1"/>
  <c r="T275" i="1"/>
  <c r="O352" i="1"/>
  <c r="Y352" i="1" s="1"/>
  <c r="P352" i="1"/>
  <c r="N357" i="1"/>
  <c r="S196" i="1"/>
  <c r="Z195" i="1"/>
  <c r="Z196" i="1" s="1"/>
  <c r="Y195" i="1"/>
  <c r="Y196" i="1" s="1"/>
  <c r="U195" i="1"/>
  <c r="U196" i="1" s="1"/>
  <c r="T195" i="1"/>
  <c r="T196" i="1" s="1"/>
  <c r="U482" i="1"/>
  <c r="T482" i="1"/>
  <c r="AG81" i="1"/>
  <c r="U566" i="1"/>
  <c r="T566" i="1"/>
  <c r="N622" i="1"/>
  <c r="O426" i="1"/>
  <c r="Z426" i="1" s="1"/>
  <c r="P426" i="1"/>
  <c r="U216" i="1"/>
  <c r="T216" i="1"/>
  <c r="P256" i="1"/>
  <c r="O256" i="1"/>
  <c r="Z256" i="1" s="1"/>
  <c r="U488" i="1"/>
  <c r="T488" i="1"/>
  <c r="P95" i="1"/>
  <c r="O95" i="1"/>
  <c r="Z95" i="1" s="1"/>
  <c r="P376" i="1"/>
  <c r="O376" i="1"/>
  <c r="Z376" i="1" s="1"/>
  <c r="P614" i="1"/>
  <c r="O614" i="1"/>
  <c r="Z614" i="1" s="1"/>
  <c r="O387" i="1"/>
  <c r="Y387" i="1" s="1"/>
  <c r="P387" i="1"/>
  <c r="P281" i="1"/>
  <c r="O281" i="1"/>
  <c r="Z281" i="1" s="1"/>
  <c r="U163" i="1"/>
  <c r="Z163" i="1"/>
  <c r="Y163" i="1"/>
  <c r="T163" i="1"/>
  <c r="O277" i="1"/>
  <c r="P277" i="1"/>
  <c r="U151" i="1"/>
  <c r="T151" i="1"/>
  <c r="U169" i="1"/>
  <c r="T169" i="1"/>
  <c r="U305" i="1"/>
  <c r="T305" i="1"/>
  <c r="U183" i="1"/>
  <c r="T183" i="1"/>
  <c r="U264" i="1"/>
  <c r="T264" i="1"/>
  <c r="O56" i="1"/>
  <c r="P56" i="1"/>
  <c r="P293" i="1"/>
  <c r="O293" i="1"/>
  <c r="Z293" i="1" s="1"/>
  <c r="T471" i="1"/>
  <c r="U471" i="1"/>
  <c r="T40" i="1"/>
  <c r="U40" i="1"/>
  <c r="Z76" i="1"/>
  <c r="Y76" i="1"/>
  <c r="U76" i="1"/>
  <c r="T76" i="1"/>
  <c r="U400" i="1"/>
  <c r="T400" i="1"/>
  <c r="Y102" i="1"/>
  <c r="U102" i="1"/>
  <c r="T102" i="1"/>
  <c r="Z102" i="1"/>
  <c r="U308" i="1"/>
  <c r="T308" i="1"/>
  <c r="P317" i="1"/>
  <c r="O317" i="1"/>
  <c r="Y317" i="1" s="1"/>
  <c r="U558" i="1"/>
  <c r="T558" i="1"/>
  <c r="U298" i="1"/>
  <c r="T298" i="1"/>
  <c r="P704" i="1"/>
  <c r="O704" i="1"/>
  <c r="S531" i="1"/>
  <c r="R531" i="1"/>
  <c r="P600" i="1"/>
  <c r="O600" i="1"/>
  <c r="P748" i="1"/>
  <c r="O748" i="1"/>
  <c r="Y748" i="1" s="1"/>
  <c r="U494" i="1"/>
  <c r="T494" i="1"/>
  <c r="P585" i="1"/>
  <c r="O585" i="1"/>
  <c r="Y585" i="1" s="1"/>
  <c r="P829" i="1"/>
  <c r="O829" i="1"/>
  <c r="N814" i="1"/>
  <c r="O802" i="1"/>
  <c r="Z802" i="1" s="1"/>
  <c r="P802" i="1"/>
  <c r="P740" i="1"/>
  <c r="O740" i="1"/>
  <c r="T790" i="1"/>
  <c r="U790" i="1"/>
  <c r="U778" i="1"/>
  <c r="T778" i="1"/>
  <c r="U420" i="1"/>
  <c r="T420" i="1"/>
  <c r="U750" i="1"/>
  <c r="T750" i="1"/>
  <c r="P429" i="1"/>
  <c r="O429" i="1"/>
  <c r="Z429" i="1" s="1"/>
  <c r="R540" i="1"/>
  <c r="S540" i="1"/>
  <c r="T785" i="1"/>
  <c r="U785" i="1"/>
  <c r="U702" i="1"/>
  <c r="T702" i="1"/>
  <c r="O510" i="1"/>
  <c r="P510" i="1"/>
  <c r="P798" i="1"/>
  <c r="O798" i="1"/>
  <c r="P678" i="1"/>
  <c r="O678" i="1"/>
  <c r="Y678" i="1" s="1"/>
  <c r="U763" i="1"/>
  <c r="T763" i="1"/>
  <c r="T506" i="1"/>
  <c r="U506" i="1"/>
  <c r="T744" i="1"/>
  <c r="U744" i="1"/>
  <c r="U633" i="1"/>
  <c r="T633" i="1"/>
  <c r="T591" i="1"/>
  <c r="U591" i="1"/>
  <c r="S563" i="1"/>
  <c r="R563" i="1"/>
  <c r="U570" i="1"/>
  <c r="T570" i="1"/>
  <c r="P828" i="1"/>
  <c r="O828" i="1"/>
  <c r="W42" i="2"/>
  <c r="AE71" i="2"/>
  <c r="W35" i="2"/>
  <c r="AE100" i="2"/>
  <c r="S227" i="2"/>
  <c r="X227" i="2"/>
  <c r="W227" i="2"/>
  <c r="R227" i="2"/>
  <c r="X67" i="2"/>
  <c r="W67" i="2"/>
  <c r="S67" i="2"/>
  <c r="R67" i="2"/>
  <c r="X41" i="2"/>
  <c r="S299" i="1"/>
  <c r="R299" i="1"/>
  <c r="R796" i="1"/>
  <c r="S796" i="1"/>
  <c r="S8" i="2"/>
  <c r="R8" i="2"/>
  <c r="X8" i="2"/>
  <c r="W8" i="2"/>
  <c r="S833" i="1"/>
  <c r="R833" i="1"/>
  <c r="S852" i="1"/>
  <c r="R852" i="1"/>
  <c r="S197" i="2"/>
  <c r="X197" i="2"/>
  <c r="W197" i="2"/>
  <c r="R197" i="2"/>
  <c r="S267" i="1"/>
  <c r="R267" i="1"/>
  <c r="S751" i="1"/>
  <c r="R751" i="1"/>
  <c r="S82" i="2"/>
  <c r="R82" i="2"/>
  <c r="X82" i="2"/>
  <c r="W82" i="2"/>
  <c r="U30" i="1"/>
  <c r="Z30" i="1"/>
  <c r="Y30" i="1"/>
  <c r="T30" i="1"/>
  <c r="O566" i="1"/>
  <c r="Z566" i="1" s="1"/>
  <c r="P566" i="1"/>
  <c r="Z369" i="1"/>
  <c r="Y369" i="1"/>
  <c r="U369" i="1"/>
  <c r="T369" i="1"/>
  <c r="O444" i="1"/>
  <c r="P444" i="1"/>
  <c r="N219" i="1"/>
  <c r="P202" i="1"/>
  <c r="O202" i="1"/>
  <c r="Z202" i="1" s="1"/>
  <c r="P411" i="1"/>
  <c r="O411" i="1"/>
  <c r="Z411" i="1" s="1"/>
  <c r="P390" i="1"/>
  <c r="O390" i="1"/>
  <c r="Z390" i="1" s="1"/>
  <c r="AG143" i="1"/>
  <c r="P54" i="1"/>
  <c r="O54" i="1"/>
  <c r="Z54" i="1" s="1"/>
  <c r="O268" i="1"/>
  <c r="Z268" i="1" s="1"/>
  <c r="P268" i="1"/>
  <c r="AH81" i="1"/>
  <c r="O521" i="1"/>
  <c r="P521" i="1"/>
  <c r="U641" i="1"/>
  <c r="T641" i="1"/>
  <c r="U300" i="1"/>
  <c r="T300" i="1"/>
  <c r="P150" i="1"/>
  <c r="O150" i="1"/>
  <c r="Z150" i="1" s="1"/>
  <c r="O415" i="1"/>
  <c r="Z415" i="1" s="1"/>
  <c r="P415" i="1"/>
  <c r="U592" i="1"/>
  <c r="T592" i="1"/>
  <c r="T85" i="1"/>
  <c r="Z85" i="1"/>
  <c r="Y85" i="1"/>
  <c r="U85" i="1"/>
  <c r="U427" i="1"/>
  <c r="T427" i="1"/>
  <c r="Z242" i="1"/>
  <c r="Y242" i="1"/>
  <c r="U242" i="1"/>
  <c r="T242" i="1"/>
  <c r="P311" i="1"/>
  <c r="O311" i="1"/>
  <c r="Y311" i="1" s="1"/>
  <c r="N325" i="1"/>
  <c r="P409" i="1"/>
  <c r="O409" i="1"/>
  <c r="U312" i="1"/>
  <c r="T312" i="1"/>
  <c r="P495" i="1"/>
  <c r="O495" i="1"/>
  <c r="Y495" i="1" s="1"/>
  <c r="O365" i="1"/>
  <c r="Z365" i="1" s="1"/>
  <c r="P365" i="1"/>
  <c r="T501" i="1"/>
  <c r="U501" i="1"/>
  <c r="U403" i="1"/>
  <c r="T403" i="1"/>
  <c r="Z79" i="1"/>
  <c r="Y79" i="1"/>
  <c r="U79" i="1"/>
  <c r="T79" i="1"/>
  <c r="Z175" i="1"/>
  <c r="Y175" i="1"/>
  <c r="U175" i="1"/>
  <c r="T175" i="1"/>
  <c r="P405" i="1"/>
  <c r="O405" i="1"/>
  <c r="Y405" i="1" s="1"/>
  <c r="U285" i="1"/>
  <c r="T285" i="1"/>
  <c r="U320" i="1"/>
  <c r="T320" i="1"/>
  <c r="P388" i="1"/>
  <c r="O388" i="1"/>
  <c r="Y388" i="1" s="1"/>
  <c r="U262" i="1"/>
  <c r="T262" i="1"/>
  <c r="P440" i="1"/>
  <c r="O440" i="1"/>
  <c r="Z440" i="1" s="1"/>
  <c r="N394" i="1"/>
  <c r="P375" i="1"/>
  <c r="O375" i="1"/>
  <c r="Y375" i="1" s="1"/>
  <c r="U97" i="1"/>
  <c r="T97" i="1"/>
  <c r="P218" i="1"/>
  <c r="O218" i="1"/>
  <c r="Y218" i="1" s="1"/>
  <c r="P694" i="1"/>
  <c r="O694" i="1"/>
  <c r="U589" i="1"/>
  <c r="T589" i="1"/>
  <c r="P654" i="1"/>
  <c r="O654" i="1"/>
  <c r="Z654" i="1" s="1"/>
  <c r="U187" i="1"/>
  <c r="T187" i="1"/>
  <c r="U559" i="1"/>
  <c r="T559" i="1"/>
  <c r="U737" i="1"/>
  <c r="T737" i="1"/>
  <c r="P840" i="1"/>
  <c r="O840" i="1"/>
  <c r="R384" i="1"/>
  <c r="S384" i="1"/>
  <c r="N855" i="1"/>
  <c r="P818" i="1"/>
  <c r="O818" i="1"/>
  <c r="Z818" i="1" s="1"/>
  <c r="S477" i="1"/>
  <c r="R477" i="1"/>
  <c r="U743" i="1"/>
  <c r="T743" i="1"/>
  <c r="P329" i="1"/>
  <c r="O329" i="1"/>
  <c r="Y329" i="1" s="1"/>
  <c r="U303" i="1"/>
  <c r="T303" i="1"/>
  <c r="P360" i="1"/>
  <c r="O360" i="1"/>
  <c r="Y360" i="1" s="1"/>
  <c r="O741" i="1"/>
  <c r="P741" i="1"/>
  <c r="N107" i="2"/>
  <c r="O102" i="2"/>
  <c r="O107" i="2" s="1"/>
  <c r="N21" i="4"/>
  <c r="O20" i="4"/>
  <c r="O21" i="4" s="1"/>
  <c r="Z824" i="1"/>
  <c r="Y824" i="1"/>
  <c r="U824" i="1"/>
  <c r="T824" i="1"/>
  <c r="P771" i="1"/>
  <c r="O771" i="1"/>
  <c r="U39" i="1"/>
  <c r="T39" i="1"/>
  <c r="P755" i="1"/>
  <c r="O755" i="1"/>
  <c r="Z755" i="1" s="1"/>
  <c r="W153" i="2"/>
  <c r="R153" i="2"/>
  <c r="S153" i="2"/>
  <c r="X153" i="2"/>
  <c r="X194" i="2"/>
  <c r="W194" i="2"/>
  <c r="R194" i="2"/>
  <c r="S194" i="2"/>
  <c r="AA15" i="7"/>
  <c r="S433" i="1"/>
  <c r="R433" i="1"/>
  <c r="S821" i="1"/>
  <c r="R821" i="1"/>
  <c r="S96" i="2"/>
  <c r="R96" i="2"/>
  <c r="W96" i="2"/>
  <c r="X96" i="2"/>
  <c r="X193" i="2"/>
  <c r="S193" i="2"/>
  <c r="W193" i="2"/>
  <c r="R193" i="2"/>
  <c r="S523" i="1"/>
  <c r="R523" i="1"/>
  <c r="X22" i="2"/>
  <c r="W22" i="2"/>
  <c r="S22" i="2"/>
  <c r="R22" i="2"/>
  <c r="S220" i="2"/>
  <c r="R220" i="2"/>
  <c r="W220" i="2"/>
  <c r="X220" i="2"/>
  <c r="S443" i="1"/>
  <c r="R443" i="1"/>
  <c r="Z228" i="1"/>
  <c r="Y228" i="1"/>
  <c r="U228" i="1"/>
  <c r="T228" i="1"/>
  <c r="U503" i="1"/>
  <c r="Z503" i="1"/>
  <c r="Y503" i="1"/>
  <c r="T503" i="1"/>
  <c r="P327" i="1"/>
  <c r="O327" i="1"/>
  <c r="N342" i="1"/>
  <c r="U432" i="1"/>
  <c r="T432" i="1"/>
  <c r="AH143" i="1"/>
  <c r="U380" i="1"/>
  <c r="T380" i="1"/>
  <c r="P89" i="1"/>
  <c r="O89" i="1"/>
  <c r="Y89" i="1" s="1"/>
  <c r="P364" i="1"/>
  <c r="O364" i="1"/>
  <c r="Z364" i="1" s="1"/>
  <c r="P508" i="1"/>
  <c r="O508" i="1"/>
  <c r="Y508" i="1" s="1"/>
  <c r="P738" i="1"/>
  <c r="O738" i="1"/>
  <c r="Z738" i="1" s="1"/>
  <c r="P105" i="1"/>
  <c r="O105" i="1"/>
  <c r="Z105" i="1" s="1"/>
  <c r="P300" i="1"/>
  <c r="O300" i="1"/>
  <c r="Z300" i="1" s="1"/>
  <c r="U258" i="1"/>
  <c r="T258" i="1"/>
  <c r="P509" i="1"/>
  <c r="O509" i="1"/>
  <c r="Z509" i="1" s="1"/>
  <c r="N31" i="1"/>
  <c r="P29" i="1"/>
  <c r="P31" i="1" s="1"/>
  <c r="O29" i="1"/>
  <c r="O31" i="1" s="1"/>
  <c r="U49" i="1"/>
  <c r="T49" i="1"/>
  <c r="P151" i="1"/>
  <c r="O151" i="1"/>
  <c r="Z151" i="1" s="1"/>
  <c r="AH193" i="1"/>
  <c r="P104" i="1"/>
  <c r="O104" i="1"/>
  <c r="Z104" i="1" s="1"/>
  <c r="T377" i="1"/>
  <c r="U377" i="1"/>
  <c r="N346" i="1"/>
  <c r="P344" i="1"/>
  <c r="O344" i="1"/>
  <c r="U91" i="1"/>
  <c r="T91" i="1"/>
  <c r="U286" i="1"/>
  <c r="T286" i="1"/>
  <c r="O389" i="1"/>
  <c r="Z389" i="1" s="1"/>
  <c r="P389" i="1"/>
  <c r="P271" i="1"/>
  <c r="O271" i="1"/>
  <c r="Y271" i="1" s="1"/>
  <c r="O467" i="1"/>
  <c r="Z467" i="1" s="1"/>
  <c r="P467" i="1"/>
  <c r="P304" i="1"/>
  <c r="O304" i="1"/>
  <c r="Y304" i="1" s="1"/>
  <c r="P516" i="1"/>
  <c r="O516" i="1"/>
  <c r="U349" i="1"/>
  <c r="T349" i="1"/>
  <c r="W70" i="2"/>
  <c r="S70" i="2"/>
  <c r="R70" i="2"/>
  <c r="X70" i="2"/>
  <c r="U533" i="1"/>
  <c r="T533" i="1"/>
  <c r="U683" i="1"/>
  <c r="T683" i="1"/>
  <c r="P784" i="1"/>
  <c r="O784" i="1"/>
  <c r="Z784" i="1" s="1"/>
  <c r="U547" i="1"/>
  <c r="T547" i="1"/>
  <c r="S643" i="1"/>
  <c r="R643" i="1"/>
  <c r="P860" i="1"/>
  <c r="N871" i="1"/>
  <c r="P673" i="1"/>
  <c r="O673" i="1"/>
  <c r="Z673" i="1" s="1"/>
  <c r="O706" i="1"/>
  <c r="Z706" i="1" s="1"/>
  <c r="P706" i="1"/>
  <c r="S381" i="1"/>
  <c r="R381" i="1"/>
  <c r="U489" i="1"/>
  <c r="T489" i="1"/>
  <c r="T777" i="1"/>
  <c r="U777" i="1"/>
  <c r="U449" i="1"/>
  <c r="T449" i="1"/>
  <c r="P660" i="1"/>
  <c r="O660" i="1"/>
  <c r="Z660" i="1" s="1"/>
  <c r="O713" i="1"/>
  <c r="Z713" i="1" s="1"/>
  <c r="P713" i="1"/>
  <c r="P646" i="1"/>
  <c r="O646" i="1"/>
  <c r="P34" i="1"/>
  <c r="O34" i="1"/>
  <c r="Y34" i="1" s="1"/>
  <c r="U666" i="1"/>
  <c r="T666" i="1"/>
  <c r="P656" i="1"/>
  <c r="O656" i="1"/>
  <c r="U710" i="1"/>
  <c r="T710" i="1"/>
  <c r="P598" i="1"/>
  <c r="O598" i="1"/>
  <c r="Y598" i="1" s="1"/>
  <c r="O736" i="1"/>
  <c r="Y736" i="1" s="1"/>
  <c r="P736" i="1"/>
  <c r="P691" i="1"/>
  <c r="O691" i="1"/>
  <c r="U536" i="1"/>
  <c r="T536" i="1"/>
  <c r="P763" i="1"/>
  <c r="O763" i="1"/>
  <c r="Z763" i="1" s="1"/>
  <c r="U762" i="1"/>
  <c r="T762" i="1"/>
  <c r="X32" i="2"/>
  <c r="W32" i="2"/>
  <c r="S32" i="2"/>
  <c r="R32" i="2"/>
  <c r="U551" i="1"/>
  <c r="T551" i="1"/>
  <c r="S163" i="2"/>
  <c r="X163" i="2"/>
  <c r="W163" i="2"/>
  <c r="R163" i="2"/>
  <c r="S40" i="2"/>
  <c r="S45" i="2" s="1"/>
  <c r="R40" i="2"/>
  <c r="R45" i="2" s="1"/>
  <c r="Q45" i="2"/>
  <c r="X40" i="2"/>
  <c r="W40" i="2"/>
  <c r="W74" i="2"/>
  <c r="P634" i="1"/>
  <c r="O634" i="1"/>
  <c r="Z634" i="1" s="1"/>
  <c r="O811" i="1"/>
  <c r="Z811" i="1" s="1"/>
  <c r="P811" i="1"/>
  <c r="O214" i="2"/>
  <c r="O228" i="2" s="1"/>
  <c r="N228" i="2"/>
  <c r="W44" i="2"/>
  <c r="X10" i="2"/>
  <c r="W10" i="2"/>
  <c r="S10" i="2"/>
  <c r="R10" i="2"/>
  <c r="P210" i="2"/>
  <c r="Q169" i="2"/>
  <c r="P676" i="1"/>
  <c r="O676" i="1"/>
  <c r="Z676" i="1" s="1"/>
  <c r="AA57" i="5"/>
  <c r="X202" i="2"/>
  <c r="W202" i="2"/>
  <c r="S202" i="2"/>
  <c r="R202" i="2"/>
  <c r="S444" i="1"/>
  <c r="R444" i="1"/>
  <c r="P100" i="2"/>
  <c r="Q95" i="2"/>
  <c r="W159" i="2"/>
  <c r="R159" i="2"/>
  <c r="X159" i="2"/>
  <c r="S159" i="2"/>
  <c r="X180" i="2"/>
  <c r="W180" i="2"/>
  <c r="S180" i="2"/>
  <c r="R180" i="2"/>
  <c r="W106" i="2"/>
  <c r="R106" i="2"/>
  <c r="X106" i="2"/>
  <c r="S106" i="2"/>
  <c r="S498" i="1"/>
  <c r="R498" i="1"/>
  <c r="S838" i="1"/>
  <c r="R838" i="1"/>
  <c r="S694" i="1"/>
  <c r="R694" i="1"/>
  <c r="X136" i="2"/>
  <c r="W136" i="2"/>
  <c r="S136" i="2"/>
  <c r="R136" i="2"/>
  <c r="Q53" i="5"/>
  <c r="Q57" i="5" s="1"/>
  <c r="P57" i="5"/>
  <c r="U84" i="1"/>
  <c r="T84" i="1"/>
  <c r="P462" i="1"/>
  <c r="O462" i="1"/>
  <c r="Z462" i="1" s="1"/>
  <c r="U122" i="1"/>
  <c r="T122" i="1"/>
  <c r="U352" i="1"/>
  <c r="T352" i="1"/>
  <c r="P432" i="1"/>
  <c r="O432" i="1"/>
  <c r="Z432" i="1" s="1"/>
  <c r="U203" i="1"/>
  <c r="T203" i="1"/>
  <c r="P73" i="1"/>
  <c r="O73" i="1"/>
  <c r="Z73" i="1" s="1"/>
  <c r="U72" i="1"/>
  <c r="S81" i="1"/>
  <c r="T72" i="1"/>
  <c r="AG773" i="1"/>
  <c r="P167" i="1"/>
  <c r="O167" i="1"/>
  <c r="Z167" i="1" s="1"/>
  <c r="P269" i="1"/>
  <c r="O269" i="1"/>
  <c r="Y269" i="1" s="1"/>
  <c r="AG421" i="1"/>
  <c r="P99" i="1"/>
  <c r="O99" i="1"/>
  <c r="Z99" i="1" s="1"/>
  <c r="O204" i="1"/>
  <c r="Z204" i="1" s="1"/>
  <c r="P204" i="1"/>
  <c r="Y715" i="1"/>
  <c r="Z715" i="1"/>
  <c r="U715" i="1"/>
  <c r="T715" i="1"/>
  <c r="R193" i="1"/>
  <c r="O52" i="1"/>
  <c r="Y52" i="1" s="1"/>
  <c r="P52" i="1"/>
  <c r="O272" i="1"/>
  <c r="Z272" i="1" s="1"/>
  <c r="P272" i="1"/>
  <c r="AG193" i="1"/>
  <c r="Z249" i="1"/>
  <c r="U249" i="1"/>
  <c r="Y249" i="1"/>
  <c r="T249" i="1"/>
  <c r="U478" i="1"/>
  <c r="T478" i="1"/>
  <c r="R42" i="1"/>
  <c r="Y168" i="1"/>
  <c r="T168" i="1"/>
  <c r="U168" i="1"/>
  <c r="Z168" i="1"/>
  <c r="P436" i="1"/>
  <c r="O436" i="1"/>
  <c r="U459" i="1"/>
  <c r="T459" i="1"/>
  <c r="P265" i="1"/>
  <c r="O265" i="1"/>
  <c r="Z265" i="1" s="1"/>
  <c r="U282" i="1"/>
  <c r="T282" i="1"/>
  <c r="Y232" i="1"/>
  <c r="T232" i="1"/>
  <c r="Z232" i="1"/>
  <c r="U232" i="1"/>
  <c r="P519" i="1"/>
  <c r="O519" i="1"/>
  <c r="Z519" i="1" s="1"/>
  <c r="T317" i="1"/>
  <c r="U317" i="1"/>
  <c r="O497" i="1"/>
  <c r="Z497" i="1" s="1"/>
  <c r="P497" i="1"/>
  <c r="P164" i="1"/>
  <c r="O164" i="1"/>
  <c r="Y164" i="1" s="1"/>
  <c r="U270" i="1"/>
  <c r="T270" i="1"/>
  <c r="P446" i="1"/>
  <c r="O446" i="1"/>
  <c r="O572" i="1"/>
  <c r="Z572" i="1" s="1"/>
  <c r="P572" i="1"/>
  <c r="T604" i="1"/>
  <c r="U604" i="1"/>
  <c r="P584" i="1"/>
  <c r="O584" i="1"/>
  <c r="Z584" i="1" s="1"/>
  <c r="U483" i="1"/>
  <c r="T483" i="1"/>
  <c r="U581" i="1"/>
  <c r="T581" i="1"/>
  <c r="P511" i="1"/>
  <c r="O511" i="1"/>
  <c r="Z511" i="1" s="1"/>
  <c r="T677" i="1"/>
  <c r="U677" i="1"/>
  <c r="S208" i="1"/>
  <c r="S219" i="1" s="1"/>
  <c r="R208" i="1"/>
  <c r="R219" i="1" s="1"/>
  <c r="U749" i="1"/>
  <c r="T749" i="1"/>
  <c r="P688" i="1"/>
  <c r="O688" i="1"/>
  <c r="Y688" i="1" s="1"/>
  <c r="AG855" i="1"/>
  <c r="P838" i="1"/>
  <c r="O838" i="1"/>
  <c r="R17" i="1"/>
  <c r="S17" i="1"/>
  <c r="U554" i="1"/>
  <c r="T554" i="1"/>
  <c r="P632" i="1"/>
  <c r="O632" i="1"/>
  <c r="Z632" i="1" s="1"/>
  <c r="U684" i="1"/>
  <c r="T684" i="1"/>
  <c r="P831" i="1"/>
  <c r="O831" i="1"/>
  <c r="P574" i="1"/>
  <c r="O574" i="1"/>
  <c r="Y574" i="1" s="1"/>
  <c r="P744" i="1"/>
  <c r="O744" i="1"/>
  <c r="Z744" i="1" s="1"/>
  <c r="O28" i="2"/>
  <c r="O29" i="2" s="1"/>
  <c r="N29" i="2"/>
  <c r="P434" i="1"/>
  <c r="O434" i="1"/>
  <c r="Z434" i="1" s="1"/>
  <c r="O570" i="1"/>
  <c r="Z570" i="1" s="1"/>
  <c r="P570" i="1"/>
  <c r="U747" i="1"/>
  <c r="T747" i="1"/>
  <c r="AA38" i="4"/>
  <c r="O551" i="1"/>
  <c r="Z551" i="1" s="1"/>
  <c r="P551" i="1"/>
  <c r="O653" i="1"/>
  <c r="Z653" i="1" s="1"/>
  <c r="P653" i="1"/>
  <c r="P762" i="1"/>
  <c r="O762" i="1"/>
  <c r="Z762" i="1" s="1"/>
  <c r="W21" i="2"/>
  <c r="R21" i="2"/>
  <c r="S21" i="2"/>
  <c r="X21" i="2"/>
  <c r="Z177" i="1"/>
  <c r="Y177" i="1"/>
  <c r="U177" i="1"/>
  <c r="T177" i="1"/>
  <c r="W186" i="2"/>
  <c r="S186" i="2"/>
  <c r="X186" i="2"/>
  <c r="R186" i="2"/>
  <c r="Q40" i="4"/>
  <c r="Q42" i="4" s="1"/>
  <c r="P42" i="4"/>
  <c r="Q32" i="8"/>
  <c r="Q34" i="8" s="1"/>
  <c r="P34" i="8"/>
  <c r="X175" i="2"/>
  <c r="W175" i="2"/>
  <c r="S175" i="2"/>
  <c r="R175" i="2"/>
  <c r="S277" i="1"/>
  <c r="R277" i="1"/>
  <c r="S645" i="1"/>
  <c r="R645" i="1"/>
  <c r="S841" i="1"/>
  <c r="R841" i="1"/>
  <c r="X183" i="2"/>
  <c r="R183" i="2"/>
  <c r="W183" i="2"/>
  <c r="S183" i="2"/>
  <c r="P167" i="2"/>
  <c r="Q109" i="2"/>
  <c r="S404" i="1"/>
  <c r="R404" i="1"/>
  <c r="W140" i="2"/>
  <c r="R140" i="2"/>
  <c r="X140" i="2"/>
  <c r="S140" i="2"/>
  <c r="X126" i="2"/>
  <c r="S126" i="2"/>
  <c r="W126" i="2"/>
  <c r="R126" i="2"/>
  <c r="Q214" i="2"/>
  <c r="P228" i="2"/>
  <c r="P416" i="1"/>
  <c r="O416" i="1"/>
  <c r="Z416" i="1" s="1"/>
  <c r="O53" i="1"/>
  <c r="P53" i="1"/>
  <c r="T274" i="1"/>
  <c r="U274" i="1"/>
  <c r="P284" i="1"/>
  <c r="O284" i="1"/>
  <c r="Z284" i="1" s="1"/>
  <c r="P524" i="1"/>
  <c r="O524" i="1"/>
  <c r="Z524" i="1" s="1"/>
  <c r="P161" i="1"/>
  <c r="O161" i="1"/>
  <c r="Y161" i="1" s="1"/>
  <c r="O355" i="1"/>
  <c r="P355" i="1"/>
  <c r="P628" i="1"/>
  <c r="O628" i="1"/>
  <c r="Z628" i="1" s="1"/>
  <c r="AH773" i="1"/>
  <c r="U150" i="1"/>
  <c r="T150" i="1"/>
  <c r="AH421" i="1"/>
  <c r="P206" i="1"/>
  <c r="O206" i="1"/>
  <c r="Y206" i="1" s="1"/>
  <c r="Y629" i="1"/>
  <c r="Z629" i="1"/>
  <c r="U629" i="1"/>
  <c r="T629" i="1"/>
  <c r="P301" i="1"/>
  <c r="O301" i="1"/>
  <c r="Z301" i="1" s="1"/>
  <c r="P276" i="1"/>
  <c r="O276" i="1"/>
  <c r="Z276" i="1" s="1"/>
  <c r="U401" i="1"/>
  <c r="T401" i="1"/>
  <c r="P290" i="1"/>
  <c r="O290" i="1"/>
  <c r="Z290" i="1" s="1"/>
  <c r="U145" i="1"/>
  <c r="T145" i="1"/>
  <c r="S193" i="1"/>
  <c r="Z145" i="1"/>
  <c r="Y145" i="1"/>
  <c r="P69" i="1"/>
  <c r="O69" i="1"/>
  <c r="Z69" i="1" s="1"/>
  <c r="P165" i="1"/>
  <c r="O165" i="1"/>
  <c r="Y165" i="1" s="1"/>
  <c r="AH309" i="1"/>
  <c r="O288" i="1"/>
  <c r="Z288" i="1" s="1"/>
  <c r="P288" i="1"/>
  <c r="P447" i="1"/>
  <c r="O447" i="1"/>
  <c r="U423" i="1"/>
  <c r="U424" i="1" s="1"/>
  <c r="T423" i="1"/>
  <c r="T424" i="1" s="1"/>
  <c r="S424" i="1"/>
  <c r="U537" i="1"/>
  <c r="T537" i="1"/>
  <c r="T107" i="1"/>
  <c r="U107" i="1"/>
  <c r="Z107" i="1"/>
  <c r="Y107" i="1"/>
  <c r="P404" i="1"/>
  <c r="O404" i="1"/>
  <c r="S42" i="1"/>
  <c r="U33" i="1"/>
  <c r="T33" i="1"/>
  <c r="Z181" i="1"/>
  <c r="Y181" i="1"/>
  <c r="U181" i="1"/>
  <c r="T181" i="1"/>
  <c r="P199" i="1"/>
  <c r="O199" i="1"/>
  <c r="T360" i="1"/>
  <c r="U360" i="1"/>
  <c r="U218" i="1"/>
  <c r="T218" i="1"/>
  <c r="P48" i="1"/>
  <c r="O48" i="1"/>
  <c r="Z48" i="1" s="1"/>
  <c r="N57" i="1"/>
  <c r="P174" i="1"/>
  <c r="O174" i="1"/>
  <c r="Y174" i="1" s="1"/>
  <c r="O680" i="1"/>
  <c r="P680" i="1"/>
  <c r="P494" i="1"/>
  <c r="O494" i="1"/>
  <c r="Z494" i="1" s="1"/>
  <c r="X125" i="2"/>
  <c r="W125" i="2"/>
  <c r="S125" i="2"/>
  <c r="R125" i="2"/>
  <c r="O500" i="1"/>
  <c r="Y500" i="1" s="1"/>
  <c r="P500" i="1"/>
  <c r="AG622" i="1"/>
  <c r="T161" i="1"/>
  <c r="U161" i="1"/>
  <c r="T706" i="1"/>
  <c r="U706" i="1"/>
  <c r="P564" i="1"/>
  <c r="O564" i="1"/>
  <c r="Z564" i="1" s="1"/>
  <c r="O649" i="1"/>
  <c r="P649" i="1"/>
  <c r="N90" i="2"/>
  <c r="O86" i="2"/>
  <c r="O90" i="2" s="1"/>
  <c r="U499" i="1"/>
  <c r="T499" i="1"/>
  <c r="AH855" i="1"/>
  <c r="P627" i="1"/>
  <c r="O627" i="1"/>
  <c r="P764" i="1"/>
  <c r="O764" i="1"/>
  <c r="U599" i="1"/>
  <c r="T599" i="1"/>
  <c r="U517" i="1"/>
  <c r="T517" i="1"/>
  <c r="O13" i="2"/>
  <c r="O15" i="2" s="1"/>
  <c r="N15" i="2"/>
  <c r="P666" i="1"/>
  <c r="O666" i="1"/>
  <c r="Z666" i="1" s="1"/>
  <c r="P643" i="1"/>
  <c r="O643" i="1"/>
  <c r="AG800" i="1"/>
  <c r="U598" i="1"/>
  <c r="T598" i="1"/>
  <c r="O708" i="1"/>
  <c r="Z708" i="1" s="1"/>
  <c r="P708" i="1"/>
  <c r="U782" i="1"/>
  <c r="T782" i="1"/>
  <c r="Z782" i="1"/>
  <c r="Y782" i="1"/>
  <c r="S56" i="2"/>
  <c r="S57" i="2" s="1"/>
  <c r="R56" i="2"/>
  <c r="R57" i="2" s="1"/>
  <c r="Q57" i="2"/>
  <c r="P803" i="1"/>
  <c r="O803" i="1"/>
  <c r="Y803" i="1" s="1"/>
  <c r="O316" i="1"/>
  <c r="Z316" i="1" s="1"/>
  <c r="P316" i="1"/>
  <c r="U247" i="1"/>
  <c r="T247" i="1"/>
  <c r="AA34" i="8"/>
  <c r="W146" i="2"/>
  <c r="S146" i="2"/>
  <c r="R146" i="2"/>
  <c r="X146" i="2"/>
  <c r="P701" i="1"/>
  <c r="O701" i="1"/>
  <c r="Y701" i="1" s="1"/>
  <c r="O47" i="2"/>
  <c r="O48" i="2" s="1"/>
  <c r="N48" i="2"/>
  <c r="N65" i="3"/>
  <c r="O43" i="3"/>
  <c r="O65" i="3" s="1"/>
  <c r="X87" i="2"/>
  <c r="W87" i="2"/>
  <c r="S87" i="2"/>
  <c r="R87" i="2"/>
  <c r="N81" i="4"/>
  <c r="O68" i="4"/>
  <c r="O81" i="4" s="1"/>
  <c r="P779" i="1"/>
  <c r="O779" i="1"/>
  <c r="Z779" i="1" s="1"/>
  <c r="S13" i="2"/>
  <c r="S15" i="2" s="1"/>
  <c r="R13" i="2"/>
  <c r="R15" i="2" s="1"/>
  <c r="Q15" i="2"/>
  <c r="U522" i="1"/>
  <c r="T522" i="1"/>
  <c r="P532" i="1"/>
  <c r="O532" i="1"/>
  <c r="W216" i="2"/>
  <c r="R216" i="2"/>
  <c r="X216" i="2"/>
  <c r="S216" i="2"/>
  <c r="N41" i="3"/>
  <c r="O39" i="3"/>
  <c r="O41" i="3" s="1"/>
  <c r="U853" i="1"/>
  <c r="T853" i="1"/>
  <c r="R28" i="2"/>
  <c r="R29" i="2" s="1"/>
  <c r="Q29" i="2"/>
  <c r="S28" i="2"/>
  <c r="S29" i="2" s="1"/>
  <c r="W164" i="2"/>
  <c r="R164" i="2"/>
  <c r="X164" i="2"/>
  <c r="S164" i="2"/>
  <c r="S51" i="1"/>
  <c r="R51" i="1"/>
  <c r="S670" i="1"/>
  <c r="R670" i="1"/>
  <c r="X110" i="2"/>
  <c r="W110" i="2"/>
  <c r="S110" i="2"/>
  <c r="R110" i="2"/>
  <c r="X196" i="2"/>
  <c r="W196" i="2"/>
  <c r="S196" i="2"/>
  <c r="R196" i="2"/>
  <c r="S53" i="1"/>
  <c r="R53" i="1"/>
  <c r="S832" i="1"/>
  <c r="R832" i="1"/>
  <c r="X81" i="2"/>
  <c r="W81" i="2"/>
  <c r="S81" i="2"/>
  <c r="R81" i="2"/>
  <c r="T322" i="1"/>
  <c r="U322" i="1"/>
  <c r="P485" i="1"/>
  <c r="O485" i="1"/>
  <c r="Z485" i="1" s="1"/>
  <c r="P491" i="1"/>
  <c r="O491" i="1"/>
  <c r="U115" i="1"/>
  <c r="T115" i="1"/>
  <c r="U278" i="1"/>
  <c r="T278" i="1"/>
  <c r="O17" i="1"/>
  <c r="P17" i="1"/>
  <c r="P396" i="1"/>
  <c r="O396" i="1"/>
  <c r="Z396" i="1" s="1"/>
  <c r="N421" i="1"/>
  <c r="R229" i="1"/>
  <c r="AG309" i="1"/>
  <c r="O49" i="1"/>
  <c r="Y49" i="1" s="1"/>
  <c r="P49" i="1"/>
  <c r="Z231" i="1"/>
  <c r="U231" i="1"/>
  <c r="Y231" i="1"/>
  <c r="T231" i="1"/>
  <c r="S253" i="1"/>
  <c r="U67" i="1"/>
  <c r="T67" i="1"/>
  <c r="U539" i="1"/>
  <c r="T539" i="1"/>
  <c r="O66" i="1"/>
  <c r="Z66" i="1" s="1"/>
  <c r="P66" i="1"/>
  <c r="U502" i="1"/>
  <c r="T502" i="1"/>
  <c r="U164" i="1"/>
  <c r="T164" i="1"/>
  <c r="U388" i="1"/>
  <c r="T388" i="1"/>
  <c r="U132" i="1"/>
  <c r="T132" i="1"/>
  <c r="U252" i="1"/>
  <c r="T252" i="1"/>
  <c r="P683" i="1"/>
  <c r="O683" i="1"/>
  <c r="Y683" i="1" s="1"/>
  <c r="U486" i="1"/>
  <c r="T486" i="1"/>
  <c r="P487" i="1"/>
  <c r="O487" i="1"/>
  <c r="AH622" i="1"/>
  <c r="U732" i="1"/>
  <c r="T732" i="1"/>
  <c r="P619" i="1"/>
  <c r="O619" i="1"/>
  <c r="Y619" i="1" s="1"/>
  <c r="U311" i="1"/>
  <c r="T311" i="1"/>
  <c r="S430" i="1"/>
  <c r="R430" i="1"/>
  <c r="P420" i="1"/>
  <c r="O420" i="1"/>
  <c r="Z420" i="1" s="1"/>
  <c r="P750" i="1"/>
  <c r="O750" i="1"/>
  <c r="Z750" i="1" s="1"/>
  <c r="P91" i="1"/>
  <c r="O91" i="1"/>
  <c r="Z91" i="1" s="1"/>
  <c r="U528" i="1"/>
  <c r="T528" i="1"/>
  <c r="AH800" i="1"/>
  <c r="R331" i="1"/>
  <c r="S331" i="1"/>
  <c r="P758" i="1"/>
  <c r="O758" i="1"/>
  <c r="P791" i="1"/>
  <c r="O791" i="1"/>
  <c r="Z791" i="1" s="1"/>
  <c r="U652" i="1"/>
  <c r="T652" i="1"/>
  <c r="P595" i="1"/>
  <c r="O595" i="1"/>
  <c r="P465" i="1"/>
  <c r="O465" i="1"/>
  <c r="Z465" i="1" s="1"/>
  <c r="O611" i="1"/>
  <c r="P611" i="1"/>
  <c r="W114" i="2"/>
  <c r="R114" i="2"/>
  <c r="X114" i="2"/>
  <c r="S114" i="2"/>
  <c r="P813" i="1"/>
  <c r="O813" i="1"/>
  <c r="Z813" i="1" s="1"/>
  <c r="N38" i="8"/>
  <c r="O36" i="8"/>
  <c r="O38" i="8" s="1"/>
  <c r="X181" i="2"/>
  <c r="S181" i="2"/>
  <c r="R181" i="2"/>
  <c r="W181" i="2"/>
  <c r="AA65" i="3"/>
  <c r="X33" i="2"/>
  <c r="W33" i="2"/>
  <c r="S33" i="2"/>
  <c r="R33" i="2"/>
  <c r="S756" i="1"/>
  <c r="R756" i="1"/>
  <c r="R137" i="2"/>
  <c r="X137" i="2"/>
  <c r="W137" i="2"/>
  <c r="S137" i="2"/>
  <c r="Z757" i="1"/>
  <c r="Y757" i="1"/>
  <c r="U757" i="1"/>
  <c r="T757" i="1"/>
  <c r="O53" i="5"/>
  <c r="O57" i="5" s="1"/>
  <c r="N57" i="5"/>
  <c r="P15" i="6"/>
  <c r="Q6" i="6"/>
  <c r="Q15" i="6" s="1"/>
  <c r="O13" i="4"/>
  <c r="O15" i="4" s="1"/>
  <c r="N15" i="4"/>
  <c r="X121" i="2"/>
  <c r="W121" i="2"/>
  <c r="S121" i="2"/>
  <c r="R121" i="2"/>
  <c r="S447" i="1"/>
  <c r="R447" i="1"/>
  <c r="X139" i="2"/>
  <c r="S139" i="2"/>
  <c r="R139" i="2"/>
  <c r="W139" i="2"/>
  <c r="S831" i="1"/>
  <c r="R831" i="1"/>
  <c r="X134" i="2"/>
  <c r="W134" i="2"/>
  <c r="S134" i="2"/>
  <c r="R134" i="2"/>
  <c r="P38" i="4"/>
  <c r="Q36" i="4"/>
  <c r="Q38" i="4" s="1"/>
  <c r="S199" i="1"/>
  <c r="R199" i="1"/>
  <c r="W104" i="2"/>
  <c r="X104" i="2"/>
  <c r="S104" i="2"/>
  <c r="R104" i="2"/>
  <c r="X187" i="2"/>
  <c r="W187" i="2"/>
  <c r="S187" i="2"/>
  <c r="R187" i="2"/>
  <c r="S741" i="1"/>
  <c r="R741" i="1"/>
  <c r="U313" i="1"/>
  <c r="T313" i="1"/>
  <c r="U341" i="1"/>
  <c r="T341" i="1"/>
  <c r="P370" i="1"/>
  <c r="O370" i="1"/>
  <c r="Z370" i="1" s="1"/>
  <c r="T697" i="1"/>
  <c r="U697" i="1"/>
  <c r="T105" i="1"/>
  <c r="U105" i="1"/>
  <c r="P115" i="1"/>
  <c r="O115" i="1"/>
  <c r="Z115" i="1" s="1"/>
  <c r="P336" i="1"/>
  <c r="O336" i="1"/>
  <c r="U485" i="1"/>
  <c r="T485" i="1"/>
  <c r="P178" i="1"/>
  <c r="O178" i="1"/>
  <c r="Z178" i="1" s="1"/>
  <c r="U190" i="1"/>
  <c r="T190" i="1"/>
  <c r="P538" i="1"/>
  <c r="O538" i="1"/>
  <c r="Y538" i="1" s="1"/>
  <c r="O237" i="1"/>
  <c r="Z237" i="1" s="1"/>
  <c r="P237" i="1"/>
  <c r="U152" i="1"/>
  <c r="T152" i="1"/>
  <c r="U159" i="1"/>
  <c r="T159" i="1"/>
  <c r="T62" i="1"/>
  <c r="U62" i="1"/>
  <c r="S229" i="1"/>
  <c r="Z225" i="1"/>
  <c r="U225" i="1"/>
  <c r="T225" i="1"/>
  <c r="Y225" i="1"/>
  <c r="U215" i="1"/>
  <c r="T215" i="1"/>
  <c r="P501" i="1"/>
  <c r="O501" i="1"/>
  <c r="Y501" i="1" s="1"/>
  <c r="U260" i="1"/>
  <c r="T260" i="1"/>
  <c r="Y124" i="1"/>
  <c r="U124" i="1"/>
  <c r="T124" i="1"/>
  <c r="P67" i="1"/>
  <c r="O67" i="1"/>
  <c r="Z67" i="1" s="1"/>
  <c r="P209" i="1"/>
  <c r="O209" i="1"/>
  <c r="Z209" i="1" s="1"/>
  <c r="P123" i="1"/>
  <c r="O123" i="1"/>
  <c r="Y123" i="1" s="1"/>
  <c r="Y251" i="1"/>
  <c r="U251" i="1"/>
  <c r="T251" i="1"/>
  <c r="Z251" i="1"/>
  <c r="N42" i="1"/>
  <c r="P33" i="1"/>
  <c r="O33" i="1"/>
  <c r="P121" i="1"/>
  <c r="O121" i="1"/>
  <c r="Z121" i="1" s="1"/>
  <c r="U304" i="1"/>
  <c r="T304" i="1"/>
  <c r="AG219" i="1"/>
  <c r="P366" i="1"/>
  <c r="O366" i="1"/>
  <c r="U511" i="1"/>
  <c r="T511" i="1"/>
  <c r="P810" i="1"/>
  <c r="O810" i="1"/>
  <c r="Z810" i="1" s="1"/>
  <c r="P749" i="1"/>
  <c r="O749" i="1"/>
  <c r="Y749" i="1" s="1"/>
  <c r="U185" i="1"/>
  <c r="T185" i="1"/>
  <c r="U752" i="1"/>
  <c r="T752" i="1"/>
  <c r="P608" i="1"/>
  <c r="O608" i="1"/>
  <c r="P596" i="1"/>
  <c r="O596" i="1"/>
  <c r="Z596" i="1" s="1"/>
  <c r="T596" i="1"/>
  <c r="U596" i="1"/>
  <c r="P589" i="1"/>
  <c r="O589" i="1"/>
  <c r="Y589" i="1" s="1"/>
  <c r="R507" i="1"/>
  <c r="S507" i="1"/>
  <c r="O766" i="1"/>
  <c r="P766" i="1"/>
  <c r="P289" i="1"/>
  <c r="O289" i="1"/>
  <c r="Z289" i="1" s="1"/>
  <c r="U770" i="1"/>
  <c r="T770" i="1"/>
  <c r="P571" i="1"/>
  <c r="O571" i="1"/>
  <c r="Y571" i="1" s="1"/>
  <c r="P610" i="1"/>
  <c r="O610" i="1"/>
  <c r="Z610" i="1" s="1"/>
  <c r="O20" i="2"/>
  <c r="O23" i="2" s="1"/>
  <c r="N23" i="2"/>
  <c r="P714" i="1"/>
  <c r="O714" i="1"/>
  <c r="Y714" i="1" s="1"/>
  <c r="T685" i="1"/>
  <c r="U685" i="1"/>
  <c r="P528" i="1"/>
  <c r="O528" i="1"/>
  <c r="Z528" i="1" s="1"/>
  <c r="U669" i="1"/>
  <c r="T669" i="1"/>
  <c r="U461" i="1"/>
  <c r="T461" i="1"/>
  <c r="U638" i="1"/>
  <c r="T638" i="1"/>
  <c r="P652" i="1"/>
  <c r="O652" i="1"/>
  <c r="Z652" i="1" s="1"/>
  <c r="U698" i="1"/>
  <c r="T698" i="1"/>
  <c r="P356" i="1"/>
  <c r="O356" i="1"/>
  <c r="P696" i="1"/>
  <c r="O696" i="1"/>
  <c r="P797" i="1"/>
  <c r="O797" i="1"/>
  <c r="U314" i="1"/>
  <c r="T314" i="1"/>
  <c r="P579" i="1"/>
  <c r="O579" i="1"/>
  <c r="Z579" i="1" s="1"/>
  <c r="R687" i="1"/>
  <c r="S687" i="1"/>
  <c r="Q236" i="2"/>
  <c r="P836" i="1"/>
  <c r="O836" i="1"/>
  <c r="AA80" i="3"/>
  <c r="Z860" i="1"/>
  <c r="Z871" i="1" s="1"/>
  <c r="Y860" i="1"/>
  <c r="Y871" i="1" s="1"/>
  <c r="S871" i="1"/>
  <c r="S854" i="1"/>
  <c r="R854" i="1"/>
  <c r="P618" i="1"/>
  <c r="O618" i="1"/>
  <c r="Z618" i="1" s="1"/>
  <c r="U450" i="1"/>
  <c r="T450" i="1"/>
  <c r="Z450" i="1"/>
  <c r="Y450" i="1"/>
  <c r="X195" i="2"/>
  <c r="W195" i="2"/>
  <c r="S195" i="2"/>
  <c r="R195" i="2"/>
  <c r="W173" i="2"/>
  <c r="X173" i="2"/>
  <c r="S173" i="2"/>
  <c r="R173" i="2"/>
  <c r="S448" i="1"/>
  <c r="R448" i="1"/>
  <c r="R834" i="1"/>
  <c r="S834" i="1"/>
  <c r="X66" i="2"/>
  <c r="W66" i="2"/>
  <c r="R66" i="2"/>
  <c r="S66" i="2"/>
  <c r="Q23" i="4"/>
  <c r="Q28" i="4" s="1"/>
  <c r="P28" i="4"/>
  <c r="P107" i="2"/>
  <c r="Q102" i="2"/>
  <c r="R436" i="1"/>
  <c r="S436" i="1"/>
  <c r="R844" i="1"/>
  <c r="S844" i="1"/>
  <c r="X205" i="2"/>
  <c r="W205" i="2"/>
  <c r="S205" i="2"/>
  <c r="R205" i="2"/>
  <c r="X141" i="2"/>
  <c r="W141" i="2"/>
  <c r="S141" i="2"/>
  <c r="R141" i="2"/>
  <c r="X207" i="2"/>
  <c r="W207" i="2"/>
  <c r="S207" i="2"/>
  <c r="R207" i="2"/>
  <c r="U333" i="1"/>
  <c r="T333" i="1"/>
  <c r="U438" i="1"/>
  <c r="T438" i="1"/>
  <c r="P754" i="1"/>
  <c r="O754" i="1"/>
  <c r="Z754" i="1" s="1"/>
  <c r="P294" i="1"/>
  <c r="O294" i="1"/>
  <c r="U578" i="1"/>
  <c r="T578" i="1"/>
  <c r="T321" i="1"/>
  <c r="U321" i="1"/>
  <c r="U402" i="1"/>
  <c r="T402" i="1"/>
  <c r="Z283" i="1"/>
  <c r="Y283" i="1"/>
  <c r="U283" i="1"/>
  <c r="T283" i="1"/>
  <c r="P222" i="1"/>
  <c r="O222" i="1"/>
  <c r="Y222" i="1" s="1"/>
  <c r="U204" i="1"/>
  <c r="T204" i="1"/>
  <c r="P431" i="1"/>
  <c r="O431" i="1"/>
  <c r="Y431" i="1" s="1"/>
  <c r="U100" i="1"/>
  <c r="T100" i="1"/>
  <c r="U156" i="1"/>
  <c r="T156" i="1"/>
  <c r="T261" i="1"/>
  <c r="U261" i="1"/>
  <c r="U191" i="1"/>
  <c r="T191" i="1"/>
  <c r="Z324" i="1"/>
  <c r="Y324" i="1"/>
  <c r="U324" i="1"/>
  <c r="T324" i="1"/>
  <c r="P166" i="1"/>
  <c r="O166" i="1"/>
  <c r="Z166" i="1" s="1"/>
  <c r="U378" i="1"/>
  <c r="T378" i="1"/>
  <c r="U75" i="1"/>
  <c r="T75" i="1"/>
  <c r="AG394" i="1"/>
  <c r="U393" i="1"/>
  <c r="T393" i="1"/>
  <c r="U389" i="1"/>
  <c r="T389" i="1"/>
  <c r="AH219" i="1"/>
  <c r="P359" i="1"/>
  <c r="N373" i="1"/>
  <c r="O359" i="1"/>
  <c r="Z359" i="1" s="1"/>
  <c r="P580" i="1"/>
  <c r="O580" i="1"/>
  <c r="Y580" i="1" s="1"/>
  <c r="P636" i="1"/>
  <c r="O636" i="1"/>
  <c r="Z636" i="1" s="1"/>
  <c r="AE11" i="2"/>
  <c r="O805" i="1"/>
  <c r="Z805" i="1" s="1"/>
  <c r="P805" i="1"/>
  <c r="O837" i="1"/>
  <c r="Y837" i="1" s="1"/>
  <c r="P837" i="1"/>
  <c r="T468" i="1"/>
  <c r="U468" i="1"/>
  <c r="O822" i="1"/>
  <c r="Z822" i="1" s="1"/>
  <c r="P822" i="1"/>
  <c r="U519" i="1"/>
  <c r="T519" i="1"/>
  <c r="U699" i="1"/>
  <c r="T699" i="1"/>
  <c r="P586" i="1"/>
  <c r="O586" i="1"/>
  <c r="U695" i="1"/>
  <c r="T695" i="1"/>
  <c r="P451" i="1"/>
  <c r="O451" i="1"/>
  <c r="Y451" i="1" s="1"/>
  <c r="P665" i="1"/>
  <c r="O665" i="1"/>
  <c r="Z172" i="1"/>
  <c r="Y172" i="1"/>
  <c r="U172" i="1"/>
  <c r="T172" i="1"/>
  <c r="P759" i="1"/>
  <c r="O759" i="1"/>
  <c r="Z759" i="1" s="1"/>
  <c r="P650" i="1"/>
  <c r="O650" i="1"/>
  <c r="P679" i="1"/>
  <c r="O679" i="1"/>
  <c r="Z679" i="1" s="1"/>
  <c r="T754" i="1"/>
  <c r="U754" i="1"/>
  <c r="U765" i="1"/>
  <c r="T765" i="1"/>
  <c r="P698" i="1"/>
  <c r="O698" i="1"/>
  <c r="Z698" i="1" s="1"/>
  <c r="P593" i="1"/>
  <c r="O593" i="1"/>
  <c r="P850" i="1"/>
  <c r="O850" i="1"/>
  <c r="T730" i="1"/>
  <c r="U730" i="1"/>
  <c r="N236" i="2"/>
  <c r="O230" i="2"/>
  <c r="O236" i="2" s="1"/>
  <c r="U634" i="1"/>
  <c r="T634" i="1"/>
  <c r="N71" i="2"/>
  <c r="O64" i="2"/>
  <c r="O71" i="2" s="1"/>
  <c r="S609" i="1"/>
  <c r="R609" i="1"/>
  <c r="U131" i="1"/>
  <c r="T131" i="1"/>
  <c r="P657" i="1"/>
  <c r="O657" i="1"/>
  <c r="Z657" i="1" s="1"/>
  <c r="O842" i="1"/>
  <c r="Z842" i="1" s="1"/>
  <c r="P842" i="1"/>
  <c r="W156" i="2"/>
  <c r="R156" i="2"/>
  <c r="X156" i="2"/>
  <c r="S156" i="2"/>
  <c r="S883" i="1"/>
  <c r="Z882" i="1"/>
  <c r="Z883" i="1" s="1"/>
  <c r="Y882" i="1"/>
  <c r="Y883" i="1" s="1"/>
  <c r="X219" i="2"/>
  <c r="W219" i="2"/>
  <c r="S219" i="2"/>
  <c r="R219" i="2"/>
  <c r="O16" i="8"/>
  <c r="O17" i="8" s="1"/>
  <c r="N17" i="8"/>
  <c r="AA76" i="8"/>
  <c r="X89" i="2"/>
  <c r="W89" i="2"/>
  <c r="S89" i="2"/>
  <c r="R89" i="2"/>
  <c r="Z561" i="1"/>
  <c r="Y561" i="1"/>
  <c r="U561" i="1"/>
  <c r="T561" i="1"/>
  <c r="S505" i="1"/>
  <c r="R505" i="1"/>
  <c r="S722" i="1"/>
  <c r="R722" i="1"/>
  <c r="S611" i="1"/>
  <c r="R611" i="1"/>
  <c r="R123" i="2"/>
  <c r="X123" i="2"/>
  <c r="W123" i="2"/>
  <c r="S123" i="2"/>
  <c r="R15" i="1"/>
  <c r="S15" i="1"/>
  <c r="Q17" i="2"/>
  <c r="P18" i="2"/>
  <c r="Q31" i="5"/>
  <c r="Q51" i="5" s="1"/>
  <c r="P51" i="5"/>
  <c r="U515" i="1"/>
  <c r="T515" i="1"/>
  <c r="O170" i="1"/>
  <c r="P170" i="1"/>
  <c r="U178" i="1"/>
  <c r="T178" i="1"/>
  <c r="P460" i="1"/>
  <c r="O460" i="1"/>
  <c r="O74" i="1"/>
  <c r="Z74" i="1" s="1"/>
  <c r="P74" i="1"/>
  <c r="T214" i="1"/>
  <c r="U214" i="1"/>
  <c r="P452" i="1"/>
  <c r="O452" i="1"/>
  <c r="Y452" i="1" s="1"/>
  <c r="P233" i="1"/>
  <c r="O233" i="1"/>
  <c r="Z233" i="1" s="1"/>
  <c r="U19" i="1"/>
  <c r="T19" i="1"/>
  <c r="N70" i="1"/>
  <c r="P62" i="1"/>
  <c r="O62" i="1"/>
  <c r="O260" i="1"/>
  <c r="Y260" i="1" s="1"/>
  <c r="P260" i="1"/>
  <c r="Z135" i="1"/>
  <c r="Y135" i="1"/>
  <c r="U135" i="1"/>
  <c r="T135" i="1"/>
  <c r="U157" i="1"/>
  <c r="T157" i="1"/>
  <c r="Z157" i="1"/>
  <c r="Y157" i="1"/>
  <c r="U35" i="1"/>
  <c r="T35" i="1"/>
  <c r="T22" i="1"/>
  <c r="U22" i="1"/>
  <c r="U141" i="1"/>
  <c r="Z141" i="1"/>
  <c r="P184" i="1"/>
  <c r="O184" i="1"/>
  <c r="Z184" i="1" s="1"/>
  <c r="U120" i="1"/>
  <c r="T120" i="1"/>
  <c r="AH394" i="1"/>
  <c r="U328" i="1"/>
  <c r="T328" i="1"/>
  <c r="Z243" i="1"/>
  <c r="Y243" i="1"/>
  <c r="U243" i="1"/>
  <c r="T243" i="1"/>
  <c r="U287" i="1"/>
  <c r="T287" i="1"/>
  <c r="P535" i="1"/>
  <c r="O535" i="1"/>
  <c r="T779" i="1"/>
  <c r="U779" i="1"/>
  <c r="AG357" i="1"/>
  <c r="P558" i="1"/>
  <c r="O558" i="1"/>
  <c r="Z558" i="1" s="1"/>
  <c r="U653" i="1"/>
  <c r="T653" i="1"/>
  <c r="P483" i="1"/>
  <c r="O483" i="1"/>
  <c r="Z483" i="1" s="1"/>
  <c r="P620" i="1"/>
  <c r="O620" i="1"/>
  <c r="Z620" i="1" s="1"/>
  <c r="U265" i="1"/>
  <c r="T265" i="1"/>
  <c r="P547" i="1"/>
  <c r="O547" i="1"/>
  <c r="Z547" i="1" s="1"/>
  <c r="U717" i="1"/>
  <c r="T717" i="1"/>
  <c r="S481" i="1"/>
  <c r="R481" i="1"/>
  <c r="P187" i="1"/>
  <c r="O187" i="1"/>
  <c r="Z187" i="1" s="1"/>
  <c r="U688" i="1"/>
  <c r="T688" i="1"/>
  <c r="P609" i="1"/>
  <c r="O609" i="1"/>
  <c r="U162" i="1"/>
  <c r="T162" i="1"/>
  <c r="P563" i="1"/>
  <c r="O563" i="1"/>
  <c r="P292" i="1"/>
  <c r="O292" i="1"/>
  <c r="Y292" i="1" s="1"/>
  <c r="P517" i="1"/>
  <c r="O517" i="1"/>
  <c r="Y517" i="1" s="1"/>
  <c r="P710" i="1"/>
  <c r="O710" i="1"/>
  <c r="Y710" i="1" s="1"/>
  <c r="P808" i="1"/>
  <c r="O808" i="1"/>
  <c r="Y808" i="1" s="1"/>
  <c r="U371" i="1"/>
  <c r="T371" i="1"/>
  <c r="P760" i="1"/>
  <c r="O760" i="1"/>
  <c r="O213" i="1"/>
  <c r="Y213" i="1" s="1"/>
  <c r="P213" i="1"/>
  <c r="T701" i="1"/>
  <c r="U701" i="1"/>
  <c r="N34" i="8"/>
  <c r="O32" i="8"/>
  <c r="O34" i="8" s="1"/>
  <c r="R135" i="2"/>
  <c r="W135" i="2"/>
  <c r="X135" i="2"/>
  <c r="S135" i="2"/>
  <c r="W117" i="2"/>
  <c r="R117" i="2"/>
  <c r="X117" i="2"/>
  <c r="S117" i="2"/>
  <c r="R68" i="2"/>
  <c r="X68" i="2"/>
  <c r="W68" i="2"/>
  <c r="S68" i="2"/>
  <c r="P852" i="1"/>
  <c r="O852" i="1"/>
  <c r="S851" i="1"/>
  <c r="R851" i="1"/>
  <c r="N27" i="3"/>
  <c r="O22" i="3"/>
  <c r="O27" i="3" s="1"/>
  <c r="W143" i="2"/>
  <c r="X143" i="2"/>
  <c r="S143" i="2"/>
  <c r="R143" i="2"/>
  <c r="N66" i="4"/>
  <c r="O44" i="4"/>
  <c r="O66" i="4" s="1"/>
  <c r="U735" i="1"/>
  <c r="T735" i="1"/>
  <c r="W234" i="2"/>
  <c r="Q39" i="3"/>
  <c r="Q41" i="3" s="1"/>
  <c r="P41" i="3"/>
  <c r="N19" i="5"/>
  <c r="O17" i="5"/>
  <c r="O19" i="5" s="1"/>
  <c r="X209" i="2"/>
  <c r="S209" i="2"/>
  <c r="R209" i="2"/>
  <c r="W209" i="2"/>
  <c r="U527" i="1"/>
  <c r="T527" i="1"/>
  <c r="Y527" i="1"/>
  <c r="Z527" i="1"/>
  <c r="R334" i="1"/>
  <c r="S334" i="1"/>
  <c r="R98" i="2"/>
  <c r="S98" i="2"/>
  <c r="W98" i="2"/>
  <c r="X98" i="2"/>
  <c r="S69" i="2"/>
  <c r="R69" i="2"/>
  <c r="X69" i="2"/>
  <c r="W69" i="2"/>
  <c r="S799" i="1"/>
  <c r="R799" i="1"/>
  <c r="S356" i="1"/>
  <c r="R356" i="1"/>
  <c r="R839" i="1"/>
  <c r="S839" i="1"/>
  <c r="S793" i="1"/>
  <c r="R793" i="1"/>
  <c r="S827" i="1"/>
  <c r="R827" i="1"/>
  <c r="U148" i="1"/>
  <c r="T148" i="1"/>
  <c r="Q35" i="3"/>
  <c r="Q37" i="3" s="1"/>
  <c r="P37" i="3"/>
  <c r="P362" i="1"/>
  <c r="O362" i="1"/>
  <c r="Y362" i="1" s="1"/>
  <c r="U667" i="1"/>
  <c r="T667" i="1"/>
  <c r="T492" i="1"/>
  <c r="U492" i="1"/>
  <c r="P768" i="1"/>
  <c r="O768" i="1"/>
  <c r="Z768" i="1" s="1"/>
  <c r="P492" i="1"/>
  <c r="O492" i="1"/>
  <c r="Y492" i="1" s="1"/>
  <c r="U80" i="1"/>
  <c r="T80" i="1"/>
  <c r="O331" i="1"/>
  <c r="P331" i="1"/>
  <c r="P126" i="1"/>
  <c r="O126" i="1"/>
  <c r="Y126" i="1" s="1"/>
  <c r="P330" i="1"/>
  <c r="O330" i="1"/>
  <c r="U370" i="1"/>
  <c r="T370" i="1"/>
  <c r="P385" i="1"/>
  <c r="O385" i="1"/>
  <c r="P592" i="1"/>
  <c r="O592" i="1"/>
  <c r="Z592" i="1" s="1"/>
  <c r="T458" i="1"/>
  <c r="U458" i="1"/>
  <c r="P531" i="1"/>
  <c r="O531" i="1"/>
  <c r="O306" i="1"/>
  <c r="Z306" i="1" s="1"/>
  <c r="P306" i="1"/>
  <c r="P454" i="1"/>
  <c r="O454" i="1"/>
  <c r="Z454" i="1" s="1"/>
  <c r="P24" i="1"/>
  <c r="O24" i="1"/>
  <c r="Z24" i="1" s="1"/>
  <c r="T222" i="1"/>
  <c r="U222" i="1"/>
  <c r="U290" i="1"/>
  <c r="T290" i="1"/>
  <c r="P156" i="1"/>
  <c r="O156" i="1"/>
  <c r="Z156" i="1" s="1"/>
  <c r="O244" i="1"/>
  <c r="Z244" i="1" s="1"/>
  <c r="P244" i="1"/>
  <c r="P361" i="1"/>
  <c r="O361" i="1"/>
  <c r="Z361" i="1" s="1"/>
  <c r="P191" i="1"/>
  <c r="O191" i="1"/>
  <c r="Z191" i="1" s="1"/>
  <c r="P264" i="1"/>
  <c r="O264" i="1"/>
  <c r="Y264" i="1" s="1"/>
  <c r="P35" i="1"/>
  <c r="O35" i="1"/>
  <c r="Z35" i="1" s="1"/>
  <c r="P305" i="1"/>
  <c r="O305" i="1"/>
  <c r="Z305" i="1" s="1"/>
  <c r="Z367" i="1"/>
  <c r="Y367" i="1"/>
  <c r="U367" i="1"/>
  <c r="T367" i="1"/>
  <c r="U543" i="1"/>
  <c r="T543" i="1"/>
  <c r="O112" i="1"/>
  <c r="Y112" i="1" s="1"/>
  <c r="P112" i="1"/>
  <c r="U209" i="1"/>
  <c r="T209" i="1"/>
  <c r="P171" i="1"/>
  <c r="O171" i="1"/>
  <c r="Z171" i="1" s="1"/>
  <c r="O371" i="1"/>
  <c r="Z371" i="1" s="1"/>
  <c r="P371" i="1"/>
  <c r="P250" i="1"/>
  <c r="O250" i="1"/>
  <c r="Y250" i="1" s="1"/>
  <c r="P338" i="1"/>
  <c r="O338" i="1"/>
  <c r="Z338" i="1" s="1"/>
  <c r="Z110" i="1"/>
  <c r="Y110" i="1"/>
  <c r="U110" i="1"/>
  <c r="T110" i="1"/>
  <c r="Z154" i="1"/>
  <c r="Y154" i="1"/>
  <c r="U154" i="1"/>
  <c r="T154" i="1"/>
  <c r="P655" i="1"/>
  <c r="O655" i="1"/>
  <c r="Y655" i="1" s="1"/>
  <c r="Z248" i="1"/>
  <c r="Y248" i="1"/>
  <c r="U248" i="1"/>
  <c r="T248" i="1"/>
  <c r="AH357" i="1"/>
  <c r="T584" i="1"/>
  <c r="U584" i="1"/>
  <c r="T668" i="1"/>
  <c r="U668" i="1"/>
  <c r="T171" i="1"/>
  <c r="U171" i="1"/>
  <c r="T636" i="1"/>
  <c r="U636" i="1"/>
  <c r="P717" i="1"/>
  <c r="O717" i="1"/>
  <c r="Z717" i="1" s="1"/>
  <c r="U500" i="1"/>
  <c r="T500" i="1"/>
  <c r="O724" i="1"/>
  <c r="Z724" i="1" s="1"/>
  <c r="P724" i="1"/>
  <c r="P746" i="1"/>
  <c r="O746" i="1"/>
  <c r="Z746" i="1" s="1"/>
  <c r="R355" i="1"/>
  <c r="S355" i="1"/>
  <c r="T642" i="1"/>
  <c r="U642" i="1"/>
  <c r="P286" i="1"/>
  <c r="O286" i="1"/>
  <c r="Z286" i="1" s="1"/>
  <c r="T624" i="1"/>
  <c r="U624" i="1"/>
  <c r="O79" i="2"/>
  <c r="O84" i="2" s="1"/>
  <c r="N84" i="2"/>
  <c r="T644" i="1"/>
  <c r="U644" i="1"/>
  <c r="P499" i="1"/>
  <c r="O499" i="1"/>
  <c r="Z499" i="1" s="1"/>
  <c r="S491" i="1"/>
  <c r="R491" i="1"/>
  <c r="O743" i="1"/>
  <c r="Z743" i="1" s="1"/>
  <c r="P743" i="1"/>
  <c r="P664" i="1"/>
  <c r="O664" i="1"/>
  <c r="P823" i="1"/>
  <c r="O823" i="1"/>
  <c r="P478" i="1"/>
  <c r="O478" i="1"/>
  <c r="Z478" i="1" s="1"/>
  <c r="U574" i="1"/>
  <c r="T574" i="1"/>
  <c r="P772" i="1"/>
  <c r="O772" i="1"/>
  <c r="U142" i="1"/>
  <c r="T142" i="1"/>
  <c r="P796" i="1"/>
  <c r="O796" i="1"/>
  <c r="U661" i="1"/>
  <c r="T661" i="1"/>
  <c r="P804" i="1"/>
  <c r="O804" i="1"/>
  <c r="Z804" i="1" s="1"/>
  <c r="S480" i="1"/>
  <c r="R480" i="1"/>
  <c r="P459" i="1"/>
  <c r="O459" i="1"/>
  <c r="Y459" i="1" s="1"/>
  <c r="O641" i="1"/>
  <c r="Y641" i="1" s="1"/>
  <c r="P641" i="1"/>
  <c r="P522" i="1"/>
  <c r="O522" i="1"/>
  <c r="Z522" i="1" s="1"/>
  <c r="T590" i="1"/>
  <c r="U590" i="1"/>
  <c r="N57" i="2"/>
  <c r="O56" i="2"/>
  <c r="O57" i="2" s="1"/>
  <c r="N51" i="2"/>
  <c r="O50" i="2"/>
  <c r="O51" i="2" s="1"/>
  <c r="Q6" i="3"/>
  <c r="Q7" i="3" s="1"/>
  <c r="P7" i="3"/>
  <c r="P753" i="1"/>
  <c r="O753" i="1"/>
  <c r="R646" i="1"/>
  <c r="S646" i="1"/>
  <c r="O591" i="1"/>
  <c r="Z591" i="1" s="1"/>
  <c r="P591" i="1"/>
  <c r="P54" i="2"/>
  <c r="Q53" i="2"/>
  <c r="O26" i="8"/>
  <c r="O30" i="8" s="1"/>
  <c r="N30" i="8"/>
  <c r="S760" i="1"/>
  <c r="R760" i="1"/>
  <c r="X172" i="2"/>
  <c r="S172" i="2"/>
  <c r="W172" i="2"/>
  <c r="R172" i="2"/>
  <c r="U755" i="1"/>
  <c r="T755" i="1"/>
  <c r="Q66" i="4"/>
  <c r="X174" i="2"/>
  <c r="W174" i="2"/>
  <c r="S174" i="2"/>
  <c r="R174" i="2"/>
  <c r="P62" i="2"/>
  <c r="Q59" i="2"/>
  <c r="Z671" i="1"/>
  <c r="Y671" i="1"/>
  <c r="U671" i="1"/>
  <c r="T671" i="1"/>
  <c r="S665" i="1"/>
  <c r="R665" i="1"/>
  <c r="S446" i="1"/>
  <c r="R446" i="1"/>
  <c r="P90" i="2"/>
  <c r="Q86" i="2"/>
  <c r="S556" i="1"/>
  <c r="R556" i="1"/>
  <c r="S691" i="1"/>
  <c r="R691" i="1"/>
  <c r="R848" i="1"/>
  <c r="S848" i="1"/>
  <c r="S639" i="1"/>
  <c r="R639" i="1"/>
  <c r="R460" i="1"/>
  <c r="S460" i="1"/>
  <c r="X166" i="2"/>
  <c r="W166" i="2"/>
  <c r="S166" i="2"/>
  <c r="R166" i="2"/>
  <c r="P341" i="1"/>
  <c r="O341" i="1"/>
  <c r="Z341" i="1" s="1"/>
  <c r="P588" i="1"/>
  <c r="O588" i="1"/>
  <c r="Z588" i="1" s="1"/>
  <c r="P203" i="1"/>
  <c r="O203" i="1"/>
  <c r="Z203" i="1" s="1"/>
  <c r="U127" i="1"/>
  <c r="T127" i="1"/>
  <c r="Z127" i="1"/>
  <c r="Y127" i="1"/>
  <c r="U268" i="1"/>
  <c r="T268" i="1"/>
  <c r="U63" i="1"/>
  <c r="T63" i="1"/>
  <c r="Z246" i="1"/>
  <c r="T246" i="1"/>
  <c r="Y246" i="1"/>
  <c r="U246" i="1"/>
  <c r="Z87" i="1"/>
  <c r="Y87" i="1"/>
  <c r="U87" i="1"/>
  <c r="T87" i="1"/>
  <c r="P266" i="1"/>
  <c r="O266" i="1"/>
  <c r="Y266" i="1" s="1"/>
  <c r="P597" i="1"/>
  <c r="O597" i="1"/>
  <c r="Z597" i="1" s="1"/>
  <c r="P130" i="1"/>
  <c r="O130" i="1"/>
  <c r="Z130" i="1" s="1"/>
  <c r="P445" i="1"/>
  <c r="O445" i="1"/>
  <c r="Z445" i="1" s="1"/>
  <c r="O152" i="1"/>
  <c r="Z152" i="1" s="1"/>
  <c r="P152" i="1"/>
  <c r="O182" i="1"/>
  <c r="Y182" i="1" s="1"/>
  <c r="P182" i="1"/>
  <c r="T256" i="1"/>
  <c r="U256" i="1"/>
  <c r="P77" i="1"/>
  <c r="O77" i="1"/>
  <c r="Z77" i="1" s="1"/>
  <c r="O435" i="1"/>
  <c r="Z435" i="1" s="1"/>
  <c r="P435" i="1"/>
  <c r="U281" i="1"/>
  <c r="T281" i="1"/>
  <c r="O114" i="1"/>
  <c r="Z114" i="1" s="1"/>
  <c r="P114" i="1"/>
  <c r="P576" i="1"/>
  <c r="O576" i="1"/>
  <c r="Y576" i="1" s="1"/>
  <c r="T114" i="1"/>
  <c r="U114" i="1"/>
  <c r="O86" i="1"/>
  <c r="Z86" i="1" s="1"/>
  <c r="P86" i="1"/>
  <c r="P247" i="1"/>
  <c r="O247" i="1"/>
  <c r="Y247" i="1" s="1"/>
  <c r="P469" i="1"/>
  <c r="O469" i="1"/>
  <c r="Y469" i="1" s="1"/>
  <c r="P280" i="1"/>
  <c r="O280" i="1"/>
  <c r="Z280" i="1" s="1"/>
  <c r="P51" i="1"/>
  <c r="O51" i="1"/>
  <c r="U112" i="1"/>
  <c r="T112" i="1"/>
  <c r="U259" i="1"/>
  <c r="T259" i="1"/>
  <c r="P132" i="1"/>
  <c r="O132" i="1"/>
  <c r="Y132" i="1" s="1"/>
  <c r="P328" i="1"/>
  <c r="O328" i="1"/>
  <c r="Y328" i="1" s="1"/>
  <c r="T660" i="1"/>
  <c r="U660" i="1"/>
  <c r="U116" i="1"/>
  <c r="T116" i="1"/>
  <c r="P486" i="1"/>
  <c r="O486" i="1"/>
  <c r="Z486" i="1" s="1"/>
  <c r="S318" i="1"/>
  <c r="R318" i="1"/>
  <c r="P607" i="1"/>
  <c r="O607" i="1"/>
  <c r="Z607" i="1" s="1"/>
  <c r="S457" i="1"/>
  <c r="R457" i="1"/>
  <c r="U746" i="1"/>
  <c r="T746" i="1"/>
  <c r="Q773" i="1"/>
  <c r="AE210" i="2"/>
  <c r="P449" i="1"/>
  <c r="O449" i="1"/>
  <c r="Z449" i="1" s="1"/>
  <c r="P648" i="1"/>
  <c r="O648" i="1"/>
  <c r="Y648" i="1" s="1"/>
  <c r="P565" i="1"/>
  <c r="O565" i="1"/>
  <c r="Y565" i="1" s="1"/>
  <c r="P302" i="1"/>
  <c r="O302" i="1"/>
  <c r="Z302" i="1" s="1"/>
  <c r="U292" i="1"/>
  <c r="T292" i="1"/>
  <c r="S723" i="1"/>
  <c r="R723" i="1"/>
  <c r="P825" i="1"/>
  <c r="O825" i="1"/>
  <c r="Z825" i="1" s="1"/>
  <c r="P552" i="1"/>
  <c r="O552" i="1"/>
  <c r="T736" i="1"/>
  <c r="U736" i="1"/>
  <c r="S353" i="1"/>
  <c r="R353" i="1"/>
  <c r="S55" i="1"/>
  <c r="R55" i="1"/>
  <c r="P734" i="1"/>
  <c r="O734" i="1"/>
  <c r="Z734" i="1" s="1"/>
  <c r="T434" i="1"/>
  <c r="U434" i="1"/>
  <c r="O613" i="1"/>
  <c r="Y613" i="1" s="1"/>
  <c r="P613" i="1"/>
  <c r="W176" i="2"/>
  <c r="S176" i="2"/>
  <c r="R176" i="2"/>
  <c r="X176" i="2"/>
  <c r="O820" i="1"/>
  <c r="P820" i="1"/>
  <c r="P697" i="1"/>
  <c r="O697" i="1"/>
  <c r="Y697" i="1" s="1"/>
  <c r="U789" i="1"/>
  <c r="T789" i="1"/>
  <c r="AA81" i="4"/>
  <c r="AA33" i="3"/>
  <c r="P575" i="1"/>
  <c r="O575" i="1"/>
  <c r="AA28" i="4"/>
  <c r="U613" i="1"/>
  <c r="T613" i="1"/>
  <c r="X170" i="2"/>
  <c r="W170" i="2"/>
  <c r="S170" i="2"/>
  <c r="R170" i="2"/>
  <c r="U526" i="1"/>
  <c r="T526" i="1"/>
  <c r="Z526" i="1"/>
  <c r="Y526" i="1"/>
  <c r="AA34" i="4"/>
  <c r="R693" i="1"/>
  <c r="S693" i="1"/>
  <c r="O6" i="5"/>
  <c r="O7" i="5" s="1"/>
  <c r="N7" i="5"/>
  <c r="S439" i="1"/>
  <c r="R439" i="1"/>
  <c r="S850" i="1"/>
  <c r="R850" i="1"/>
  <c r="S532" i="1"/>
  <c r="R532" i="1"/>
  <c r="W200" i="2"/>
  <c r="R200" i="2"/>
  <c r="X200" i="2"/>
  <c r="S200" i="2"/>
  <c r="Q9" i="8"/>
  <c r="Q11" i="8" s="1"/>
  <c r="P11" i="8"/>
  <c r="S771" i="1"/>
  <c r="R771" i="1"/>
  <c r="S758" i="1"/>
  <c r="R758" i="1"/>
  <c r="X151" i="2"/>
  <c r="W151" i="2"/>
  <c r="S151" i="2"/>
  <c r="R151" i="2"/>
  <c r="X218" i="2"/>
  <c r="S218" i="2"/>
  <c r="R218" i="2"/>
  <c r="W218" i="2"/>
  <c r="P192" i="1"/>
  <c r="O192" i="1"/>
  <c r="Z192" i="1" s="1"/>
  <c r="U205" i="1"/>
  <c r="T205" i="1"/>
  <c r="T54" i="1"/>
  <c r="U54" i="1"/>
  <c r="O529" i="1"/>
  <c r="P529" i="1"/>
  <c r="T597" i="1"/>
  <c r="U597" i="1"/>
  <c r="P258" i="1"/>
  <c r="O258" i="1"/>
  <c r="Z258" i="1" s="1"/>
  <c r="P236" i="1"/>
  <c r="O236" i="1"/>
  <c r="Z236" i="1" s="1"/>
  <c r="P443" i="1"/>
  <c r="O443" i="1"/>
  <c r="U184" i="1"/>
  <c r="T184" i="1"/>
  <c r="P285" i="1"/>
  <c r="O285" i="1"/>
  <c r="Z285" i="1" s="1"/>
  <c r="P307" i="1"/>
  <c r="O307" i="1"/>
  <c r="Z307" i="1" s="1"/>
  <c r="U158" i="1"/>
  <c r="T158" i="1"/>
  <c r="U271" i="1"/>
  <c r="T271" i="1"/>
  <c r="U289" i="1"/>
  <c r="T289" i="1"/>
  <c r="U245" i="1"/>
  <c r="T245" i="1"/>
  <c r="P185" i="1"/>
  <c r="O185" i="1"/>
  <c r="Z185" i="1" s="1"/>
  <c r="P616" i="1"/>
  <c r="O616" i="1"/>
  <c r="U18" i="1"/>
  <c r="T18" i="1"/>
  <c r="U361" i="1"/>
  <c r="T361" i="1"/>
  <c r="P663" i="1"/>
  <c r="O663" i="1"/>
  <c r="U728" i="1"/>
  <c r="T728" i="1"/>
  <c r="AG346" i="1"/>
  <c r="U654" i="1"/>
  <c r="T654" i="1"/>
  <c r="P640" i="1"/>
  <c r="O640" i="1"/>
  <c r="Z640" i="1" s="1"/>
  <c r="P770" i="1"/>
  <c r="O770" i="1"/>
  <c r="Z770" i="1" s="1"/>
  <c r="O476" i="1"/>
  <c r="P476" i="1"/>
  <c r="P523" i="1"/>
  <c r="O523" i="1"/>
  <c r="P821" i="1"/>
  <c r="O821" i="1"/>
  <c r="P841" i="1"/>
  <c r="O841" i="1"/>
  <c r="R417" i="1"/>
  <c r="S417" i="1"/>
  <c r="U410" i="1"/>
  <c r="T410" i="1"/>
  <c r="O847" i="1"/>
  <c r="Z847" i="1" s="1"/>
  <c r="P847" i="1"/>
  <c r="P745" i="1"/>
  <c r="O745" i="1"/>
  <c r="U302" i="1"/>
  <c r="T302" i="1"/>
  <c r="U565" i="1"/>
  <c r="T565" i="1"/>
  <c r="U721" i="1"/>
  <c r="T721" i="1"/>
  <c r="U655" i="1"/>
  <c r="T655" i="1"/>
  <c r="P542" i="1"/>
  <c r="O542" i="1"/>
  <c r="Y542" i="1" s="1"/>
  <c r="U780" i="1"/>
  <c r="T780" i="1"/>
  <c r="P545" i="1"/>
  <c r="O545" i="1"/>
  <c r="O626" i="1"/>
  <c r="P626" i="1"/>
  <c r="P590" i="1"/>
  <c r="O590" i="1"/>
  <c r="Z590" i="1" s="1"/>
  <c r="AE107" i="2"/>
  <c r="P853" i="1"/>
  <c r="O853" i="1"/>
  <c r="Z853" i="1" s="1"/>
  <c r="P735" i="1"/>
  <c r="O735" i="1"/>
  <c r="Z735" i="1" s="1"/>
  <c r="S835" i="1"/>
  <c r="R835" i="1"/>
  <c r="N17" i="3"/>
  <c r="O16" i="3"/>
  <c r="O17" i="3" s="1"/>
  <c r="S845" i="1"/>
  <c r="R845" i="1"/>
  <c r="Z553" i="1"/>
  <c r="Y553" i="1"/>
  <c r="U553" i="1"/>
  <c r="T553" i="1"/>
  <c r="X160" i="2"/>
  <c r="W160" i="2"/>
  <c r="S160" i="2"/>
  <c r="R160" i="2"/>
  <c r="X177" i="2"/>
  <c r="W177" i="2"/>
  <c r="S177" i="2"/>
  <c r="R177" i="2"/>
  <c r="O30" i="4"/>
  <c r="O34" i="4" s="1"/>
  <c r="N34" i="4"/>
  <c r="R473" i="1"/>
  <c r="S473" i="1"/>
  <c r="S560" i="1"/>
  <c r="R560" i="1"/>
  <c r="S595" i="1"/>
  <c r="R595" i="1"/>
  <c r="S510" i="1"/>
  <c r="R510" i="1"/>
  <c r="W138" i="2"/>
  <c r="X138" i="2"/>
  <c r="S138" i="2"/>
  <c r="R138" i="2"/>
  <c r="P7" i="8"/>
  <c r="Q6" i="8"/>
  <c r="Q7" i="8" s="1"/>
  <c r="S696" i="1"/>
  <c r="R696" i="1"/>
  <c r="S88" i="2"/>
  <c r="R88" i="2"/>
  <c r="X88" i="2"/>
  <c r="W88" i="2"/>
  <c r="P17" i="3"/>
  <c r="Q16" i="3"/>
  <c r="Q17" i="3" s="1"/>
  <c r="X116" i="2"/>
  <c r="S116" i="2"/>
  <c r="W116" i="2"/>
  <c r="R116" i="2"/>
  <c r="Q13" i="4"/>
  <c r="Q15" i="4" s="1"/>
  <c r="P15" i="4"/>
  <c r="U411" i="1"/>
  <c r="T411" i="1"/>
  <c r="P26" i="1"/>
  <c r="O26" i="1"/>
  <c r="Z26" i="1" s="1"/>
  <c r="T382" i="1"/>
  <c r="U382" i="1"/>
  <c r="O274" i="1"/>
  <c r="Z274" i="1" s="1"/>
  <c r="P274" i="1"/>
  <c r="U36" i="1"/>
  <c r="T36" i="1"/>
  <c r="P84" i="1"/>
  <c r="O84" i="1"/>
  <c r="Z84" i="1" s="1"/>
  <c r="U676" i="1"/>
  <c r="T676" i="1"/>
  <c r="T301" i="1"/>
  <c r="U301" i="1"/>
  <c r="P480" i="1"/>
  <c r="O480" i="1"/>
  <c r="U99" i="1"/>
  <c r="T99" i="1"/>
  <c r="P321" i="1"/>
  <c r="O321" i="1"/>
  <c r="Z321" i="1" s="1"/>
  <c r="U74" i="1"/>
  <c r="T74" i="1"/>
  <c r="T495" i="1"/>
  <c r="U495" i="1"/>
  <c r="P296" i="1"/>
  <c r="O296" i="1"/>
  <c r="P461" i="1"/>
  <c r="O461" i="1"/>
  <c r="Y461" i="1" s="1"/>
  <c r="U86" i="1"/>
  <c r="T86" i="1"/>
  <c r="P45" i="1"/>
  <c r="O45" i="1"/>
  <c r="Z45" i="1" s="1"/>
  <c r="P403" i="1"/>
  <c r="O403" i="1"/>
  <c r="Z403" i="1" s="1"/>
  <c r="Y37" i="1"/>
  <c r="T37" i="1"/>
  <c r="Z37" i="1"/>
  <c r="U37" i="1"/>
  <c r="P98" i="1"/>
  <c r="O98" i="1"/>
  <c r="Z98" i="1" s="1"/>
  <c r="P383" i="1"/>
  <c r="O383" i="1"/>
  <c r="U136" i="1"/>
  <c r="T136" i="1"/>
  <c r="U293" i="1"/>
  <c r="T293" i="1"/>
  <c r="U210" i="1"/>
  <c r="T210" i="1"/>
  <c r="T134" i="1"/>
  <c r="U134" i="1"/>
  <c r="P413" i="1"/>
  <c r="O413" i="1"/>
  <c r="P116" i="1"/>
  <c r="O116" i="1"/>
  <c r="Y116" i="1" s="1"/>
  <c r="U414" i="1"/>
  <c r="T414" i="1"/>
  <c r="U549" i="1"/>
  <c r="T549" i="1"/>
  <c r="P414" i="1"/>
  <c r="O414" i="1"/>
  <c r="Z414" i="1" s="1"/>
  <c r="P707" i="1"/>
  <c r="O707" i="1"/>
  <c r="Z707" i="1" s="1"/>
  <c r="O645" i="1"/>
  <c r="P645" i="1"/>
  <c r="P668" i="1"/>
  <c r="O668" i="1"/>
  <c r="Y668" i="1" s="1"/>
  <c r="U748" i="1"/>
  <c r="T748" i="1"/>
  <c r="U724" i="1"/>
  <c r="T724" i="1"/>
  <c r="O807" i="1"/>
  <c r="Z807" i="1" s="1"/>
  <c r="P807" i="1"/>
  <c r="U830" i="1"/>
  <c r="T830" i="1"/>
  <c r="P428" i="1"/>
  <c r="O428" i="1"/>
  <c r="Y428" i="1" s="1"/>
  <c r="U557" i="1"/>
  <c r="T557" i="1"/>
  <c r="P677" i="1"/>
  <c r="O677" i="1"/>
  <c r="Z677" i="1" s="1"/>
  <c r="U739" i="1"/>
  <c r="T739" i="1"/>
  <c r="U493" i="1"/>
  <c r="T493" i="1"/>
  <c r="P644" i="1"/>
  <c r="O644" i="1"/>
  <c r="Z644" i="1" s="1"/>
  <c r="P692" i="1"/>
  <c r="O692" i="1"/>
  <c r="Z692" i="1" s="1"/>
  <c r="U416" i="1"/>
  <c r="T416" i="1"/>
  <c r="T329" i="1"/>
  <c r="U329" i="1"/>
  <c r="T703" i="1"/>
  <c r="U703" i="1"/>
  <c r="O839" i="1"/>
  <c r="P839" i="1"/>
  <c r="S740" i="1"/>
  <c r="R740" i="1"/>
  <c r="P722" i="1"/>
  <c r="O722" i="1"/>
  <c r="U192" i="1"/>
  <c r="T192" i="1"/>
  <c r="S764" i="1"/>
  <c r="R764" i="1"/>
  <c r="P502" i="1"/>
  <c r="O502" i="1"/>
  <c r="Z502" i="1" s="1"/>
  <c r="P631" i="1"/>
  <c r="O631" i="1"/>
  <c r="Z631" i="1" s="1"/>
  <c r="U657" i="1"/>
  <c r="T657" i="1"/>
  <c r="U825" i="1"/>
  <c r="T825" i="1"/>
  <c r="S73" i="2"/>
  <c r="S77" i="2" s="1"/>
  <c r="R73" i="2"/>
  <c r="Q77" i="2"/>
  <c r="X115" i="2"/>
  <c r="W115" i="2"/>
  <c r="S115" i="2"/>
  <c r="R115" i="2"/>
  <c r="S47" i="2"/>
  <c r="S48" i="2" s="1"/>
  <c r="R47" i="2"/>
  <c r="R48" i="2" s="1"/>
  <c r="Q48" i="2"/>
  <c r="O67" i="3"/>
  <c r="O80" i="3" s="1"/>
  <c r="N80" i="3"/>
  <c r="W34" i="2"/>
  <c r="W132" i="2"/>
  <c r="S132" i="2"/>
  <c r="R132" i="2"/>
  <c r="X132" i="2"/>
  <c r="X225" i="2"/>
  <c r="W225" i="2"/>
  <c r="S225" i="2"/>
  <c r="R225" i="2"/>
  <c r="N33" i="3"/>
  <c r="O29" i="3"/>
  <c r="O33" i="3" s="1"/>
  <c r="S105" i="2"/>
  <c r="W105" i="2"/>
  <c r="R105" i="2"/>
  <c r="X105" i="2"/>
  <c r="U690" i="1"/>
  <c r="T690" i="1"/>
  <c r="AA25" i="5"/>
  <c r="AA29" i="5"/>
  <c r="S487" i="1"/>
  <c r="R487" i="1"/>
  <c r="W192" i="2"/>
  <c r="R192" i="2"/>
  <c r="X192" i="2"/>
  <c r="S192" i="2"/>
  <c r="O169" i="2"/>
  <c r="O210" i="2" s="1"/>
  <c r="N210" i="2"/>
  <c r="R399" i="1"/>
  <c r="S399" i="1"/>
  <c r="W149" i="2"/>
  <c r="R149" i="2"/>
  <c r="X149" i="2"/>
  <c r="S149" i="2"/>
  <c r="Q17" i="5"/>
  <c r="Q19" i="5" s="1"/>
  <c r="P19" i="5"/>
  <c r="S165" i="2"/>
  <c r="X165" i="2"/>
  <c r="R165" i="2"/>
  <c r="W165" i="2"/>
  <c r="X80" i="2"/>
  <c r="W80" i="2"/>
  <c r="S80" i="2"/>
  <c r="R80" i="2"/>
  <c r="W182" i="2"/>
  <c r="R182" i="2"/>
  <c r="X182" i="2"/>
  <c r="S182" i="2"/>
  <c r="X133" i="2"/>
  <c r="W133" i="2"/>
  <c r="S133" i="2"/>
  <c r="R133" i="2"/>
  <c r="Q30" i="4"/>
  <c r="Q34" i="4" s="1"/>
  <c r="P34" i="4"/>
  <c r="P455" i="1"/>
  <c r="O455" i="1"/>
  <c r="Y455" i="1" s="1"/>
  <c r="S516" i="1"/>
  <c r="R516" i="1"/>
  <c r="U26" i="1"/>
  <c r="T26" i="1"/>
  <c r="U83" i="1"/>
  <c r="T83" i="1"/>
  <c r="P333" i="1"/>
  <c r="O333" i="1"/>
  <c r="Y333" i="1" s="1"/>
  <c r="P291" i="1"/>
  <c r="O291" i="1"/>
  <c r="Z291" i="1" s="1"/>
  <c r="U233" i="1"/>
  <c r="T233" i="1"/>
  <c r="T128" i="1"/>
  <c r="Z128" i="1"/>
  <c r="Y128" i="1"/>
  <c r="U128" i="1"/>
  <c r="P36" i="1"/>
  <c r="O36" i="1"/>
  <c r="Z36" i="1" s="1"/>
  <c r="U236" i="1"/>
  <c r="T236" i="1"/>
  <c r="O64" i="1"/>
  <c r="Z64" i="1" s="1"/>
  <c r="P64" i="1"/>
  <c r="P40" i="1"/>
  <c r="O40" i="1"/>
  <c r="Y40" i="1" s="1"/>
  <c r="T48" i="1"/>
  <c r="U48" i="1"/>
  <c r="T250" i="1"/>
  <c r="U250" i="1"/>
  <c r="P474" i="1"/>
  <c r="O474" i="1"/>
  <c r="Z474" i="1" s="1"/>
  <c r="P332" i="1"/>
  <c r="O332" i="1"/>
  <c r="Y332" i="1" s="1"/>
  <c r="O604" i="1"/>
  <c r="Z604" i="1" s="1"/>
  <c r="P604" i="1"/>
  <c r="P550" i="1"/>
  <c r="O550" i="1"/>
  <c r="Z550" i="1" s="1"/>
  <c r="T788" i="1"/>
  <c r="U788" i="1"/>
  <c r="U783" i="1"/>
  <c r="T783" i="1"/>
  <c r="N54" i="2"/>
  <c r="O53" i="2"/>
  <c r="O54" i="2" s="1"/>
  <c r="U504" i="1"/>
  <c r="T504" i="1"/>
  <c r="U781" i="1"/>
  <c r="T781" i="1"/>
  <c r="O400" i="1"/>
  <c r="Z400" i="1" s="1"/>
  <c r="P400" i="1"/>
  <c r="O507" i="1"/>
  <c r="P507" i="1"/>
  <c r="P39" i="1"/>
  <c r="O39" i="1"/>
  <c r="Z39" i="1" s="1"/>
  <c r="O739" i="1"/>
  <c r="Z739" i="1" s="1"/>
  <c r="P739" i="1"/>
  <c r="P158" i="1"/>
  <c r="O158" i="1"/>
  <c r="Z158" i="1" s="1"/>
  <c r="O534" i="1"/>
  <c r="Z534" i="1" s="1"/>
  <c r="P534" i="1"/>
  <c r="S409" i="1"/>
  <c r="R409" i="1"/>
  <c r="U709" i="1"/>
  <c r="T709" i="1"/>
  <c r="P638" i="1"/>
  <c r="O638" i="1"/>
  <c r="Z638" i="1" s="1"/>
  <c r="U542" i="1"/>
  <c r="T542" i="1"/>
  <c r="U786" i="1"/>
  <c r="T786" i="1"/>
  <c r="U213" i="1"/>
  <c r="T213" i="1"/>
  <c r="O477" i="1"/>
  <c r="P477" i="1"/>
  <c r="P725" i="1"/>
  <c r="O725" i="1"/>
  <c r="Y725" i="1" s="1"/>
  <c r="P751" i="1"/>
  <c r="O751" i="1"/>
  <c r="O14" i="5"/>
  <c r="O15" i="5" s="1"/>
  <c r="N15" i="5"/>
  <c r="T725" i="1"/>
  <c r="U725" i="1"/>
  <c r="U837" i="1"/>
  <c r="Y512" i="1"/>
  <c r="U512" i="1"/>
  <c r="T512" i="1"/>
  <c r="Z512" i="1"/>
  <c r="N15" i="7"/>
  <c r="O6" i="7"/>
  <c r="O15" i="7" s="1"/>
  <c r="S392" i="1"/>
  <c r="R392" i="1"/>
  <c r="R753" i="1"/>
  <c r="S753" i="1"/>
  <c r="X113" i="2"/>
  <c r="S113" i="2"/>
  <c r="R113" i="2"/>
  <c r="W113" i="2"/>
  <c r="S843" i="1"/>
  <c r="R843" i="1"/>
  <c r="Q9" i="4"/>
  <c r="Q11" i="4" s="1"/>
  <c r="P11" i="4"/>
  <c r="P354" i="1"/>
  <c r="O354" i="1"/>
  <c r="T73" i="1"/>
  <c r="U73" i="1"/>
  <c r="P315" i="1"/>
  <c r="O315" i="1"/>
  <c r="Z153" i="1"/>
  <c r="Y153" i="1"/>
  <c r="U153" i="1"/>
  <c r="T153" i="1"/>
  <c r="O88" i="1"/>
  <c r="Z88" i="1" s="1"/>
  <c r="P88" i="1"/>
  <c r="O186" i="1"/>
  <c r="Z186" i="1" s="1"/>
  <c r="P186" i="1"/>
  <c r="U348" i="1"/>
  <c r="T348" i="1"/>
  <c r="S350" i="1"/>
  <c r="P137" i="1"/>
  <c r="O137" i="1"/>
  <c r="Z137" i="1" s="1"/>
  <c r="P348" i="1"/>
  <c r="O348" i="1"/>
  <c r="Z348" i="1" s="1"/>
  <c r="N350" i="1"/>
  <c r="P377" i="1"/>
  <c r="O377" i="1"/>
  <c r="Z377" i="1" s="1"/>
  <c r="U467" i="1"/>
  <c r="T467" i="1"/>
  <c r="P406" i="1"/>
  <c r="O406" i="1"/>
  <c r="Z406" i="1" s="1"/>
  <c r="U630" i="1"/>
  <c r="T630" i="1"/>
  <c r="U555" i="1"/>
  <c r="T555" i="1"/>
  <c r="P716" i="1"/>
  <c r="O716" i="1"/>
  <c r="Y716" i="1" s="1"/>
  <c r="S525" i="1"/>
  <c r="R525" i="1"/>
  <c r="P97" i="1"/>
  <c r="O97" i="1"/>
  <c r="Z97" i="1" s="1"/>
  <c r="N143" i="1"/>
  <c r="P83" i="1"/>
  <c r="O83" i="1"/>
  <c r="Y83" i="1" s="1"/>
  <c r="U221" i="1"/>
  <c r="T221" i="1"/>
  <c r="S223" i="1"/>
  <c r="P227" i="1"/>
  <c r="P229" i="1" s="1"/>
  <c r="O227" i="1"/>
  <c r="O229" i="1" s="1"/>
  <c r="U617" i="1"/>
  <c r="T617" i="1"/>
  <c r="U94" i="1"/>
  <c r="T94" i="1"/>
  <c r="Z160" i="1"/>
  <c r="Y160" i="1"/>
  <c r="U160" i="1"/>
  <c r="T160" i="1"/>
  <c r="O279" i="1"/>
  <c r="Y279" i="1" s="1"/>
  <c r="P279" i="1"/>
  <c r="U368" i="1"/>
  <c r="T368" i="1"/>
  <c r="T235" i="1"/>
  <c r="Z235" i="1"/>
  <c r="Y235" i="1"/>
  <c r="P94" i="1"/>
  <c r="O94" i="1"/>
  <c r="Z94" i="1" s="1"/>
  <c r="P295" i="1"/>
  <c r="O295" i="1"/>
  <c r="P667" i="1"/>
  <c r="O667" i="1"/>
  <c r="Z667" i="1" s="1"/>
  <c r="T109" i="1"/>
  <c r="Z109" i="1"/>
  <c r="Y109" i="1"/>
  <c r="U109" i="1"/>
  <c r="P578" i="1"/>
  <c r="O578" i="1"/>
  <c r="Z578" i="1" s="1"/>
  <c r="U234" i="1"/>
  <c r="Y234" i="1"/>
  <c r="Z234" i="1"/>
  <c r="T234" i="1"/>
  <c r="U108" i="1"/>
  <c r="Z108" i="1"/>
  <c r="Y108" i="1"/>
  <c r="T108" i="1"/>
  <c r="P313" i="1"/>
  <c r="O313" i="1"/>
  <c r="Z313" i="1" s="1"/>
  <c r="O149" i="1"/>
  <c r="Z149" i="1" s="1"/>
  <c r="P149" i="1"/>
  <c r="P323" i="1"/>
  <c r="O323" i="1"/>
  <c r="Y323" i="1" s="1"/>
  <c r="U484" i="1"/>
  <c r="T484" i="1"/>
  <c r="P391" i="1"/>
  <c r="O391" i="1"/>
  <c r="Z391" i="1" s="1"/>
  <c r="P72" i="1"/>
  <c r="N81" i="1"/>
  <c r="O72" i="1"/>
  <c r="Z72" i="1" s="1"/>
  <c r="U376" i="1"/>
  <c r="T376" i="1"/>
  <c r="T202" i="1"/>
  <c r="U202" i="1"/>
  <c r="P298" i="1"/>
  <c r="O298" i="1"/>
  <c r="Y298" i="1" s="1"/>
  <c r="U610" i="1"/>
  <c r="T610" i="1"/>
  <c r="U418" i="1"/>
  <c r="T418" i="1"/>
  <c r="P16" i="1"/>
  <c r="O16" i="1"/>
  <c r="U390" i="1"/>
  <c r="T390" i="1"/>
  <c r="P408" i="1"/>
  <c r="O408" i="1"/>
  <c r="Z408" i="1" s="1"/>
  <c r="U548" i="1"/>
  <c r="T548" i="1"/>
  <c r="P819" i="1"/>
  <c r="O819" i="1"/>
  <c r="P384" i="1"/>
  <c r="O384" i="1"/>
  <c r="O211" i="1"/>
  <c r="Z211" i="1" s="1"/>
  <c r="P211" i="1"/>
  <c r="P458" i="1"/>
  <c r="O458" i="1"/>
  <c r="Z458" i="1" s="1"/>
  <c r="U186" i="1"/>
  <c r="T186" i="1"/>
  <c r="R31" i="1"/>
  <c r="T147" i="1"/>
  <c r="Z147" i="1"/>
  <c r="Y147" i="1"/>
  <c r="U147" i="1"/>
  <c r="Z139" i="1"/>
  <c r="Y139" i="1"/>
  <c r="U139" i="1"/>
  <c r="T139" i="1"/>
  <c r="U386" i="1"/>
  <c r="T386" i="1"/>
  <c r="U45" i="1"/>
  <c r="T45" i="1"/>
  <c r="U288" i="1"/>
  <c r="T288" i="1"/>
  <c r="T335" i="1"/>
  <c r="U335" i="1"/>
  <c r="P335" i="1"/>
  <c r="O335" i="1"/>
  <c r="Z335" i="1" s="1"/>
  <c r="Z101" i="1"/>
  <c r="Y101" i="1"/>
  <c r="U101" i="1"/>
  <c r="T101" i="1"/>
  <c r="P475" i="1"/>
  <c r="O475" i="1"/>
  <c r="Z475" i="1" s="1"/>
  <c r="P50" i="1"/>
  <c r="O50" i="1"/>
  <c r="Z50" i="1" s="1"/>
  <c r="U364" i="1"/>
  <c r="T364" i="1"/>
  <c r="O337" i="1"/>
  <c r="Z337" i="1" s="1"/>
  <c r="P337" i="1"/>
  <c r="U279" i="1"/>
  <c r="T279" i="1"/>
  <c r="P55" i="1"/>
  <c r="O55" i="1"/>
  <c r="T397" i="1"/>
  <c r="U397" i="1"/>
  <c r="U391" i="1"/>
  <c r="T391" i="1"/>
  <c r="U445" i="1"/>
  <c r="T445" i="1"/>
  <c r="U426" i="1"/>
  <c r="T426" i="1"/>
  <c r="U133" i="1"/>
  <c r="T133" i="1"/>
  <c r="Y133" i="1"/>
  <c r="Z133" i="1"/>
  <c r="U415" i="1"/>
  <c r="T415" i="1"/>
  <c r="P131" i="1"/>
  <c r="O131" i="1"/>
  <c r="Y131" i="1" s="1"/>
  <c r="P214" i="1"/>
  <c r="O214" i="1"/>
  <c r="Z214" i="1" s="1"/>
  <c r="Q421" i="1"/>
  <c r="P142" i="1"/>
  <c r="O142" i="1"/>
  <c r="Z142" i="1" s="1"/>
  <c r="U52" i="1"/>
  <c r="T52" i="1"/>
  <c r="P392" i="1"/>
  <c r="O392" i="1"/>
  <c r="U244" i="1"/>
  <c r="T244" i="1"/>
  <c r="AG373" i="1"/>
  <c r="O587" i="1"/>
  <c r="Z587" i="1" s="1"/>
  <c r="P587" i="1"/>
  <c r="U518" i="1"/>
  <c r="T518" i="1"/>
  <c r="P282" i="1"/>
  <c r="O282" i="1"/>
  <c r="Z282" i="1" s="1"/>
  <c r="P303" i="1"/>
  <c r="O303" i="1"/>
  <c r="Z303" i="1" s="1"/>
  <c r="P468" i="1"/>
  <c r="O468" i="1"/>
  <c r="Y468" i="1" s="1"/>
  <c r="AG57" i="1"/>
  <c r="U212" i="1"/>
  <c r="T212" i="1"/>
  <c r="O473" i="1"/>
  <c r="P473" i="1"/>
  <c r="O686" i="1"/>
  <c r="P686" i="1"/>
  <c r="U227" i="1"/>
  <c r="T227" i="1"/>
  <c r="R470" i="1"/>
  <c r="S470" i="1"/>
  <c r="U577" i="1"/>
  <c r="T577" i="1"/>
  <c r="T255" i="1"/>
  <c r="U255" i="1"/>
  <c r="T640" i="1"/>
  <c r="U640" i="1"/>
  <c r="P603" i="1"/>
  <c r="O603" i="1"/>
  <c r="Z603" i="1" s="1"/>
  <c r="O788" i="1"/>
  <c r="Z788" i="1" s="1"/>
  <c r="P788" i="1"/>
  <c r="P560" i="1"/>
  <c r="O560" i="1"/>
  <c r="O617" i="1"/>
  <c r="Y617" i="1" s="1"/>
  <c r="P617" i="1"/>
  <c r="U625" i="1"/>
  <c r="T625" i="1"/>
  <c r="U594" i="1"/>
  <c r="T594" i="1"/>
  <c r="Z140" i="1"/>
  <c r="Y140" i="1"/>
  <c r="T140" i="1"/>
  <c r="U140" i="1"/>
  <c r="P682" i="1"/>
  <c r="O682" i="1"/>
  <c r="Z682" i="1" s="1"/>
  <c r="O602" i="1"/>
  <c r="P602" i="1"/>
  <c r="U530" i="1"/>
  <c r="T530" i="1"/>
  <c r="T734" i="1"/>
  <c r="U734" i="1"/>
  <c r="S608" i="1"/>
  <c r="R608" i="1"/>
  <c r="S541" i="1"/>
  <c r="R541" i="1"/>
  <c r="P615" i="1"/>
  <c r="O615" i="1"/>
  <c r="Z615" i="1" s="1"/>
  <c r="O35" i="3"/>
  <c r="O37" i="3" s="1"/>
  <c r="N37" i="3"/>
  <c r="X184" i="2"/>
  <c r="S184" i="2"/>
  <c r="W184" i="2"/>
  <c r="R184" i="2"/>
  <c r="P630" i="1"/>
  <c r="O630" i="1"/>
  <c r="Z630" i="1" s="1"/>
  <c r="Q16" i="8"/>
  <c r="Q17" i="8" s="1"/>
  <c r="P17" i="8"/>
  <c r="O9" i="3"/>
  <c r="O10" i="3" s="1"/>
  <c r="N10" i="3"/>
  <c r="O19" i="8"/>
  <c r="O24" i="8" s="1"/>
  <c r="N24" i="8"/>
  <c r="S840" i="1"/>
  <c r="R840" i="1"/>
  <c r="N7" i="4"/>
  <c r="O6" i="4"/>
  <c r="O7" i="4" s="1"/>
  <c r="O109" i="2"/>
  <c r="O167" i="2" s="1"/>
  <c r="N167" i="2"/>
  <c r="R441" i="1"/>
  <c r="S441" i="1"/>
  <c r="R726" i="1"/>
  <c r="S726" i="1"/>
  <c r="X130" i="2"/>
  <c r="W130" i="2"/>
  <c r="S130" i="2"/>
  <c r="R130" i="2"/>
  <c r="P29" i="5"/>
  <c r="Q27" i="5"/>
  <c r="Q29" i="5" s="1"/>
  <c r="S820" i="1"/>
  <c r="R820" i="1"/>
  <c r="Q342" i="1"/>
  <c r="R327" i="1"/>
  <c r="S327" i="1"/>
  <c r="Q79" i="2"/>
  <c r="P84" i="2"/>
  <c r="U50" i="1"/>
  <c r="T50" i="1"/>
  <c r="Z567" i="1"/>
  <c r="Y567" i="1"/>
  <c r="U567" i="1"/>
  <c r="T567" i="1"/>
  <c r="P380" i="1"/>
  <c r="O380" i="1"/>
  <c r="Z380" i="1" s="1"/>
  <c r="P799" i="1"/>
  <c r="O799" i="1"/>
  <c r="P488" i="1"/>
  <c r="O488" i="1"/>
  <c r="Z488" i="1" s="1"/>
  <c r="U509" i="1"/>
  <c r="T509" i="1"/>
  <c r="U365" i="1"/>
  <c r="T365" i="1"/>
  <c r="AG325" i="1"/>
  <c r="AH373" i="1"/>
  <c r="T240" i="1"/>
  <c r="Y240" i="1"/>
  <c r="Z240" i="1"/>
  <c r="U240" i="1"/>
  <c r="P410" i="1"/>
  <c r="O410" i="1"/>
  <c r="Y410" i="1" s="1"/>
  <c r="P398" i="1"/>
  <c r="O398" i="1"/>
  <c r="Z398" i="1" s="1"/>
  <c r="N27" i="1"/>
  <c r="O14" i="1"/>
  <c r="P14" i="1"/>
  <c r="T14" i="1"/>
  <c r="U14" i="1"/>
  <c r="AH57" i="1"/>
  <c r="T366" i="1"/>
  <c r="Z366" i="1"/>
  <c r="Y366" i="1"/>
  <c r="U366" i="1"/>
  <c r="R373" i="1"/>
  <c r="U651" i="1"/>
  <c r="T651" i="1"/>
  <c r="U603" i="1"/>
  <c r="T603" i="1"/>
  <c r="N77" i="2"/>
  <c r="O73" i="2"/>
  <c r="O77" i="2" s="1"/>
  <c r="T620" i="1"/>
  <c r="U620" i="1"/>
  <c r="O320" i="1"/>
  <c r="Z320" i="1" s="1"/>
  <c r="P320" i="1"/>
  <c r="O555" i="1"/>
  <c r="Y555" i="1" s="1"/>
  <c r="P555" i="1"/>
  <c r="U733" i="1"/>
  <c r="T733" i="1"/>
  <c r="U673" i="1"/>
  <c r="T673" i="1"/>
  <c r="P830" i="1"/>
  <c r="O830" i="1"/>
  <c r="Z830" i="1" s="1"/>
  <c r="P438" i="1"/>
  <c r="O438" i="1"/>
  <c r="Z438" i="1" s="1"/>
  <c r="O559" i="1"/>
  <c r="Z559" i="1" s="1"/>
  <c r="P559" i="1"/>
  <c r="P732" i="1"/>
  <c r="O732" i="1"/>
  <c r="Z732" i="1" s="1"/>
  <c r="O670" i="1"/>
  <c r="P670" i="1"/>
  <c r="P134" i="1"/>
  <c r="O134" i="1"/>
  <c r="Y134" i="1" s="1"/>
  <c r="P635" i="1"/>
  <c r="O635" i="1"/>
  <c r="Y635" i="1" s="1"/>
  <c r="O95" i="2"/>
  <c r="O100" i="2" s="1"/>
  <c r="N100" i="2"/>
  <c r="U714" i="1"/>
  <c r="T714" i="1"/>
  <c r="O756" i="1"/>
  <c r="P756" i="1"/>
  <c r="P669" i="1"/>
  <c r="O669" i="1"/>
  <c r="Z669" i="1" s="1"/>
  <c r="O530" i="1"/>
  <c r="Y530" i="1" s="1"/>
  <c r="P530" i="1"/>
  <c r="P490" i="1"/>
  <c r="O490" i="1"/>
  <c r="Y490" i="1" s="1"/>
  <c r="P703" i="1"/>
  <c r="O703" i="1"/>
  <c r="Y703" i="1" s="1"/>
  <c r="O540" i="1"/>
  <c r="P540" i="1"/>
  <c r="P809" i="1"/>
  <c r="O809" i="1"/>
  <c r="Z809" i="1" s="1"/>
  <c r="U121" i="1"/>
  <c r="T121" i="1"/>
  <c r="T149" i="1"/>
  <c r="U149" i="1"/>
  <c r="O549" i="1"/>
  <c r="Z549" i="1" s="1"/>
  <c r="P549" i="1"/>
  <c r="O647" i="1"/>
  <c r="Z647" i="1" s="1"/>
  <c r="P647" i="1"/>
  <c r="AA27" i="3"/>
  <c r="U769" i="1"/>
  <c r="T769" i="1"/>
  <c r="W231" i="2"/>
  <c r="N14" i="3"/>
  <c r="O12" i="3"/>
  <c r="O14" i="3" s="1"/>
  <c r="T842" i="1"/>
  <c r="U842" i="1"/>
  <c r="S157" i="2"/>
  <c r="W157" i="2"/>
  <c r="R157" i="2"/>
  <c r="X157" i="2"/>
  <c r="N61" i="8"/>
  <c r="O40" i="8"/>
  <c r="O61" i="8" s="1"/>
  <c r="AA15" i="6"/>
  <c r="X215" i="2"/>
  <c r="W215" i="2"/>
  <c r="S215" i="2"/>
  <c r="R215" i="2"/>
  <c r="X142" i="2"/>
  <c r="S142" i="2"/>
  <c r="W142" i="2"/>
  <c r="R142" i="2"/>
  <c r="R189" i="2"/>
  <c r="X189" i="2"/>
  <c r="W189" i="2"/>
  <c r="S189" i="2"/>
  <c r="S383" i="1"/>
  <c r="R383" i="1"/>
  <c r="S828" i="1"/>
  <c r="R828" i="1"/>
  <c r="S199" i="2"/>
  <c r="W199" i="2"/>
  <c r="R199" i="2"/>
  <c r="X199" i="2"/>
  <c r="X178" i="2"/>
  <c r="W178" i="2"/>
  <c r="S178" i="2"/>
  <c r="R178" i="2"/>
  <c r="S674" i="1"/>
  <c r="R674" i="1"/>
  <c r="X65" i="2"/>
  <c r="W65" i="2"/>
  <c r="S65" i="2"/>
  <c r="R65" i="2"/>
  <c r="S849" i="1"/>
  <c r="R849" i="1"/>
  <c r="X128" i="2"/>
  <c r="S128" i="2"/>
  <c r="W128" i="2"/>
  <c r="R128" i="2"/>
  <c r="S767" i="1"/>
  <c r="R767" i="1"/>
  <c r="Z93" i="1"/>
  <c r="Y93" i="1"/>
  <c r="U93" i="1"/>
  <c r="T93" i="1"/>
  <c r="U266" i="1"/>
  <c r="T266" i="1"/>
  <c r="Z89" i="1"/>
  <c r="U89" i="1"/>
  <c r="T89" i="1"/>
  <c r="P217" i="1"/>
  <c r="O217" i="1"/>
  <c r="Z217" i="1" s="1"/>
  <c r="P397" i="1"/>
  <c r="O397" i="1"/>
  <c r="Z397" i="1" s="1"/>
  <c r="Q622" i="1"/>
  <c r="U452" i="1"/>
  <c r="T452" i="1"/>
  <c r="U95" i="1"/>
  <c r="T95" i="1"/>
  <c r="T29" i="1"/>
  <c r="T31" i="1" s="1"/>
  <c r="Z29" i="1"/>
  <c r="Z31" i="1" s="1"/>
  <c r="U29" i="1"/>
  <c r="S31" i="1"/>
  <c r="Z117" i="1"/>
  <c r="Y117" i="1"/>
  <c r="U117" i="1"/>
  <c r="T117" i="1"/>
  <c r="U475" i="1"/>
  <c r="T475" i="1"/>
  <c r="O515" i="1"/>
  <c r="Z515" i="1" s="1"/>
  <c r="P515" i="1"/>
  <c r="U167" i="1"/>
  <c r="T167" i="1"/>
  <c r="O368" i="1"/>
  <c r="Z368" i="1" s="1"/>
  <c r="P368" i="1"/>
  <c r="O146" i="1"/>
  <c r="P146" i="1"/>
  <c r="U372" i="1"/>
  <c r="T372" i="1"/>
  <c r="U88" i="1"/>
  <c r="T88" i="1"/>
  <c r="U206" i="1"/>
  <c r="T206" i="1"/>
  <c r="P299" i="1"/>
  <c r="O299" i="1"/>
  <c r="U396" i="1"/>
  <c r="T396" i="1"/>
  <c r="Y731" i="1"/>
  <c r="T731" i="1"/>
  <c r="U731" i="1"/>
  <c r="Z731" i="1"/>
  <c r="P100" i="1"/>
  <c r="O100" i="1"/>
  <c r="Z100" i="1" s="1"/>
  <c r="P241" i="1"/>
  <c r="O241" i="1"/>
  <c r="Z241" i="1" s="1"/>
  <c r="U442" i="1"/>
  <c r="T442" i="1"/>
  <c r="AH325" i="1"/>
  <c r="AG42" i="1"/>
  <c r="Z188" i="1"/>
  <c r="U188" i="1"/>
  <c r="T188" i="1"/>
  <c r="P457" i="1"/>
  <c r="O457" i="1"/>
  <c r="AH31" i="1"/>
  <c r="U479" i="1"/>
  <c r="T479" i="1"/>
  <c r="P162" i="1"/>
  <c r="O162" i="1"/>
  <c r="Y162" i="1" s="1"/>
  <c r="O210" i="1"/>
  <c r="Z210" i="1" s="1"/>
  <c r="P210" i="1"/>
  <c r="P273" i="1"/>
  <c r="O273" i="1"/>
  <c r="T155" i="1"/>
  <c r="U155" i="1"/>
  <c r="P378" i="1"/>
  <c r="O378" i="1"/>
  <c r="Z378" i="1" s="1"/>
  <c r="O471" i="1"/>
  <c r="Z471" i="1" s="1"/>
  <c r="P471" i="1"/>
  <c r="P287" i="1"/>
  <c r="O287" i="1"/>
  <c r="Y287" i="1" s="1"/>
  <c r="U68" i="1"/>
  <c r="T68" i="1"/>
  <c r="S373" i="1"/>
  <c r="U359" i="1"/>
  <c r="T359" i="1"/>
  <c r="P122" i="1"/>
  <c r="O122" i="1"/>
  <c r="Z122" i="1" s="1"/>
  <c r="T462" i="1"/>
  <c r="U462" i="1"/>
  <c r="U784" i="1"/>
  <c r="T784" i="1"/>
  <c r="U550" i="1"/>
  <c r="T550" i="1"/>
  <c r="O581" i="1"/>
  <c r="Z581" i="1" s="1"/>
  <c r="P581" i="1"/>
  <c r="P687" i="1"/>
  <c r="O687" i="1"/>
  <c r="T587" i="1"/>
  <c r="U587" i="1"/>
  <c r="P699" i="1"/>
  <c r="O699" i="1"/>
  <c r="Z699" i="1" s="1"/>
  <c r="P594" i="1"/>
  <c r="O594" i="1"/>
  <c r="Z594" i="1" s="1"/>
  <c r="U648" i="1"/>
  <c r="T648" i="1"/>
  <c r="T700" i="1"/>
  <c r="U700" i="1"/>
  <c r="P833" i="1"/>
  <c r="O833" i="1"/>
  <c r="P685" i="1"/>
  <c r="O685" i="1"/>
  <c r="Z685" i="1" s="1"/>
  <c r="P484" i="1"/>
  <c r="O484" i="1"/>
  <c r="Z484" i="1" s="1"/>
  <c r="S521" i="1"/>
  <c r="R521" i="1"/>
  <c r="P843" i="1"/>
  <c r="O843" i="1"/>
  <c r="P767" i="1"/>
  <c r="O767" i="1"/>
  <c r="U707" i="1"/>
  <c r="T707" i="1"/>
  <c r="P712" i="1"/>
  <c r="O712" i="1"/>
  <c r="Z712" i="1" s="1"/>
  <c r="X76" i="2"/>
  <c r="P27" i="3"/>
  <c r="Q22" i="3"/>
  <c r="Q27" i="3" s="1"/>
  <c r="P11" i="2"/>
  <c r="Q6" i="2"/>
  <c r="Q29" i="3"/>
  <c r="Q33" i="3" s="1"/>
  <c r="P33" i="3"/>
  <c r="O17" i="4"/>
  <c r="O18" i="4" s="1"/>
  <c r="N18" i="4"/>
  <c r="U846" i="1"/>
  <c r="T846" i="1"/>
  <c r="Z846" i="1"/>
  <c r="Y846" i="1"/>
  <c r="T123" i="1"/>
  <c r="X61" i="2"/>
  <c r="P81" i="4"/>
  <c r="Q68" i="4"/>
  <c r="Q81" i="4" s="1"/>
  <c r="P690" i="1"/>
  <c r="O690" i="1"/>
  <c r="Y690" i="1" s="1"/>
  <c r="X161" i="2"/>
  <c r="W161" i="2"/>
  <c r="S161" i="2"/>
  <c r="R161" i="2"/>
  <c r="N76" i="8"/>
  <c r="O63" i="8"/>
  <c r="O76" i="8" s="1"/>
  <c r="X150" i="2"/>
  <c r="W150" i="2"/>
  <c r="S150" i="2"/>
  <c r="R150" i="2"/>
  <c r="W120" i="2"/>
  <c r="X120" i="2"/>
  <c r="S120" i="2"/>
  <c r="R120" i="2"/>
  <c r="N7" i="8"/>
  <c r="O6" i="8"/>
  <c r="O7" i="8" s="1"/>
  <c r="Q19" i="8"/>
  <c r="Q24" i="8" s="1"/>
  <c r="P24" i="8"/>
  <c r="S545" i="1"/>
  <c r="R545" i="1"/>
  <c r="S552" i="1"/>
  <c r="R552" i="1"/>
  <c r="W83" i="2"/>
  <c r="S83" i="2"/>
  <c r="R83" i="2"/>
  <c r="X83" i="2"/>
  <c r="S675" i="1"/>
  <c r="R675" i="1"/>
  <c r="X145" i="2"/>
  <c r="W145" i="2"/>
  <c r="S145" i="2"/>
  <c r="R145" i="2"/>
  <c r="X198" i="2"/>
  <c r="R198" i="2"/>
  <c r="W198" i="2"/>
  <c r="S198" i="2"/>
  <c r="W99" i="2"/>
  <c r="X99" i="2"/>
  <c r="S99" i="2"/>
  <c r="R99" i="2"/>
  <c r="Z90" i="1"/>
  <c r="Y90" i="1"/>
  <c r="U90" i="1"/>
  <c r="T90" i="1"/>
  <c r="P537" i="1"/>
  <c r="O537" i="1"/>
  <c r="Y537" i="1" s="1"/>
  <c r="T189" i="1"/>
  <c r="U189" i="1"/>
  <c r="P63" i="1"/>
  <c r="O63" i="1"/>
  <c r="Z63" i="1" s="1"/>
  <c r="U362" i="1"/>
  <c r="T362" i="1"/>
  <c r="T207" i="1"/>
  <c r="U207" i="1"/>
  <c r="T583" i="1"/>
  <c r="U583" i="1"/>
  <c r="P207" i="1"/>
  <c r="O207" i="1"/>
  <c r="Y207" i="1" s="1"/>
  <c r="U568" i="1"/>
  <c r="T568" i="1"/>
  <c r="P427" i="1"/>
  <c r="O427" i="1"/>
  <c r="Y427" i="1" s="1"/>
  <c r="U69" i="1"/>
  <c r="T69" i="1"/>
  <c r="N193" i="1"/>
  <c r="Z38" i="1"/>
  <c r="Y38" i="1"/>
  <c r="U38" i="1"/>
  <c r="T38" i="1"/>
  <c r="N309" i="1"/>
  <c r="P255" i="1"/>
  <c r="O255" i="1"/>
  <c r="T263" i="1"/>
  <c r="U263" i="1"/>
  <c r="U615" i="1"/>
  <c r="T615" i="1"/>
  <c r="P448" i="1"/>
  <c r="O448" i="1"/>
  <c r="O621" i="1"/>
  <c r="P621" i="1"/>
  <c r="P399" i="1"/>
  <c r="O399" i="1"/>
  <c r="P520" i="1"/>
  <c r="O520" i="1"/>
  <c r="Y520" i="1" s="1"/>
  <c r="P783" i="1"/>
  <c r="O783" i="1"/>
  <c r="Y783" i="1" s="1"/>
  <c r="P793" i="1"/>
  <c r="O793" i="1"/>
  <c r="P781" i="1"/>
  <c r="O781" i="1"/>
  <c r="Y781" i="1" s="1"/>
  <c r="U524" i="1"/>
  <c r="T524" i="1"/>
  <c r="P489" i="1"/>
  <c r="O489" i="1"/>
  <c r="Y489" i="1" s="1"/>
  <c r="T607" i="1"/>
  <c r="U607" i="1"/>
  <c r="O642" i="1"/>
  <c r="Z642" i="1" s="1"/>
  <c r="P642" i="1"/>
  <c r="U34" i="1"/>
  <c r="T34" i="1"/>
  <c r="P700" i="1"/>
  <c r="O700" i="1"/>
  <c r="Z700" i="1" s="1"/>
  <c r="O659" i="1"/>
  <c r="Z659" i="1" s="1"/>
  <c r="P659" i="1"/>
  <c r="S794" i="1"/>
  <c r="R794" i="1"/>
  <c r="U407" i="1"/>
  <c r="T407" i="1"/>
  <c r="U659" i="1"/>
  <c r="T659" i="1"/>
  <c r="T761" i="1"/>
  <c r="U761" i="1"/>
  <c r="P536" i="1"/>
  <c r="O536" i="1"/>
  <c r="Z536" i="1" s="1"/>
  <c r="P672" i="1"/>
  <c r="O672" i="1"/>
  <c r="Y672" i="1" s="1"/>
  <c r="U791" i="1"/>
  <c r="T791" i="1"/>
  <c r="O423" i="1"/>
  <c r="O424" i="1" s="1"/>
  <c r="P423" i="1"/>
  <c r="P424" i="1" s="1"/>
  <c r="N424" i="1"/>
  <c r="P525" i="1"/>
  <c r="O525" i="1"/>
  <c r="P661" i="1"/>
  <c r="O661" i="1"/>
  <c r="Y661" i="1" s="1"/>
  <c r="U612" i="1"/>
  <c r="T612" i="1"/>
  <c r="S877" i="1"/>
  <c r="Z876" i="1"/>
  <c r="Y876" i="1"/>
  <c r="Y877" i="1" s="1"/>
  <c r="AE167" i="2"/>
  <c r="U64" i="1"/>
  <c r="T64" i="1"/>
  <c r="S792" i="1"/>
  <c r="R792" i="1"/>
  <c r="N62" i="2"/>
  <c r="O59" i="2"/>
  <c r="O62" i="2" s="1"/>
  <c r="X148" i="2"/>
  <c r="S148" i="2"/>
  <c r="W148" i="2"/>
  <c r="R148" i="2"/>
  <c r="X224" i="2"/>
  <c r="W224" i="2"/>
  <c r="S224" i="2"/>
  <c r="R224" i="2"/>
  <c r="S201" i="2"/>
  <c r="X201" i="2"/>
  <c r="W201" i="2"/>
  <c r="R201" i="2"/>
  <c r="P15" i="5"/>
  <c r="Q14" i="5"/>
  <c r="Q15" i="5" s="1"/>
  <c r="S745" i="1"/>
  <c r="R745" i="1"/>
  <c r="N25" i="5"/>
  <c r="O21" i="5"/>
  <c r="O25" i="5" s="1"/>
  <c r="R586" i="1"/>
  <c r="S586" i="1"/>
  <c r="S795" i="1"/>
  <c r="R795" i="1"/>
  <c r="S208" i="2"/>
  <c r="R208" i="2"/>
  <c r="X208" i="2"/>
  <c r="W208" i="2"/>
  <c r="Q6" i="4"/>
  <c r="Q7" i="4" s="1"/>
  <c r="P7" i="4"/>
  <c r="S826" i="1"/>
  <c r="R826" i="1"/>
  <c r="X158" i="2"/>
  <c r="W158" i="2"/>
  <c r="S158" i="2"/>
  <c r="R158" i="2"/>
  <c r="U454" i="1"/>
  <c r="T454" i="1"/>
  <c r="Z92" i="1"/>
  <c r="Y92" i="1"/>
  <c r="U92" i="1"/>
  <c r="T92" i="1"/>
  <c r="U469" i="1"/>
  <c r="T469" i="1"/>
  <c r="U455" i="1"/>
  <c r="T455" i="1"/>
  <c r="Q27" i="1"/>
  <c r="U66" i="1"/>
  <c r="T66" i="1"/>
  <c r="P221" i="1"/>
  <c r="O221" i="1"/>
  <c r="N223" i="1"/>
  <c r="P275" i="1"/>
  <c r="O275" i="1"/>
  <c r="Z275" i="1" s="1"/>
  <c r="P65" i="1"/>
  <c r="O65" i="1"/>
  <c r="P726" i="1"/>
  <c r="O726" i="1"/>
  <c r="N800" i="1"/>
  <c r="P777" i="1"/>
  <c r="O777" i="1"/>
  <c r="Z777" i="1" s="1"/>
  <c r="U211" i="1"/>
  <c r="T211" i="1"/>
  <c r="P470" i="1"/>
  <c r="O470" i="1"/>
  <c r="P80" i="1"/>
  <c r="O80" i="1"/>
  <c r="Z80" i="1" s="1"/>
  <c r="P401" i="1"/>
  <c r="O401" i="1"/>
  <c r="Z401" i="1" s="1"/>
  <c r="U24" i="1"/>
  <c r="T24" i="1"/>
  <c r="P190" i="1"/>
  <c r="O190" i="1"/>
  <c r="Z190" i="1" s="1"/>
  <c r="P379" i="1"/>
  <c r="O379" i="1"/>
  <c r="Y379" i="1" s="1"/>
  <c r="N46" i="1"/>
  <c r="P44" i="1"/>
  <c r="O44" i="1"/>
  <c r="P419" i="1"/>
  <c r="O419" i="1"/>
  <c r="Z419" i="1" s="1"/>
  <c r="U387" i="1"/>
  <c r="T387" i="1"/>
  <c r="O21" i="1"/>
  <c r="Z21" i="1" s="1"/>
  <c r="P21" i="1"/>
  <c r="O463" i="1"/>
  <c r="Z463" i="1" s="1"/>
  <c r="P463" i="1"/>
  <c r="Y637" i="1"/>
  <c r="U637" i="1"/>
  <c r="Z637" i="1"/>
  <c r="T637" i="1"/>
  <c r="P15" i="1"/>
  <c r="O15" i="1"/>
  <c r="U405" i="1"/>
  <c r="T405" i="1"/>
  <c r="U316" i="1"/>
  <c r="T316" i="1"/>
  <c r="U440" i="1"/>
  <c r="T440" i="1"/>
  <c r="P212" i="1"/>
  <c r="O212" i="1"/>
  <c r="Z212" i="1" s="1"/>
  <c r="P125" i="1"/>
  <c r="O125" i="1"/>
  <c r="Y125" i="1" s="1"/>
  <c r="Z238" i="1"/>
  <c r="Y238" i="1"/>
  <c r="U238" i="1"/>
  <c r="T238" i="1"/>
  <c r="P381" i="1"/>
  <c r="O381" i="1"/>
  <c r="S544" i="1"/>
  <c r="R544" i="1"/>
  <c r="U585" i="1"/>
  <c r="T585" i="1"/>
  <c r="P728" i="1"/>
  <c r="O728" i="1"/>
  <c r="Z728" i="1" s="1"/>
  <c r="P826" i="1"/>
  <c r="O826" i="1"/>
  <c r="U520" i="1"/>
  <c r="T520" i="1"/>
  <c r="P577" i="1"/>
  <c r="O577" i="1"/>
  <c r="Z577" i="1" s="1"/>
  <c r="U768" i="1"/>
  <c r="T768" i="1"/>
  <c r="P795" i="1"/>
  <c r="O795" i="1"/>
  <c r="U716" i="1"/>
  <c r="T716" i="1"/>
  <c r="P557" i="1"/>
  <c r="O557" i="1"/>
  <c r="Y557" i="1" s="1"/>
  <c r="P851" i="1"/>
  <c r="O851" i="1"/>
  <c r="P513" i="1"/>
  <c r="O513" i="1"/>
  <c r="U451" i="1"/>
  <c r="T451" i="1"/>
  <c r="O674" i="1"/>
  <c r="P674" i="1"/>
  <c r="U534" i="1"/>
  <c r="T534" i="1"/>
  <c r="S627" i="1"/>
  <c r="R627" i="1"/>
  <c r="O711" i="1"/>
  <c r="Z711" i="1" s="1"/>
  <c r="P711" i="1"/>
  <c r="O505" i="1"/>
  <c r="P505" i="1"/>
  <c r="P721" i="1"/>
  <c r="O721" i="1"/>
  <c r="Z721" i="1" s="1"/>
  <c r="O605" i="1"/>
  <c r="Z605" i="1" s="1"/>
  <c r="P605" i="1"/>
  <c r="Z119" i="1"/>
  <c r="Y119" i="1"/>
  <c r="U119" i="1"/>
  <c r="T119" i="1"/>
  <c r="S649" i="1"/>
  <c r="R649" i="1"/>
  <c r="U712" i="1"/>
  <c r="T712" i="1"/>
  <c r="N18" i="2"/>
  <c r="O17" i="2"/>
  <c r="O18" i="2" s="1"/>
  <c r="T681" i="1"/>
  <c r="Z681" i="1"/>
  <c r="Y681" i="1"/>
  <c r="U681" i="1"/>
  <c r="O794" i="1"/>
  <c r="P794" i="1"/>
  <c r="U631" i="1"/>
  <c r="T631" i="1"/>
  <c r="X147" i="2"/>
  <c r="W147" i="2"/>
  <c r="S147" i="2"/>
  <c r="R147" i="2"/>
  <c r="N15" i="6"/>
  <c r="O6" i="6"/>
  <c r="O15" i="6" s="1"/>
  <c r="U174" i="1"/>
  <c r="T174" i="1"/>
  <c r="R616" i="1"/>
  <c r="S616" i="1"/>
  <c r="P606" i="1"/>
  <c r="O606" i="1"/>
  <c r="Z606" i="1" s="1"/>
  <c r="S92" i="2"/>
  <c r="S93" i="2" s="1"/>
  <c r="R92" i="2"/>
  <c r="R93" i="2" s="1"/>
  <c r="Q93" i="2"/>
  <c r="X92" i="2"/>
  <c r="X93" i="2" s="1"/>
  <c r="W92" i="2"/>
  <c r="W93" i="2" s="1"/>
  <c r="P633" i="1"/>
  <c r="O633" i="1"/>
  <c r="Y633" i="1" s="1"/>
  <c r="O9" i="5"/>
  <c r="O12" i="5" s="1"/>
  <c r="N12" i="5"/>
  <c r="N11" i="8"/>
  <c r="O9" i="8"/>
  <c r="O11" i="8" s="1"/>
  <c r="R152" i="2"/>
  <c r="X152" i="2"/>
  <c r="W152" i="2"/>
  <c r="S152" i="2"/>
  <c r="S103" i="2"/>
  <c r="R103" i="2"/>
  <c r="X103" i="2"/>
  <c r="W103" i="2"/>
  <c r="Q26" i="8"/>
  <c r="Q30" i="8" s="1"/>
  <c r="P30" i="8"/>
  <c r="Q6" i="5"/>
  <c r="Q7" i="5" s="1"/>
  <c r="P7" i="5"/>
  <c r="S437" i="1"/>
  <c r="R437" i="1"/>
  <c r="S819" i="1"/>
  <c r="R819" i="1"/>
  <c r="W203" i="2"/>
  <c r="R203" i="2"/>
  <c r="S203" i="2"/>
  <c r="X203" i="2"/>
  <c r="S593" i="1"/>
  <c r="R593" i="1"/>
  <c r="S656" i="1"/>
  <c r="R656" i="1"/>
  <c r="X185" i="2"/>
  <c r="W185" i="2"/>
  <c r="S185" i="2"/>
  <c r="R185" i="2"/>
  <c r="S823" i="1"/>
  <c r="R823" i="1"/>
  <c r="P26" i="2"/>
  <c r="Q25" i="2"/>
  <c r="U284" i="1"/>
  <c r="T284" i="1"/>
  <c r="U818" i="1"/>
  <c r="T818" i="1"/>
  <c r="U179" i="1"/>
  <c r="T179" i="1"/>
  <c r="Z179" i="1"/>
  <c r="Y179" i="1"/>
  <c r="O418" i="1"/>
  <c r="Y418" i="1" s="1"/>
  <c r="P418" i="1"/>
  <c r="P541" i="1"/>
  <c r="O541" i="1"/>
  <c r="U126" i="1"/>
  <c r="T126" i="1"/>
  <c r="U408" i="1"/>
  <c r="T408" i="1"/>
  <c r="O173" i="1"/>
  <c r="Z173" i="1" s="1"/>
  <c r="P173" i="1"/>
  <c r="U379" i="1"/>
  <c r="T379" i="1"/>
  <c r="P261" i="1"/>
  <c r="O261" i="1"/>
  <c r="Z261" i="1" s="1"/>
  <c r="U96" i="1"/>
  <c r="T96" i="1"/>
  <c r="P155" i="1"/>
  <c r="O155" i="1"/>
  <c r="Z155" i="1" s="1"/>
  <c r="AG253" i="1"/>
  <c r="U176" i="1"/>
  <c r="T176" i="1"/>
  <c r="U323" i="1"/>
  <c r="T323" i="1"/>
  <c r="P583" i="1"/>
  <c r="O583" i="1"/>
  <c r="Z583" i="1" s="1"/>
  <c r="O684" i="1"/>
  <c r="Z684" i="1" s="1"/>
  <c r="P684" i="1"/>
  <c r="O835" i="1"/>
  <c r="P835" i="1"/>
  <c r="P339" i="1"/>
  <c r="O339" i="1"/>
  <c r="Z339" i="1" s="1"/>
  <c r="P208" i="1"/>
  <c r="O208" i="1"/>
  <c r="U339" i="1"/>
  <c r="T339" i="1"/>
  <c r="O402" i="1"/>
  <c r="Z402" i="1" s="1"/>
  <c r="P402" i="1"/>
  <c r="U435" i="1"/>
  <c r="T435" i="1"/>
  <c r="O340" i="1"/>
  <c r="Z340" i="1" s="1"/>
  <c r="P340" i="1"/>
  <c r="U431" i="1"/>
  <c r="T431" i="1"/>
  <c r="U77" i="1"/>
  <c r="T77" i="1"/>
  <c r="P464" i="1"/>
  <c r="O464" i="1"/>
  <c r="U297" i="1"/>
  <c r="T297" i="1"/>
  <c r="P297" i="1"/>
  <c r="O297" i="1"/>
  <c r="Z297" i="1" s="1"/>
  <c r="P437" i="1"/>
  <c r="O437" i="1"/>
  <c r="Z111" i="1"/>
  <c r="Y111" i="1"/>
  <c r="U111" i="1"/>
  <c r="T111" i="1"/>
  <c r="O518" i="1"/>
  <c r="Z518" i="1" s="1"/>
  <c r="P518" i="1"/>
  <c r="U21" i="1"/>
  <c r="T21" i="1"/>
  <c r="U345" i="1"/>
  <c r="T345" i="1"/>
  <c r="T472" i="1"/>
  <c r="U472" i="1"/>
  <c r="P259" i="1"/>
  <c r="O259" i="1"/>
  <c r="Z259" i="1" s="1"/>
  <c r="U125" i="1"/>
  <c r="T125" i="1"/>
  <c r="P68" i="1"/>
  <c r="O68" i="1"/>
  <c r="Y68" i="1" s="1"/>
  <c r="P263" i="1"/>
  <c r="O263" i="1"/>
  <c r="Z263" i="1" s="1"/>
  <c r="P349" i="1"/>
  <c r="O349" i="1"/>
  <c r="Z349" i="1" s="1"/>
  <c r="U170" i="1"/>
  <c r="T170" i="1"/>
  <c r="Z170" i="1"/>
  <c r="Y170" i="1"/>
  <c r="P308" i="1"/>
  <c r="O308" i="1"/>
  <c r="Z308" i="1" s="1"/>
  <c r="P844" i="1"/>
  <c r="O844" i="1"/>
  <c r="P252" i="1"/>
  <c r="O252" i="1"/>
  <c r="Z252" i="1" s="1"/>
  <c r="P573" i="1"/>
  <c r="O573" i="1"/>
  <c r="S476" i="1"/>
  <c r="R476" i="1"/>
  <c r="O733" i="1"/>
  <c r="Y733" i="1" s="1"/>
  <c r="P733" i="1"/>
  <c r="U104" i="1"/>
  <c r="T104" i="1"/>
  <c r="U406" i="1"/>
  <c r="T406" i="1"/>
  <c r="U564" i="1"/>
  <c r="T564" i="1"/>
  <c r="P695" i="1"/>
  <c r="O695" i="1"/>
  <c r="Y695" i="1" s="1"/>
  <c r="T713" i="1"/>
  <c r="U713" i="1"/>
  <c r="S529" i="1"/>
  <c r="R529" i="1"/>
  <c r="P554" i="1"/>
  <c r="O554" i="1"/>
  <c r="Z554" i="1" s="1"/>
  <c r="U692" i="1"/>
  <c r="T692" i="1"/>
  <c r="P453" i="1"/>
  <c r="O453" i="1"/>
  <c r="Z453" i="1" s="1"/>
  <c r="U658" i="1"/>
  <c r="T658" i="1"/>
  <c r="T490" i="1"/>
  <c r="U490" i="1"/>
  <c r="P702" i="1"/>
  <c r="O702" i="1"/>
  <c r="Z702" i="1" s="1"/>
  <c r="S44" i="1"/>
  <c r="Q46" i="1"/>
  <c r="R44" i="1"/>
  <c r="R46" i="1" s="1"/>
  <c r="U742" i="1"/>
  <c r="T742" i="1"/>
  <c r="P765" i="1"/>
  <c r="O765" i="1"/>
  <c r="Z765" i="1" s="1"/>
  <c r="P709" i="1"/>
  <c r="O709" i="1"/>
  <c r="Z709" i="1" s="1"/>
  <c r="S650" i="1"/>
  <c r="R650" i="1"/>
  <c r="U618" i="1"/>
  <c r="T618" i="1"/>
  <c r="P769" i="1"/>
  <c r="O769" i="1"/>
  <c r="Z769" i="1" s="1"/>
  <c r="S600" i="1"/>
  <c r="R600" i="1"/>
  <c r="S772" i="1"/>
  <c r="R772" i="1"/>
  <c r="O6" i="3"/>
  <c r="O7" i="3" s="1"/>
  <c r="N7" i="3"/>
  <c r="P806" i="1"/>
  <c r="O806" i="1"/>
  <c r="Z806" i="1" s="1"/>
  <c r="U689" i="1"/>
  <c r="Z689" i="1"/>
  <c r="T689" i="1"/>
  <c r="R573" i="1"/>
  <c r="S573" i="1"/>
  <c r="P747" i="1"/>
  <c r="O747" i="1"/>
  <c r="Y747" i="1" s="1"/>
  <c r="P727" i="1"/>
  <c r="O727" i="1"/>
  <c r="Y727" i="1" s="1"/>
  <c r="U606" i="1"/>
  <c r="T606" i="1"/>
  <c r="P854" i="1"/>
  <c r="O854" i="1"/>
  <c r="R111" i="2"/>
  <c r="W111" i="2"/>
  <c r="S111" i="2"/>
  <c r="X111" i="2"/>
  <c r="Y569" i="1"/>
  <c r="U569" i="1"/>
  <c r="T569" i="1"/>
  <c r="Z569" i="1"/>
  <c r="O9" i="4"/>
  <c r="O11" i="4" s="1"/>
  <c r="N11" i="4"/>
  <c r="U514" i="1"/>
  <c r="T514" i="1"/>
  <c r="Z514" i="1"/>
  <c r="Y514" i="1"/>
  <c r="Q21" i="5"/>
  <c r="Q25" i="5" s="1"/>
  <c r="P25" i="5"/>
  <c r="P65" i="3"/>
  <c r="Q43" i="3"/>
  <c r="Q65" i="3" s="1"/>
  <c r="Y59" i="1"/>
  <c r="Y60" i="1" s="1"/>
  <c r="T59" i="1"/>
  <c r="T60" i="1" s="1"/>
  <c r="S60" i="1"/>
  <c r="Z59" i="1"/>
  <c r="Z60" i="1" s="1"/>
  <c r="U59" i="1"/>
  <c r="U60" i="1" s="1"/>
  <c r="W127" i="2"/>
  <c r="X127" i="2"/>
  <c r="S127" i="2"/>
  <c r="R127" i="2"/>
  <c r="S273" i="1"/>
  <c r="R273" i="1"/>
  <c r="S626" i="1"/>
  <c r="R626" i="1"/>
  <c r="X131" i="2"/>
  <c r="W131" i="2"/>
  <c r="S131" i="2"/>
  <c r="R131" i="2"/>
  <c r="S513" i="1"/>
  <c r="R513" i="1"/>
  <c r="S680" i="1"/>
  <c r="R680" i="1"/>
  <c r="X129" i="2"/>
  <c r="W129" i="2"/>
  <c r="R129" i="2"/>
  <c r="S129" i="2"/>
  <c r="AH881" i="1"/>
  <c r="T84" i="4"/>
  <c r="T16" i="6"/>
  <c r="G31" i="2"/>
  <c r="T3" i="1"/>
  <c r="Z872" i="1"/>
  <c r="T79" i="8"/>
  <c r="D31" i="2"/>
  <c r="T2" i="1"/>
  <c r="F31" i="2"/>
  <c r="Y183" i="1" l="1"/>
  <c r="R253" i="1"/>
  <c r="Y105" i="1"/>
  <c r="Z797" i="1"/>
  <c r="T797" i="1"/>
  <c r="Z123" i="1"/>
  <c r="Y818" i="1"/>
  <c r="Y245" i="1"/>
  <c r="Y372" i="1"/>
  <c r="R143" i="1"/>
  <c r="Z714" i="1"/>
  <c r="P223" i="1"/>
  <c r="T141" i="1"/>
  <c r="S143" i="1"/>
  <c r="Y41" i="1"/>
  <c r="O46" i="1"/>
  <c r="P46" i="1"/>
  <c r="Z126" i="1"/>
  <c r="Y322" i="1"/>
  <c r="O346" i="1"/>
  <c r="Y345" i="1"/>
  <c r="Z789" i="1"/>
  <c r="Z174" i="1"/>
  <c r="Y842" i="1"/>
  <c r="Y169" i="1"/>
  <c r="Y95" i="1"/>
  <c r="Z278" i="1"/>
  <c r="Z75" i="1"/>
  <c r="Z81" i="1" s="1"/>
  <c r="Y268" i="1"/>
  <c r="Y75" i="1"/>
  <c r="R77" i="2"/>
  <c r="Z164" i="1"/>
  <c r="Y233" i="1"/>
  <c r="Z271" i="1"/>
  <c r="Y673" i="1"/>
  <c r="Y136" i="1"/>
  <c r="Z250" i="1"/>
  <c r="Y118" i="1"/>
  <c r="Y167" i="1"/>
  <c r="Z742" i="1"/>
  <c r="Z113" i="1"/>
  <c r="Y159" i="1"/>
  <c r="Y104" i="1"/>
  <c r="Y737" i="1"/>
  <c r="Y755" i="1"/>
  <c r="T350" i="1"/>
  <c r="W47" i="2"/>
  <c r="W48" i="2" s="1"/>
  <c r="X47" i="2"/>
  <c r="X48" i="2" s="1"/>
  <c r="O223" i="1"/>
  <c r="Z625" i="1"/>
  <c r="Z112" i="1"/>
  <c r="Y288" i="1"/>
  <c r="Y583" i="1"/>
  <c r="R325" i="1"/>
  <c r="T315" i="1"/>
  <c r="Y96" i="1"/>
  <c r="Y314" i="1"/>
  <c r="Y77" i="1"/>
  <c r="Z206" i="1"/>
  <c r="Y390" i="1"/>
  <c r="Y564" i="1"/>
  <c r="Y462" i="1"/>
  <c r="Y654" i="1"/>
  <c r="Y651" i="1"/>
  <c r="Y660" i="1"/>
  <c r="U315" i="1"/>
  <c r="S325" i="1"/>
  <c r="Y359" i="1"/>
  <c r="Z315" i="1"/>
  <c r="T223" i="1"/>
  <c r="Z701" i="1"/>
  <c r="Y797" i="1"/>
  <c r="Z317" i="1"/>
  <c r="Y376" i="1"/>
  <c r="Z362" i="1"/>
  <c r="Z176" i="1"/>
  <c r="Y256" i="1"/>
  <c r="Y636" i="1"/>
  <c r="Y752" i="1"/>
  <c r="Z34" i="1"/>
  <c r="Z125" i="1"/>
  <c r="Y64" i="1"/>
  <c r="Y94" i="1"/>
  <c r="Y192" i="1"/>
  <c r="Y73" i="1"/>
  <c r="Y270" i="1"/>
  <c r="Z266" i="1"/>
  <c r="Y284" i="1"/>
  <c r="Z279" i="1"/>
  <c r="Y244" i="1"/>
  <c r="Y393" i="1"/>
  <c r="Y780" i="1"/>
  <c r="Y364" i="1"/>
  <c r="Y204" i="1"/>
  <c r="Z116" i="1"/>
  <c r="Y178" i="1"/>
  <c r="Y215" i="1"/>
  <c r="Y290" i="1"/>
  <c r="Z18" i="1"/>
  <c r="Y150" i="1"/>
  <c r="Y184" i="1"/>
  <c r="Y442" i="1"/>
  <c r="Y189" i="1"/>
  <c r="Y612" i="1"/>
  <c r="Z568" i="1"/>
  <c r="Z352" i="1"/>
  <c r="Y22" i="1"/>
  <c r="Z304" i="1"/>
  <c r="Z778" i="1"/>
  <c r="Y509" i="1"/>
  <c r="Y467" i="1"/>
  <c r="Z292" i="1"/>
  <c r="U350" i="1"/>
  <c r="Y620" i="1"/>
  <c r="Y69" i="1"/>
  <c r="Y66" i="1"/>
  <c r="Y365" i="1"/>
  <c r="Z388" i="1"/>
  <c r="Y171" i="1"/>
  <c r="Z648" i="1"/>
  <c r="Y205" i="1"/>
  <c r="Y719" i="1"/>
  <c r="Y396" i="1"/>
  <c r="Y634" i="1"/>
  <c r="Y415" i="1"/>
  <c r="Y504" i="1"/>
  <c r="Z329" i="1"/>
  <c r="Y624" i="1"/>
  <c r="Z812" i="1"/>
  <c r="Y730" i="1"/>
  <c r="Z452" i="1"/>
  <c r="Y618" i="1"/>
  <c r="Y724" i="1"/>
  <c r="Y657" i="1"/>
  <c r="Y539" i="1"/>
  <c r="Y216" i="1"/>
  <c r="Z716" i="1"/>
  <c r="Z808" i="1"/>
  <c r="Z736" i="1"/>
  <c r="Y584" i="1"/>
  <c r="Y712" i="1"/>
  <c r="Y676" i="1"/>
  <c r="Y746" i="1"/>
  <c r="Y768" i="1"/>
  <c r="Z688" i="1"/>
  <c r="Y202" i="1"/>
  <c r="Z761" i="1"/>
  <c r="Y54" i="1"/>
  <c r="Y810" i="1"/>
  <c r="Z803" i="1"/>
  <c r="Z500" i="1"/>
  <c r="Y479" i="1"/>
  <c r="Y386" i="1"/>
  <c r="Y434" i="1"/>
  <c r="Z469" i="1"/>
  <c r="Y445" i="1"/>
  <c r="Y472" i="1"/>
  <c r="Z585" i="1"/>
  <c r="Y599" i="1"/>
  <c r="Z598" i="1"/>
  <c r="Y534" i="1"/>
  <c r="Z213" i="1"/>
  <c r="Y19" i="1"/>
  <c r="Z218" i="1"/>
  <c r="Y411" i="1"/>
  <c r="Y74" i="1"/>
  <c r="Z382" i="1"/>
  <c r="Y407" i="1"/>
  <c r="Y48" i="1"/>
  <c r="Z405" i="1"/>
  <c r="P193" i="1"/>
  <c r="O193" i="1"/>
  <c r="Z387" i="1"/>
  <c r="Y408" i="1"/>
  <c r="R57" i="1"/>
  <c r="Z565" i="1"/>
  <c r="Y610" i="1"/>
  <c r="Z451" i="1"/>
  <c r="Y594" i="1"/>
  <c r="Z520" i="1"/>
  <c r="Z455" i="1"/>
  <c r="R357" i="1"/>
  <c r="Z574" i="1"/>
  <c r="Y426" i="1"/>
  <c r="Y519" i="1"/>
  <c r="Z490" i="1"/>
  <c r="Z495" i="1"/>
  <c r="Y456" i="1"/>
  <c r="Y607" i="1"/>
  <c r="Y454" i="1"/>
  <c r="P81" i="1"/>
  <c r="Z613" i="1"/>
  <c r="Y511" i="1"/>
  <c r="Y524" i="1"/>
  <c r="S27" i="1"/>
  <c r="Z311" i="1"/>
  <c r="R394" i="1"/>
  <c r="Y784" i="1"/>
  <c r="S57" i="1"/>
  <c r="Y790" i="1"/>
  <c r="Y429" i="1"/>
  <c r="O27" i="1"/>
  <c r="R622" i="1"/>
  <c r="Z542" i="1"/>
  <c r="Y414" i="1"/>
  <c r="Y485" i="1"/>
  <c r="R773" i="1"/>
  <c r="S622" i="1"/>
  <c r="Y735" i="1"/>
  <c r="Y653" i="1"/>
  <c r="R27" i="1"/>
  <c r="S773" i="1"/>
  <c r="Y289" i="1"/>
  <c r="P253" i="1"/>
  <c r="R309" i="1"/>
  <c r="Y785" i="1"/>
  <c r="Y705" i="1"/>
  <c r="Y791" i="1"/>
  <c r="Y587" i="1"/>
  <c r="Y603" i="1"/>
  <c r="Y50" i="1"/>
  <c r="Y779" i="1"/>
  <c r="Y666" i="1"/>
  <c r="R800" i="1"/>
  <c r="Y416" i="1"/>
  <c r="Z729" i="1"/>
  <c r="Z161" i="1"/>
  <c r="Z360" i="1"/>
  <c r="Z52" i="1"/>
  <c r="Y36" i="1"/>
  <c r="Y596" i="1"/>
  <c r="O42" i="1"/>
  <c r="P346" i="1"/>
  <c r="P42" i="1"/>
  <c r="Y533" i="1"/>
  <c r="Y121" i="1"/>
  <c r="Y397" i="1"/>
  <c r="Y506" i="1"/>
  <c r="Y713" i="1"/>
  <c r="Z323" i="1"/>
  <c r="Y493" i="1"/>
  <c r="Y78" i="1"/>
  <c r="Y734" i="1"/>
  <c r="Y499" i="1"/>
  <c r="Z668" i="1"/>
  <c r="Y389" i="1"/>
  <c r="Y156" i="1"/>
  <c r="Z431" i="1"/>
  <c r="Y615" i="1"/>
  <c r="U31" i="1"/>
  <c r="Y548" i="1"/>
  <c r="Y26" i="1"/>
  <c r="Z328" i="1"/>
  <c r="Y659" i="1"/>
  <c r="R855" i="1"/>
  <c r="Y543" i="1"/>
  <c r="Y658" i="1"/>
  <c r="S421" i="1"/>
  <c r="Y570" i="1"/>
  <c r="Y475" i="1"/>
  <c r="Z555" i="1"/>
  <c r="Y754" i="1"/>
  <c r="AG775" i="1"/>
  <c r="AG816" i="1" s="1"/>
  <c r="Y805" i="1"/>
  <c r="Z710" i="1"/>
  <c r="Z182" i="1"/>
  <c r="Z877" i="1"/>
  <c r="Y301" i="1"/>
  <c r="Y432" i="1"/>
  <c r="Y142" i="1"/>
  <c r="Y227" i="1"/>
  <c r="Y229" i="1" s="1"/>
  <c r="Z227" i="1"/>
  <c r="Z229" i="1" s="1"/>
  <c r="Y786" i="1"/>
  <c r="Z134" i="1"/>
  <c r="Y551" i="1"/>
  <c r="Y316" i="1"/>
  <c r="Z264" i="1"/>
  <c r="Z207" i="1"/>
  <c r="Z508" i="1"/>
  <c r="Y378" i="1"/>
  <c r="O82" i="3"/>
  <c r="Y802" i="1"/>
  <c r="Y484" i="1"/>
  <c r="Y293" i="1"/>
  <c r="W230" i="2"/>
  <c r="W236" i="2" s="1"/>
  <c r="Z747" i="1"/>
  <c r="Y638" i="1"/>
  <c r="Y24" i="1"/>
  <c r="Y335" i="1"/>
  <c r="Y186" i="1"/>
  <c r="Z641" i="1"/>
  <c r="R421" i="1"/>
  <c r="Z783" i="1"/>
  <c r="Y371" i="1"/>
  <c r="Z410" i="1"/>
  <c r="Y341" i="1"/>
  <c r="Y717" i="1"/>
  <c r="Y435" i="1"/>
  <c r="Y700" i="1"/>
  <c r="Y549" i="1"/>
  <c r="AA83" i="4"/>
  <c r="Y769" i="1"/>
  <c r="X73" i="2"/>
  <c r="X77" i="2" s="1"/>
  <c r="Z557" i="1"/>
  <c r="Z287" i="1"/>
  <c r="Y652" i="1"/>
  <c r="Y679" i="1"/>
  <c r="Y361" i="1"/>
  <c r="Y158" i="1"/>
  <c r="Y692" i="1"/>
  <c r="Y406" i="1"/>
  <c r="Y577" i="1"/>
  <c r="Y348" i="1"/>
  <c r="Y236" i="1"/>
  <c r="Y265" i="1"/>
  <c r="Y129" i="1"/>
  <c r="Y682" i="1"/>
  <c r="Y606" i="1"/>
  <c r="Y707" i="1"/>
  <c r="Y368" i="1"/>
  <c r="Z222" i="1"/>
  <c r="Y321" i="1"/>
  <c r="Y20" i="1"/>
  <c r="Y115" i="1"/>
  <c r="Z537" i="1"/>
  <c r="Y420" i="1"/>
  <c r="P82" i="3"/>
  <c r="Y339" i="1"/>
  <c r="U649" i="1"/>
  <c r="T649" i="1"/>
  <c r="Y649" i="1"/>
  <c r="Z649" i="1"/>
  <c r="Y286" i="1"/>
  <c r="Y559" i="1"/>
  <c r="Y566" i="1"/>
  <c r="Z678" i="1"/>
  <c r="Y173" i="1"/>
  <c r="Y166" i="1"/>
  <c r="T16" i="1"/>
  <c r="U16" i="1"/>
  <c r="Y16" i="1"/>
  <c r="Z16" i="1"/>
  <c r="U334" i="1"/>
  <c r="T334" i="1"/>
  <c r="Z334" i="1"/>
  <c r="Y334" i="1"/>
  <c r="Z766" i="1"/>
  <c r="Y766" i="1"/>
  <c r="U766" i="1"/>
  <c r="T766" i="1"/>
  <c r="Y828" i="1"/>
  <c r="U828" i="1"/>
  <c r="T828" i="1"/>
  <c r="Z828" i="1"/>
  <c r="Z441" i="1"/>
  <c r="Y441" i="1"/>
  <c r="U441" i="1"/>
  <c r="T441" i="1"/>
  <c r="Y691" i="1"/>
  <c r="Z691" i="1"/>
  <c r="U691" i="1"/>
  <c r="T691" i="1"/>
  <c r="Y590" i="1"/>
  <c r="Y148" i="1"/>
  <c r="T505" i="1"/>
  <c r="Z505" i="1"/>
  <c r="Y505" i="1"/>
  <c r="U505" i="1"/>
  <c r="Y100" i="1"/>
  <c r="Y303" i="1"/>
  <c r="Z796" i="1"/>
  <c r="Y796" i="1"/>
  <c r="U796" i="1"/>
  <c r="T796" i="1"/>
  <c r="Z330" i="1"/>
  <c r="Y330" i="1"/>
  <c r="U330" i="1"/>
  <c r="T330" i="1"/>
  <c r="Y718" i="1"/>
  <c r="Z718" i="1"/>
  <c r="U718" i="1"/>
  <c r="T718" i="1"/>
  <c r="Z332" i="1"/>
  <c r="Z428" i="1"/>
  <c r="Y276" i="1"/>
  <c r="Y680" i="1"/>
  <c r="Z680" i="1"/>
  <c r="U680" i="1"/>
  <c r="T680" i="1"/>
  <c r="Y541" i="1"/>
  <c r="T541" i="1"/>
  <c r="Z541" i="1"/>
  <c r="U541" i="1"/>
  <c r="Z418" i="1"/>
  <c r="Z487" i="1"/>
  <c r="Y487" i="1"/>
  <c r="U487" i="1"/>
  <c r="T487" i="1"/>
  <c r="Y302" i="1"/>
  <c r="Y532" i="1"/>
  <c r="U532" i="1"/>
  <c r="T532" i="1"/>
  <c r="Z532" i="1"/>
  <c r="Y252" i="1"/>
  <c r="Y423" i="1"/>
  <c r="Y424" i="1" s="1"/>
  <c r="Y401" i="1"/>
  <c r="Z404" i="1"/>
  <c r="Y404" i="1"/>
  <c r="U404" i="1"/>
  <c r="T404" i="1"/>
  <c r="Z489" i="1"/>
  <c r="Y187" i="1"/>
  <c r="Y262" i="1"/>
  <c r="Z563" i="1"/>
  <c r="Y563" i="1"/>
  <c r="U563" i="1"/>
  <c r="T563" i="1"/>
  <c r="Y237" i="1"/>
  <c r="Y146" i="1"/>
  <c r="Y605" i="1"/>
  <c r="Z829" i="1"/>
  <c r="Y829" i="1"/>
  <c r="U829" i="1"/>
  <c r="T829" i="1"/>
  <c r="Z165" i="1"/>
  <c r="Y573" i="1"/>
  <c r="U573" i="1"/>
  <c r="T573" i="1"/>
  <c r="Z573" i="1"/>
  <c r="Z552" i="1"/>
  <c r="Y552" i="1"/>
  <c r="U552" i="1"/>
  <c r="T552" i="1"/>
  <c r="Z767" i="1"/>
  <c r="Y767" i="1"/>
  <c r="U767" i="1"/>
  <c r="T767" i="1"/>
  <c r="U383" i="1"/>
  <c r="T383" i="1"/>
  <c r="Z383" i="1"/>
  <c r="Y383" i="1"/>
  <c r="Y518" i="1"/>
  <c r="Z617" i="1"/>
  <c r="Z753" i="1"/>
  <c r="Y753" i="1"/>
  <c r="U753" i="1"/>
  <c r="T753" i="1"/>
  <c r="Y830" i="1"/>
  <c r="Z556" i="1"/>
  <c r="Y556" i="1"/>
  <c r="U556" i="1"/>
  <c r="T556" i="1"/>
  <c r="Z851" i="1"/>
  <c r="Y851" i="1"/>
  <c r="U851" i="1"/>
  <c r="T851" i="1"/>
  <c r="Y120" i="1"/>
  <c r="Z695" i="1"/>
  <c r="Y190" i="1"/>
  <c r="Q167" i="2"/>
  <c r="W109" i="2"/>
  <c r="W167" i="2" s="1"/>
  <c r="X109" i="2"/>
  <c r="X167" i="2" s="1"/>
  <c r="S109" i="2"/>
  <c r="S167" i="2" s="1"/>
  <c r="R109" i="2"/>
  <c r="R167" i="2" s="1"/>
  <c r="Y483" i="1"/>
  <c r="Y122" i="1"/>
  <c r="Y523" i="1"/>
  <c r="U523" i="1"/>
  <c r="T523" i="1"/>
  <c r="Z523" i="1"/>
  <c r="Y403" i="1"/>
  <c r="Y400" i="1"/>
  <c r="Z146" i="1"/>
  <c r="Y137" i="1"/>
  <c r="Y474" i="1"/>
  <c r="U65" i="1"/>
  <c r="U70" i="1" s="1"/>
  <c r="T65" i="1"/>
  <c r="T70" i="1" s="1"/>
  <c r="Z65" i="1"/>
  <c r="Y65" i="1"/>
  <c r="Y579" i="1"/>
  <c r="Y759" i="1"/>
  <c r="Y628" i="1"/>
  <c r="Y263" i="1"/>
  <c r="Z608" i="1"/>
  <c r="Y608" i="1"/>
  <c r="U608" i="1"/>
  <c r="T608" i="1"/>
  <c r="U470" i="1"/>
  <c r="Z470" i="1"/>
  <c r="Y470" i="1"/>
  <c r="T470" i="1"/>
  <c r="T143" i="1"/>
  <c r="T850" i="1"/>
  <c r="Z850" i="1"/>
  <c r="Y850" i="1"/>
  <c r="U850" i="1"/>
  <c r="Y114" i="1"/>
  <c r="W86" i="2"/>
  <c r="W90" i="2" s="1"/>
  <c r="X86" i="2"/>
  <c r="X90" i="2" s="1"/>
  <c r="S86" i="2"/>
  <c r="S90" i="2" s="1"/>
  <c r="R86" i="2"/>
  <c r="R90" i="2" s="1"/>
  <c r="Q90" i="2"/>
  <c r="Y765" i="1"/>
  <c r="Y578" i="1"/>
  <c r="Z461" i="1"/>
  <c r="Y770" i="1"/>
  <c r="Y185" i="1"/>
  <c r="T229" i="1"/>
  <c r="Y831" i="1"/>
  <c r="T831" i="1"/>
  <c r="Z831" i="1"/>
  <c r="U831" i="1"/>
  <c r="Z430" i="1"/>
  <c r="Y430" i="1"/>
  <c r="T430" i="1"/>
  <c r="U430" i="1"/>
  <c r="Y478" i="1"/>
  <c r="Y91" i="1"/>
  <c r="Z427" i="1"/>
  <c r="T299" i="1"/>
  <c r="Z299" i="1"/>
  <c r="Y299" i="1"/>
  <c r="U299" i="1"/>
  <c r="Y591" i="1"/>
  <c r="Z531" i="1"/>
  <c r="Y531" i="1"/>
  <c r="U531" i="1"/>
  <c r="T531" i="1"/>
  <c r="Q71" i="2"/>
  <c r="R64" i="2"/>
  <c r="R71" i="2" s="1"/>
  <c r="S64" i="2"/>
  <c r="S71" i="2" s="1"/>
  <c r="X64" i="2"/>
  <c r="X71" i="2" s="1"/>
  <c r="W64" i="2"/>
  <c r="W71" i="2" s="1"/>
  <c r="Z726" i="1"/>
  <c r="Y726" i="1"/>
  <c r="U726" i="1"/>
  <c r="T726" i="1"/>
  <c r="Z545" i="1"/>
  <c r="Y545" i="1"/>
  <c r="U545" i="1"/>
  <c r="T545" i="1"/>
  <c r="T373" i="1"/>
  <c r="U143" i="1"/>
  <c r="Z690" i="1"/>
  <c r="Z764" i="1"/>
  <c r="Y764" i="1"/>
  <c r="U764" i="1"/>
  <c r="T764" i="1"/>
  <c r="O70" i="1"/>
  <c r="U229" i="1"/>
  <c r="Z132" i="1"/>
  <c r="Y67" i="1"/>
  <c r="Z423" i="1"/>
  <c r="Z424" i="1" s="1"/>
  <c r="U381" i="1"/>
  <c r="T381" i="1"/>
  <c r="Y381" i="1"/>
  <c r="Z381" i="1"/>
  <c r="Y39" i="1"/>
  <c r="Z501" i="1"/>
  <c r="Y305" i="1"/>
  <c r="Y482" i="1"/>
  <c r="Z294" i="1"/>
  <c r="Y294" i="1"/>
  <c r="U294" i="1"/>
  <c r="T294" i="1"/>
  <c r="Z686" i="1"/>
  <c r="Y686" i="1"/>
  <c r="U686" i="1"/>
  <c r="T686" i="1"/>
  <c r="Z582" i="1"/>
  <c r="Z836" i="1"/>
  <c r="Y836" i="1"/>
  <c r="U836" i="1"/>
  <c r="T836" i="1"/>
  <c r="Y453" i="1"/>
  <c r="Y465" i="1"/>
  <c r="N83" i="4"/>
  <c r="Z656" i="1"/>
  <c r="Y656" i="1"/>
  <c r="U656" i="1"/>
  <c r="T656" i="1"/>
  <c r="Y631" i="1"/>
  <c r="O309" i="1"/>
  <c r="U373" i="1"/>
  <c r="Y630" i="1"/>
  <c r="Z392" i="1"/>
  <c r="Y392" i="1"/>
  <c r="U392" i="1"/>
  <c r="T392" i="1"/>
  <c r="Y788" i="1"/>
  <c r="Z83" i="1"/>
  <c r="T439" i="1"/>
  <c r="U439" i="1"/>
  <c r="Y439" i="1"/>
  <c r="Z439" i="1"/>
  <c r="Y55" i="1"/>
  <c r="Z55" i="1"/>
  <c r="U55" i="1"/>
  <c r="T55" i="1"/>
  <c r="U760" i="1"/>
  <c r="T760" i="1"/>
  <c r="Z760" i="1"/>
  <c r="Y760" i="1"/>
  <c r="Z827" i="1"/>
  <c r="Y827" i="1"/>
  <c r="U827" i="1"/>
  <c r="T827" i="1"/>
  <c r="P70" i="1"/>
  <c r="Z131" i="1"/>
  <c r="O253" i="1"/>
  <c r="Y313" i="1"/>
  <c r="Y756" i="1"/>
  <c r="U756" i="1"/>
  <c r="T756" i="1"/>
  <c r="Z756" i="1"/>
  <c r="Y670" i="1"/>
  <c r="U670" i="1"/>
  <c r="T670" i="1"/>
  <c r="Z670" i="1"/>
  <c r="Y258" i="1"/>
  <c r="O342" i="1"/>
  <c r="Z571" i="1"/>
  <c r="Y257" i="1"/>
  <c r="Y662" i="1"/>
  <c r="O83" i="4"/>
  <c r="Z529" i="1"/>
  <c r="Y529" i="1"/>
  <c r="U529" i="1"/>
  <c r="T529" i="1"/>
  <c r="T544" i="1"/>
  <c r="Z544" i="1"/>
  <c r="Y544" i="1"/>
  <c r="U544" i="1"/>
  <c r="P309" i="1"/>
  <c r="Z446" i="1"/>
  <c r="Y446" i="1"/>
  <c r="U446" i="1"/>
  <c r="T446" i="1"/>
  <c r="Y80" i="1"/>
  <c r="O373" i="1"/>
  <c r="Z844" i="1"/>
  <c r="Y844" i="1"/>
  <c r="U844" i="1"/>
  <c r="T844" i="1"/>
  <c r="Y522" i="1"/>
  <c r="Y274" i="1"/>
  <c r="Z749" i="1"/>
  <c r="T81" i="1"/>
  <c r="Y762" i="1"/>
  <c r="P342" i="1"/>
  <c r="Y743" i="1"/>
  <c r="Y320" i="1"/>
  <c r="Y702" i="1"/>
  <c r="Z298" i="1"/>
  <c r="Z727" i="1"/>
  <c r="Z336" i="1"/>
  <c r="Y336" i="1"/>
  <c r="U336" i="1"/>
  <c r="T336" i="1"/>
  <c r="Y738" i="1"/>
  <c r="Y809" i="1"/>
  <c r="Y419" i="1"/>
  <c r="Z513" i="1"/>
  <c r="Y513" i="1"/>
  <c r="U513" i="1"/>
  <c r="T513" i="1"/>
  <c r="Y297" i="1"/>
  <c r="Z593" i="1"/>
  <c r="Y593" i="1"/>
  <c r="U593" i="1"/>
  <c r="T593" i="1"/>
  <c r="T840" i="1"/>
  <c r="Z840" i="1"/>
  <c r="Y840" i="1"/>
  <c r="U840" i="1"/>
  <c r="Y45" i="1"/>
  <c r="Z696" i="1"/>
  <c r="U696" i="1"/>
  <c r="T696" i="1"/>
  <c r="Y696" i="1"/>
  <c r="Y807" i="1"/>
  <c r="T353" i="1"/>
  <c r="Z353" i="1"/>
  <c r="Y353" i="1"/>
  <c r="U353" i="1"/>
  <c r="Z793" i="1"/>
  <c r="Y793" i="1"/>
  <c r="U793" i="1"/>
  <c r="T793" i="1"/>
  <c r="Z481" i="1"/>
  <c r="Y481" i="1"/>
  <c r="U481" i="1"/>
  <c r="T481" i="1"/>
  <c r="Y515" i="1"/>
  <c r="Y699" i="1"/>
  <c r="T253" i="1"/>
  <c r="Z51" i="1"/>
  <c r="Y51" i="1"/>
  <c r="U51" i="1"/>
  <c r="T51" i="1"/>
  <c r="Y604" i="1"/>
  <c r="Y72" i="1"/>
  <c r="Y84" i="1"/>
  <c r="Z589" i="1"/>
  <c r="Y663" i="1"/>
  <c r="U663" i="1"/>
  <c r="T663" i="1"/>
  <c r="Z663" i="1"/>
  <c r="Y711" i="1"/>
  <c r="Z56" i="1"/>
  <c r="Y56" i="1"/>
  <c r="U56" i="1"/>
  <c r="T56" i="1"/>
  <c r="Y647" i="1"/>
  <c r="Y338" i="1"/>
  <c r="O200" i="1"/>
  <c r="Y98" i="1"/>
  <c r="Z650" i="1"/>
  <c r="Y650" i="1"/>
  <c r="U650" i="1"/>
  <c r="T650" i="1"/>
  <c r="Z476" i="1"/>
  <c r="Y476" i="1"/>
  <c r="U476" i="1"/>
  <c r="T476" i="1"/>
  <c r="Q775" i="1"/>
  <c r="Q816" i="1" s="1"/>
  <c r="Q856" i="1" s="1"/>
  <c r="Y849" i="1"/>
  <c r="Z849" i="1"/>
  <c r="U849" i="1"/>
  <c r="T849" i="1"/>
  <c r="Z530" i="1"/>
  <c r="Z693" i="1"/>
  <c r="Y693" i="1"/>
  <c r="U693" i="1"/>
  <c r="T693" i="1"/>
  <c r="T665" i="1"/>
  <c r="Y665" i="1"/>
  <c r="U665" i="1"/>
  <c r="Z665" i="1"/>
  <c r="Q54" i="2"/>
  <c r="X53" i="2"/>
  <c r="X54" i="2" s="1"/>
  <c r="W53" i="2"/>
  <c r="W54" i="2" s="1"/>
  <c r="S53" i="2"/>
  <c r="S54" i="2" s="1"/>
  <c r="R53" i="2"/>
  <c r="R54" i="2" s="1"/>
  <c r="Y642" i="1"/>
  <c r="Y839" i="1"/>
  <c r="U839" i="1"/>
  <c r="T839" i="1"/>
  <c r="Z839" i="1"/>
  <c r="Z609" i="1"/>
  <c r="Y609" i="1"/>
  <c r="U609" i="1"/>
  <c r="T609" i="1"/>
  <c r="P373" i="1"/>
  <c r="Y436" i="1"/>
  <c r="T436" i="1"/>
  <c r="Z436" i="1"/>
  <c r="U436" i="1"/>
  <c r="Y669" i="1"/>
  <c r="Z633" i="1"/>
  <c r="P200" i="1"/>
  <c r="Y464" i="1"/>
  <c r="T464" i="1"/>
  <c r="Z464" i="1"/>
  <c r="U464" i="1"/>
  <c r="O773" i="1"/>
  <c r="Z626" i="1"/>
  <c r="Y626" i="1"/>
  <c r="U626" i="1"/>
  <c r="T626" i="1"/>
  <c r="Z826" i="1"/>
  <c r="Y826" i="1"/>
  <c r="U826" i="1"/>
  <c r="T826" i="1"/>
  <c r="U223" i="1"/>
  <c r="Z480" i="1"/>
  <c r="Y480" i="1"/>
  <c r="U480" i="1"/>
  <c r="T480" i="1"/>
  <c r="P59" i="5"/>
  <c r="Z507" i="1"/>
  <c r="Y507" i="1"/>
  <c r="U507" i="1"/>
  <c r="T507" i="1"/>
  <c r="Y62" i="1"/>
  <c r="Z741" i="1"/>
  <c r="Y741" i="1"/>
  <c r="U741" i="1"/>
  <c r="T741" i="1"/>
  <c r="Z447" i="1"/>
  <c r="Y447" i="1"/>
  <c r="U447" i="1"/>
  <c r="T447" i="1"/>
  <c r="U253" i="1"/>
  <c r="T42" i="1"/>
  <c r="U841" i="1"/>
  <c r="Z841" i="1"/>
  <c r="Y841" i="1"/>
  <c r="T841" i="1"/>
  <c r="Y349" i="1"/>
  <c r="Z477" i="1"/>
  <c r="U477" i="1"/>
  <c r="Y477" i="1"/>
  <c r="T477" i="1"/>
  <c r="Y751" i="1"/>
  <c r="T751" i="1"/>
  <c r="Z751" i="1"/>
  <c r="U751" i="1"/>
  <c r="Z40" i="1"/>
  <c r="Z296" i="1"/>
  <c r="Y296" i="1"/>
  <c r="U296" i="1"/>
  <c r="T296" i="1"/>
  <c r="N59" i="5"/>
  <c r="AA59" i="5"/>
  <c r="Z354" i="1"/>
  <c r="Y354" i="1"/>
  <c r="U354" i="1"/>
  <c r="T354" i="1"/>
  <c r="Y497" i="1"/>
  <c r="P773" i="1"/>
  <c r="Y221" i="1"/>
  <c r="Y223" i="1" s="1"/>
  <c r="Y259" i="1"/>
  <c r="Q59" i="5"/>
  <c r="Q107" i="2"/>
  <c r="W102" i="2"/>
  <c r="W107" i="2" s="1"/>
  <c r="S102" i="2"/>
  <c r="S107" i="2" s="1"/>
  <c r="X102" i="2"/>
  <c r="X107" i="2" s="1"/>
  <c r="R102" i="2"/>
  <c r="R107" i="2" s="1"/>
  <c r="AA82" i="3"/>
  <c r="U42" i="1"/>
  <c r="Y282" i="1"/>
  <c r="U81" i="1"/>
  <c r="W95" i="2"/>
  <c r="W100" i="2" s="1"/>
  <c r="Q100" i="2"/>
  <c r="X95" i="2"/>
  <c r="X100" i="2" s="1"/>
  <c r="S95" i="2"/>
  <c r="S100" i="2" s="1"/>
  <c r="R95" i="2"/>
  <c r="R100" i="2" s="1"/>
  <c r="Y377" i="1"/>
  <c r="O855" i="1"/>
  <c r="Y488" i="1"/>
  <c r="Q23" i="2"/>
  <c r="W20" i="2"/>
  <c r="W23" i="2" s="1"/>
  <c r="S20" i="2"/>
  <c r="S23" i="2" s="1"/>
  <c r="R20" i="2"/>
  <c r="R23" i="2" s="1"/>
  <c r="X20" i="2"/>
  <c r="X23" i="2" s="1"/>
  <c r="O59" i="5"/>
  <c r="U575" i="1"/>
  <c r="Z575" i="1"/>
  <c r="Y575" i="1"/>
  <c r="T575" i="1"/>
  <c r="Z619" i="1"/>
  <c r="Y291" i="1"/>
  <c r="Q84" i="2"/>
  <c r="S79" i="2"/>
  <c r="S84" i="2" s="1"/>
  <c r="R79" i="2"/>
  <c r="R84" i="2" s="1"/>
  <c r="X79" i="2"/>
  <c r="X84" i="2" s="1"/>
  <c r="W79" i="2"/>
  <c r="W84" i="2" s="1"/>
  <c r="Z68" i="1"/>
  <c r="S342" i="1"/>
  <c r="U327" i="1"/>
  <c r="Z327" i="1"/>
  <c r="Y327" i="1"/>
  <c r="T327" i="1"/>
  <c r="Z221" i="1"/>
  <c r="Z655" i="1"/>
  <c r="Z355" i="1"/>
  <c r="Y355" i="1"/>
  <c r="U355" i="1"/>
  <c r="T355" i="1"/>
  <c r="Z356" i="1"/>
  <c r="Y356" i="1"/>
  <c r="U356" i="1"/>
  <c r="T356" i="1"/>
  <c r="Y438" i="1"/>
  <c r="Z62" i="1"/>
  <c r="Z247" i="1"/>
  <c r="Z253" i="1" s="1"/>
  <c r="Z645" i="1"/>
  <c r="Y645" i="1"/>
  <c r="U645" i="1"/>
  <c r="T645" i="1"/>
  <c r="Y684" i="1"/>
  <c r="T208" i="1"/>
  <c r="T219" i="1" s="1"/>
  <c r="Z208" i="1"/>
  <c r="Y208" i="1"/>
  <c r="U208" i="1"/>
  <c r="U219" i="1" s="1"/>
  <c r="W45" i="2"/>
  <c r="P855" i="1"/>
  <c r="Y592" i="1"/>
  <c r="T267" i="1"/>
  <c r="Z267" i="1"/>
  <c r="Y267" i="1"/>
  <c r="U267" i="1"/>
  <c r="Y744" i="1"/>
  <c r="P814" i="1"/>
  <c r="Y130" i="1"/>
  <c r="Q78" i="8"/>
  <c r="Y535" i="1"/>
  <c r="T535" i="1"/>
  <c r="Z535" i="1"/>
  <c r="U535" i="1"/>
  <c r="Z664" i="1"/>
  <c r="T664" i="1"/>
  <c r="Y664" i="1"/>
  <c r="U664" i="1"/>
  <c r="U273" i="1"/>
  <c r="Z273" i="1"/>
  <c r="Y273" i="1"/>
  <c r="T273" i="1"/>
  <c r="Z627" i="1"/>
  <c r="U627" i="1"/>
  <c r="Y627" i="1"/>
  <c r="T627" i="1"/>
  <c r="Z733" i="1"/>
  <c r="R342" i="1"/>
  <c r="Z740" i="1"/>
  <c r="Y740" i="1"/>
  <c r="U740" i="1"/>
  <c r="T740" i="1"/>
  <c r="Y99" i="1"/>
  <c r="Y281" i="1"/>
  <c r="Z646" i="1"/>
  <c r="Y646" i="1"/>
  <c r="U646" i="1"/>
  <c r="T646" i="1"/>
  <c r="Y458" i="1"/>
  <c r="X17" i="2"/>
  <c r="X18" i="2" s="1"/>
  <c r="S17" i="2"/>
  <c r="S18" i="2" s="1"/>
  <c r="Q18" i="2"/>
  <c r="W17" i="2"/>
  <c r="W18" i="2" s="1"/>
  <c r="R17" i="2"/>
  <c r="R18" i="2" s="1"/>
  <c r="Y191" i="1"/>
  <c r="Y732" i="1"/>
  <c r="W13" i="2"/>
  <c r="W15" i="2" s="1"/>
  <c r="Y33" i="1"/>
  <c r="X45" i="2"/>
  <c r="Y536" i="1"/>
  <c r="U643" i="1"/>
  <c r="T643" i="1"/>
  <c r="Y643" i="1"/>
  <c r="Z643" i="1"/>
  <c r="Z821" i="1"/>
  <c r="Y821" i="1"/>
  <c r="U821" i="1"/>
  <c r="T821" i="1"/>
  <c r="Y285" i="1"/>
  <c r="Z540" i="1"/>
  <c r="Y540" i="1"/>
  <c r="U540" i="1"/>
  <c r="T540" i="1"/>
  <c r="O814" i="1"/>
  <c r="Y558" i="1"/>
  <c r="Y151" i="1"/>
  <c r="P357" i="1"/>
  <c r="T346" i="1"/>
  <c r="P78" i="8"/>
  <c r="Z562" i="1"/>
  <c r="Y787" i="1"/>
  <c r="S46" i="1"/>
  <c r="Y44" i="1"/>
  <c r="Z44" i="1"/>
  <c r="Z46" i="1" s="1"/>
  <c r="U44" i="1"/>
  <c r="U46" i="1" s="1"/>
  <c r="T44" i="1"/>
  <c r="T46" i="1" s="1"/>
  <c r="Z794" i="1"/>
  <c r="U794" i="1"/>
  <c r="Y794" i="1"/>
  <c r="T794" i="1"/>
  <c r="Z521" i="1"/>
  <c r="Y521" i="1"/>
  <c r="U521" i="1"/>
  <c r="T521" i="1"/>
  <c r="Z772" i="1"/>
  <c r="Y772" i="1"/>
  <c r="U772" i="1"/>
  <c r="T772" i="1"/>
  <c r="Z379" i="1"/>
  <c r="Z819" i="1"/>
  <c r="Y819" i="1"/>
  <c r="U819" i="1"/>
  <c r="T819" i="1"/>
  <c r="Y640" i="1"/>
  <c r="Z837" i="1"/>
  <c r="U516" i="1"/>
  <c r="Z516" i="1"/>
  <c r="Y516" i="1"/>
  <c r="T516" i="1"/>
  <c r="W73" i="2"/>
  <c r="W77" i="2" s="1"/>
  <c r="Z748" i="1"/>
  <c r="Z845" i="1"/>
  <c r="Y845" i="1"/>
  <c r="U845" i="1"/>
  <c r="T845" i="1"/>
  <c r="Z457" i="1"/>
  <c r="U457" i="1"/>
  <c r="Y457" i="1"/>
  <c r="T457" i="1"/>
  <c r="Q62" i="2"/>
  <c r="X59" i="2"/>
  <c r="X62" i="2" s="1"/>
  <c r="W59" i="2"/>
  <c r="W62" i="2" s="1"/>
  <c r="S59" i="2"/>
  <c r="S62" i="2" s="1"/>
  <c r="R59" i="2"/>
  <c r="R62" i="2" s="1"/>
  <c r="Z492" i="1"/>
  <c r="Y799" i="1"/>
  <c r="Z799" i="1"/>
  <c r="U799" i="1"/>
  <c r="T799" i="1"/>
  <c r="T15" i="1"/>
  <c r="Z15" i="1"/>
  <c r="Y15" i="1"/>
  <c r="U15" i="1"/>
  <c r="Z854" i="1"/>
  <c r="Y854" i="1"/>
  <c r="U854" i="1"/>
  <c r="T854" i="1"/>
  <c r="Y685" i="1"/>
  <c r="Z331" i="1"/>
  <c r="Y331" i="1"/>
  <c r="U331" i="1"/>
  <c r="T331" i="1"/>
  <c r="X28" i="2"/>
  <c r="X29" i="2" s="1"/>
  <c r="X13" i="2"/>
  <c r="X15" i="2" s="1"/>
  <c r="Z33" i="1"/>
  <c r="Z277" i="1"/>
  <c r="Y277" i="1"/>
  <c r="U277" i="1"/>
  <c r="T277" i="1"/>
  <c r="Y677" i="1"/>
  <c r="Y203" i="1"/>
  <c r="Z444" i="1"/>
  <c r="Y444" i="1"/>
  <c r="U444" i="1"/>
  <c r="T444" i="1"/>
  <c r="T384" i="1"/>
  <c r="Z384" i="1"/>
  <c r="Y384" i="1"/>
  <c r="U384" i="1"/>
  <c r="O219" i="1"/>
  <c r="Y471" i="1"/>
  <c r="O357" i="1"/>
  <c r="Y632" i="1"/>
  <c r="U346" i="1"/>
  <c r="Y280" i="1"/>
  <c r="T413" i="1"/>
  <c r="Z413" i="1"/>
  <c r="Y413" i="1"/>
  <c r="U413" i="1"/>
  <c r="Z538" i="1"/>
  <c r="Z781" i="1"/>
  <c r="Z661" i="1"/>
  <c r="Y433" i="1"/>
  <c r="U433" i="1"/>
  <c r="T433" i="1"/>
  <c r="Z433" i="1"/>
  <c r="Y806" i="1"/>
  <c r="Z312" i="1"/>
  <c r="P219" i="1"/>
  <c r="Y811" i="1"/>
  <c r="Z580" i="1"/>
  <c r="Y344" i="1"/>
  <c r="Y346" i="1" s="1"/>
  <c r="Y798" i="1"/>
  <c r="Z798" i="1"/>
  <c r="U798" i="1"/>
  <c r="T798" i="1"/>
  <c r="Y588" i="1"/>
  <c r="Y398" i="1"/>
  <c r="AA78" i="8"/>
  <c r="Y572" i="1"/>
  <c r="Y217" i="1"/>
  <c r="R200" i="1"/>
  <c r="Z350" i="1"/>
  <c r="T823" i="1"/>
  <c r="Z823" i="1"/>
  <c r="Y823" i="1"/>
  <c r="U823" i="1"/>
  <c r="Z745" i="1"/>
  <c r="Y745" i="1"/>
  <c r="U745" i="1"/>
  <c r="T745" i="1"/>
  <c r="Y550" i="1"/>
  <c r="Z820" i="1"/>
  <c r="U820" i="1"/>
  <c r="T820" i="1"/>
  <c r="Y820" i="1"/>
  <c r="Y212" i="1"/>
  <c r="P143" i="1"/>
  <c r="Y739" i="1"/>
  <c r="Z510" i="1"/>
  <c r="Y510" i="1"/>
  <c r="U510" i="1"/>
  <c r="T510" i="1"/>
  <c r="Y728" i="1"/>
  <c r="Y597" i="1"/>
  <c r="Y758" i="1"/>
  <c r="U758" i="1"/>
  <c r="T758" i="1"/>
  <c r="Z758" i="1"/>
  <c r="Z491" i="1"/>
  <c r="U491" i="1"/>
  <c r="Y491" i="1"/>
  <c r="T491" i="1"/>
  <c r="Y35" i="1"/>
  <c r="Y261" i="1"/>
  <c r="Z333" i="1"/>
  <c r="AH775" i="1"/>
  <c r="AH816" i="1" s="1"/>
  <c r="AH856" i="1" s="1"/>
  <c r="W28" i="2"/>
  <c r="W29" i="2" s="1"/>
  <c r="Z517" i="1"/>
  <c r="S214" i="2"/>
  <c r="S228" i="2" s="1"/>
  <c r="Q228" i="2"/>
  <c r="X214" i="2"/>
  <c r="X228" i="2" s="1"/>
  <c r="W214" i="2"/>
  <c r="W228" i="2" s="1"/>
  <c r="R214" i="2"/>
  <c r="R228" i="2" s="1"/>
  <c r="Y547" i="1"/>
  <c r="Z720" i="1"/>
  <c r="Y720" i="1"/>
  <c r="U720" i="1"/>
  <c r="T720" i="1"/>
  <c r="Z344" i="1"/>
  <c r="Z346" i="1" s="1"/>
  <c r="Y614" i="1"/>
  <c r="Y337" i="1"/>
  <c r="Y241" i="1"/>
  <c r="Z198" i="1"/>
  <c r="Y198" i="1"/>
  <c r="U198" i="1"/>
  <c r="T198" i="1"/>
  <c r="S200" i="1"/>
  <c r="Y722" i="1"/>
  <c r="T722" i="1"/>
  <c r="Z722" i="1"/>
  <c r="U722" i="1"/>
  <c r="Z683" i="1"/>
  <c r="Z409" i="1"/>
  <c r="Y409" i="1"/>
  <c r="U409" i="1"/>
  <c r="T409" i="1"/>
  <c r="Y674" i="1"/>
  <c r="U674" i="1"/>
  <c r="T674" i="1"/>
  <c r="Z674" i="1"/>
  <c r="Y600" i="1"/>
  <c r="Z600" i="1"/>
  <c r="U600" i="1"/>
  <c r="T600" i="1"/>
  <c r="S855" i="1"/>
  <c r="Z437" i="1"/>
  <c r="Y437" i="1"/>
  <c r="U437" i="1"/>
  <c r="T437" i="1"/>
  <c r="Y211" i="1"/>
  <c r="Q11" i="2"/>
  <c r="X6" i="2"/>
  <c r="X11" i="2" s="1"/>
  <c r="R6" i="2"/>
  <c r="R11" i="2" s="1"/>
  <c r="W6" i="2"/>
  <c r="W11" i="2" s="1"/>
  <c r="S6" i="2"/>
  <c r="S11" i="2" s="1"/>
  <c r="O78" i="8"/>
  <c r="Y149" i="1"/>
  <c r="Z725" i="1"/>
  <c r="Z399" i="1"/>
  <c r="Y399" i="1"/>
  <c r="U399" i="1"/>
  <c r="T399" i="1"/>
  <c r="Z703" i="1"/>
  <c r="Y209" i="1"/>
  <c r="Y214" i="1"/>
  <c r="Y402" i="1"/>
  <c r="O421" i="1"/>
  <c r="Y706" i="1"/>
  <c r="Z459" i="1"/>
  <c r="Y449" i="1"/>
  <c r="Z443" i="1"/>
  <c r="Y443" i="1"/>
  <c r="U443" i="1"/>
  <c r="T443" i="1"/>
  <c r="Y750" i="1"/>
  <c r="Y275" i="1"/>
  <c r="Z704" i="1"/>
  <c r="U704" i="1"/>
  <c r="T704" i="1"/>
  <c r="Y704" i="1"/>
  <c r="Y822" i="1"/>
  <c r="Y340" i="1"/>
  <c r="Z616" i="1"/>
  <c r="Y616" i="1"/>
  <c r="T616" i="1"/>
  <c r="U616" i="1"/>
  <c r="T795" i="1"/>
  <c r="Y795" i="1"/>
  <c r="Z795" i="1"/>
  <c r="U795" i="1"/>
  <c r="Z792" i="1"/>
  <c r="U792" i="1"/>
  <c r="T792" i="1"/>
  <c r="Y792" i="1"/>
  <c r="Y88" i="1"/>
  <c r="N78" i="8"/>
  <c r="Z14" i="1"/>
  <c r="O350" i="1"/>
  <c r="Y825" i="1"/>
  <c r="Z595" i="1"/>
  <c r="Y595" i="1"/>
  <c r="U595" i="1"/>
  <c r="T595" i="1"/>
  <c r="Z835" i="1"/>
  <c r="Y835" i="1"/>
  <c r="U835" i="1"/>
  <c r="T835" i="1"/>
  <c r="Y721" i="1"/>
  <c r="T417" i="1"/>
  <c r="Z417" i="1"/>
  <c r="Y417" i="1"/>
  <c r="U417" i="1"/>
  <c r="Z771" i="1"/>
  <c r="Y771" i="1"/>
  <c r="U771" i="1"/>
  <c r="T771" i="1"/>
  <c r="U723" i="1"/>
  <c r="Z723" i="1"/>
  <c r="Y723" i="1"/>
  <c r="T723" i="1"/>
  <c r="Y318" i="1"/>
  <c r="T318" i="1"/>
  <c r="Z318" i="1"/>
  <c r="U318" i="1"/>
  <c r="Z460" i="1"/>
  <c r="U460" i="1"/>
  <c r="Y460" i="1"/>
  <c r="T460" i="1"/>
  <c r="Z260" i="1"/>
  <c r="P421" i="1"/>
  <c r="T832" i="1"/>
  <c r="Z832" i="1"/>
  <c r="Y832" i="1"/>
  <c r="U832" i="1"/>
  <c r="W56" i="2"/>
  <c r="W57" i="2" s="1"/>
  <c r="O57" i="1"/>
  <c r="Y813" i="1"/>
  <c r="Y694" i="1"/>
  <c r="Z694" i="1"/>
  <c r="U694" i="1"/>
  <c r="T694" i="1"/>
  <c r="Y97" i="1"/>
  <c r="U852" i="1"/>
  <c r="T852" i="1"/>
  <c r="Z852" i="1"/>
  <c r="Y852" i="1"/>
  <c r="Z496" i="1"/>
  <c r="Y496" i="1"/>
  <c r="U496" i="1"/>
  <c r="T496" i="1"/>
  <c r="Z385" i="1"/>
  <c r="Y385" i="1"/>
  <c r="U385" i="1"/>
  <c r="T385" i="1"/>
  <c r="Y306" i="1"/>
  <c r="Y601" i="1"/>
  <c r="Y708" i="1"/>
  <c r="Y847" i="1"/>
  <c r="Y546" i="1"/>
  <c r="Z269" i="1"/>
  <c r="U586" i="1"/>
  <c r="Z586" i="1"/>
  <c r="Y586" i="1"/>
  <c r="T586" i="1"/>
  <c r="Y14" i="1"/>
  <c r="Y255" i="1"/>
  <c r="P350" i="1"/>
  <c r="P83" i="4"/>
  <c r="Y210" i="1"/>
  <c r="Y86" i="1"/>
  <c r="Y804" i="1"/>
  <c r="Y667" i="1"/>
  <c r="Z468" i="1"/>
  <c r="Y834" i="1"/>
  <c r="Z834" i="1"/>
  <c r="U834" i="1"/>
  <c r="T834" i="1"/>
  <c r="Y698" i="1"/>
  <c r="Y152" i="1"/>
  <c r="Y528" i="1"/>
  <c r="Y502" i="1"/>
  <c r="X56" i="2"/>
  <c r="X57" i="2" s="1"/>
  <c r="P57" i="1"/>
  <c r="Y300" i="1"/>
  <c r="Y308" i="1"/>
  <c r="P622" i="1"/>
  <c r="Y315" i="1"/>
  <c r="Y621" i="1"/>
  <c r="U621" i="1"/>
  <c r="Z621" i="1"/>
  <c r="T621" i="1"/>
  <c r="Z635" i="1"/>
  <c r="Z295" i="1"/>
  <c r="Y295" i="1"/>
  <c r="U295" i="1"/>
  <c r="T295" i="1"/>
  <c r="S394" i="1"/>
  <c r="Y307" i="1"/>
  <c r="Y23" i="1"/>
  <c r="Y412" i="1"/>
  <c r="T687" i="1"/>
  <c r="U687" i="1"/>
  <c r="Z687" i="1"/>
  <c r="Y687" i="1"/>
  <c r="O143" i="1"/>
  <c r="Y21" i="1"/>
  <c r="Y440" i="1"/>
  <c r="O800" i="1"/>
  <c r="Z255" i="1"/>
  <c r="Y391" i="1"/>
  <c r="Q83" i="4"/>
  <c r="Z560" i="1"/>
  <c r="Y560" i="1"/>
  <c r="U560" i="1"/>
  <c r="T560" i="1"/>
  <c r="Y644" i="1"/>
  <c r="Z162" i="1"/>
  <c r="Z697" i="1"/>
  <c r="Z199" i="1"/>
  <c r="Y199" i="1"/>
  <c r="U199" i="1"/>
  <c r="T199" i="1"/>
  <c r="Z53" i="1"/>
  <c r="Y53" i="1"/>
  <c r="U53" i="1"/>
  <c r="T53" i="1"/>
  <c r="Y853" i="1"/>
  <c r="T193" i="1"/>
  <c r="Y554" i="1"/>
  <c r="Y581" i="1"/>
  <c r="Z838" i="1"/>
  <c r="U838" i="1"/>
  <c r="Y838" i="1"/>
  <c r="T838" i="1"/>
  <c r="Z49" i="1"/>
  <c r="Y380" i="1"/>
  <c r="O394" i="1"/>
  <c r="O325" i="1"/>
  <c r="Z833" i="1"/>
  <c r="Y833" i="1"/>
  <c r="U833" i="1"/>
  <c r="T833" i="1"/>
  <c r="Y494" i="1"/>
  <c r="O622" i="1"/>
  <c r="Y463" i="1"/>
  <c r="Y272" i="1"/>
  <c r="Z672" i="1"/>
  <c r="Q51" i="2"/>
  <c r="X50" i="2"/>
  <c r="X51" i="2" s="1"/>
  <c r="W50" i="2"/>
  <c r="W51" i="2" s="1"/>
  <c r="S50" i="2"/>
  <c r="S51" i="2" s="1"/>
  <c r="R50" i="2"/>
  <c r="R51" i="2" s="1"/>
  <c r="N82" i="3"/>
  <c r="Q26" i="2"/>
  <c r="X25" i="2"/>
  <c r="X26" i="2" s="1"/>
  <c r="W25" i="2"/>
  <c r="W26" i="2" s="1"/>
  <c r="S25" i="2"/>
  <c r="S26" i="2" s="1"/>
  <c r="R25" i="2"/>
  <c r="R26" i="2" s="1"/>
  <c r="T675" i="1"/>
  <c r="Z675" i="1"/>
  <c r="Y675" i="1"/>
  <c r="U675" i="1"/>
  <c r="Y155" i="1"/>
  <c r="S309" i="1"/>
  <c r="O81" i="1"/>
  <c r="Y525" i="1"/>
  <c r="Z525" i="1"/>
  <c r="U525" i="1"/>
  <c r="T525" i="1"/>
  <c r="Y709" i="1"/>
  <c r="Z473" i="1"/>
  <c r="Y473" i="1"/>
  <c r="U473" i="1"/>
  <c r="T473" i="1"/>
  <c r="Y63" i="1"/>
  <c r="Y639" i="1"/>
  <c r="U639" i="1"/>
  <c r="T639" i="1"/>
  <c r="Z639" i="1"/>
  <c r="Y370" i="1"/>
  <c r="T611" i="1"/>
  <c r="Z611" i="1"/>
  <c r="Y611" i="1"/>
  <c r="U611" i="1"/>
  <c r="Y486" i="1"/>
  <c r="U193" i="1"/>
  <c r="S800" i="1"/>
  <c r="P394" i="1"/>
  <c r="P325" i="1"/>
  <c r="Y763" i="1"/>
  <c r="N775" i="1"/>
  <c r="N816" i="1" s="1"/>
  <c r="N856" i="1" s="1"/>
  <c r="Z25" i="1"/>
  <c r="Y25" i="1"/>
  <c r="U25" i="1"/>
  <c r="T25" i="1"/>
  <c r="Z576" i="1"/>
  <c r="Z375" i="1"/>
  <c r="P800" i="1"/>
  <c r="Q82" i="3"/>
  <c r="Y29" i="1"/>
  <c r="Y31" i="1" s="1"/>
  <c r="P27" i="1"/>
  <c r="Z843" i="1"/>
  <c r="Y843" i="1"/>
  <c r="T843" i="1"/>
  <c r="U843" i="1"/>
  <c r="Z848" i="1"/>
  <c r="Y848" i="1"/>
  <c r="U848" i="1"/>
  <c r="T848" i="1"/>
  <c r="Z448" i="1"/>
  <c r="Y448" i="1"/>
  <c r="U448" i="1"/>
  <c r="T448" i="1"/>
  <c r="X230" i="2"/>
  <c r="X236" i="2" s="1"/>
  <c r="T17" i="1"/>
  <c r="U17" i="1"/>
  <c r="Z17" i="1"/>
  <c r="Y17" i="1"/>
  <c r="S357" i="1"/>
  <c r="Y498" i="1"/>
  <c r="T498" i="1"/>
  <c r="Z498" i="1"/>
  <c r="U498" i="1"/>
  <c r="Q210" i="2"/>
  <c r="R169" i="2"/>
  <c r="R210" i="2" s="1"/>
  <c r="X169" i="2"/>
  <c r="X210" i="2" s="1"/>
  <c r="W169" i="2"/>
  <c r="W210" i="2" s="1"/>
  <c r="S169" i="2"/>
  <c r="S210" i="2" s="1"/>
  <c r="Y777" i="1"/>
  <c r="Z602" i="1"/>
  <c r="Y602" i="1"/>
  <c r="U602" i="1"/>
  <c r="T602" i="1"/>
  <c r="K6" i="1"/>
  <c r="L6" i="1"/>
  <c r="U84" i="4"/>
  <c r="M8" i="1" s="1"/>
  <c r="AA31" i="2"/>
  <c r="AB31" i="2" s="1"/>
  <c r="I881" i="1"/>
  <c r="G881" i="1"/>
  <c r="G875" i="1"/>
  <c r="H875" i="1"/>
  <c r="U16" i="6"/>
  <c r="O8" i="1" s="1"/>
  <c r="AA872" i="1"/>
  <c r="H8" i="1" s="1"/>
  <c r="U79" i="8"/>
  <c r="Q8" i="1" s="1"/>
  <c r="H31" i="2"/>
  <c r="I31" i="2" s="1"/>
  <c r="T31" i="2"/>
  <c r="K31" i="2"/>
  <c r="L31" i="2"/>
  <c r="T325" i="1" l="1"/>
  <c r="U325" i="1"/>
  <c r="Z373" i="1"/>
  <c r="Z42" i="1"/>
  <c r="Y325" i="1"/>
  <c r="Y373" i="1"/>
  <c r="Y253" i="1"/>
  <c r="Z193" i="1"/>
  <c r="Z814" i="1"/>
  <c r="Y350" i="1"/>
  <c r="Z219" i="1"/>
  <c r="Z325" i="1"/>
  <c r="Y219" i="1"/>
  <c r="Y357" i="1"/>
  <c r="Z357" i="1"/>
  <c r="Z223" i="1"/>
  <c r="Y46" i="1"/>
  <c r="Y193" i="1"/>
  <c r="Z394" i="1"/>
  <c r="U394" i="1"/>
  <c r="U57" i="1"/>
  <c r="T394" i="1"/>
  <c r="T27" i="1"/>
  <c r="Y81" i="1"/>
  <c r="U27" i="1"/>
  <c r="Z800" i="1"/>
  <c r="U800" i="1"/>
  <c r="Y421" i="1"/>
  <c r="T421" i="1"/>
  <c r="Z622" i="1"/>
  <c r="U421" i="1"/>
  <c r="Z421" i="1"/>
  <c r="Y143" i="1"/>
  <c r="U309" i="1"/>
  <c r="U357" i="1"/>
  <c r="T773" i="1"/>
  <c r="T57" i="1"/>
  <c r="Y394" i="1"/>
  <c r="U773" i="1"/>
  <c r="Y773" i="1"/>
  <c r="Y57" i="1"/>
  <c r="T200" i="1"/>
  <c r="T622" i="1"/>
  <c r="T855" i="1"/>
  <c r="U855" i="1"/>
  <c r="Y200" i="1"/>
  <c r="Y622" i="1"/>
  <c r="T309" i="1"/>
  <c r="Y855" i="1"/>
  <c r="Z200" i="1"/>
  <c r="Z773" i="1"/>
  <c r="Y814" i="1"/>
  <c r="Z57" i="1"/>
  <c r="Z855" i="1"/>
  <c r="R775" i="1"/>
  <c r="R816" i="1" s="1"/>
  <c r="S775" i="1"/>
  <c r="S816" i="1" s="1"/>
  <c r="S856" i="1" s="1"/>
  <c r="U622" i="1"/>
  <c r="T800" i="1"/>
  <c r="T357" i="1"/>
  <c r="U200" i="1"/>
  <c r="Y42" i="1"/>
  <c r="T342" i="1"/>
  <c r="O775" i="1"/>
  <c r="O816" i="1" s="1"/>
  <c r="Y342" i="1"/>
  <c r="Z342" i="1"/>
  <c r="U342" i="1"/>
  <c r="Z143" i="1"/>
  <c r="Z27" i="1"/>
  <c r="Z70" i="1"/>
  <c r="Y800" i="1"/>
  <c r="Y27" i="1"/>
  <c r="Z309" i="1"/>
  <c r="P775" i="1"/>
  <c r="P816" i="1" s="1"/>
  <c r="P856" i="1" s="1"/>
  <c r="Y70" i="1"/>
  <c r="Y309" i="1"/>
  <c r="I875" i="1"/>
  <c r="N875" i="1"/>
  <c r="H881" i="1"/>
  <c r="N881" i="1" s="1"/>
  <c r="AD31" i="2"/>
  <c r="M31" i="2"/>
  <c r="Z775" i="1" l="1"/>
  <c r="Z816" i="1" s="1"/>
  <c r="U775" i="1"/>
  <c r="U816" i="1" s="1"/>
  <c r="Y775" i="1"/>
  <c r="Y816" i="1" s="1"/>
  <c r="T775" i="1"/>
  <c r="T816" i="1" s="1"/>
  <c r="P875" i="1"/>
  <c r="N877" i="1"/>
  <c r="P881" i="1"/>
  <c r="N883" i="1"/>
  <c r="P31" i="2"/>
  <c r="P38" i="2" s="1"/>
  <c r="P212" i="2" s="1"/>
  <c r="P238" i="2" s="1"/>
  <c r="N31" i="2"/>
  <c r="N38" i="2" s="1"/>
  <c r="N212" i="2" s="1"/>
  <c r="N238" i="2" s="1"/>
  <c r="I5" i="1"/>
  <c r="AE31" i="2"/>
  <c r="AE38" i="2" s="1"/>
  <c r="AE212" i="2" s="1"/>
  <c r="AE238" i="2" s="1"/>
  <c r="I4" i="1" l="1"/>
  <c r="P2" i="1"/>
  <c r="P6" i="1" s="1"/>
  <c r="Q31" i="2"/>
  <c r="Q38" i="2" s="1"/>
  <c r="Q212" i="2" s="1"/>
  <c r="Q238" i="2" s="1"/>
  <c r="O31" i="2"/>
  <c r="O38" i="2" s="1"/>
  <c r="O212" i="2" s="1"/>
  <c r="O238" i="2" s="1"/>
  <c r="G5" i="1"/>
  <c r="F5" i="1"/>
  <c r="M7" i="1" l="1"/>
  <c r="T4" i="1"/>
  <c r="M2" i="1"/>
  <c r="M6" i="1" s="1"/>
  <c r="Q2" i="1"/>
  <c r="Q6" i="1" s="1"/>
  <c r="Q7" i="1"/>
  <c r="N2" i="1"/>
  <c r="N6" i="1" s="1"/>
  <c r="J7" i="1"/>
  <c r="N7" i="1"/>
  <c r="J2" i="1"/>
  <c r="J6" i="1" s="1"/>
  <c r="F4" i="1"/>
  <c r="G4" i="1"/>
  <c r="P7" i="1"/>
  <c r="O7" i="1"/>
  <c r="O2" i="1"/>
  <c r="O6" i="1" s="1"/>
  <c r="W31" i="2"/>
  <c r="W38" i="2" s="1"/>
  <c r="W212" i="2" s="1"/>
  <c r="W238" i="2" s="1"/>
  <c r="S31" i="2"/>
  <c r="S38" i="2" s="1"/>
  <c r="S212" i="2" s="1"/>
  <c r="S238" i="2" s="1"/>
  <c r="R31" i="2"/>
  <c r="R38" i="2" s="1"/>
  <c r="R212" i="2" s="1"/>
  <c r="R238" i="2" s="1"/>
  <c r="X31" i="2"/>
  <c r="X38" i="2" s="1"/>
  <c r="X212" i="2" s="1"/>
  <c r="X238" i="2" s="1"/>
  <c r="AH859" i="1"/>
  <c r="I2" i="1"/>
  <c r="I6" i="1" s="1"/>
  <c r="AH871" i="1" l="1"/>
  <c r="AH874" i="1" s="1"/>
  <c r="AH877" i="1" s="1"/>
  <c r="P859" i="1"/>
  <c r="I3" i="1"/>
  <c r="F2" i="1"/>
  <c r="F6" i="1" s="1"/>
  <c r="G7" i="1"/>
  <c r="H7" i="1" s="1"/>
  <c r="P871" i="1" l="1"/>
  <c r="P880" i="1" s="1"/>
  <c r="P883" i="1" s="1"/>
  <c r="AH880" i="1"/>
  <c r="AH883" i="1" s="1"/>
  <c r="I7" i="1"/>
  <c r="G2" i="1"/>
  <c r="G6" i="1" s="1"/>
  <c r="G3" i="1"/>
  <c r="F7" i="1"/>
  <c r="F3" i="1"/>
  <c r="H2" i="1" l="1"/>
  <c r="H6" i="1" s="1"/>
  <c r="P874" i="1"/>
  <c r="P877" i="1" s="1"/>
  <c r="E9" i="1"/>
</calcChain>
</file>

<file path=xl/sharedStrings.xml><?xml version="1.0" encoding="utf-8"?>
<sst xmlns="http://schemas.openxmlformats.org/spreadsheetml/2006/main" count="2981" uniqueCount="1672">
  <si>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</si>
  <si>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</si>
  <si>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</si>
  <si>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</si>
  <si>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</si>
  <si>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</si>
  <si>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</si>
  <si>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</si>
  <si>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</si>
  <si>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</si>
  <si>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</si>
  <si>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</si>
  <si>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</si>
  <si>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</si>
  <si>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</si>
  <si>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</si>
  <si>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</si>
  <si>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</si>
  <si>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</si>
  <si>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</si>
  <si>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</si>
  <si>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</si>
  <si>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</si>
  <si>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</si>
  <si>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</si>
  <si>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</si>
  <si>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</si>
  <si>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</si>
  <si>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</si>
  <si>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</si>
  <si>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</si>
  <si>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</si>
  <si>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</si>
  <si>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</si>
  <si>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</si>
  <si>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</si>
  <si>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</si>
  <si>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BID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</si>
  <si>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</si>
  <si>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</si>
  <si>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</si>
  <si>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</si>
  <si>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</si>
  <si>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</si>
  <si>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</si>
  <si>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</si>
  <si>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</si>
  <si>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</si>
  <si>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</si>
  <si>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</si>
  <si>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</si>
  <si>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</si>
  <si>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</si>
  <si>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</si>
  <si>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</si>
  <si>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</si>
  <si>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</si>
  <si>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</si>
  <si>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</si>
  <si>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</si>
  <si>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</si>
  <si>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</si>
  <si>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</si>
  <si>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</si>
  <si>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</si>
  <si>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</si>
  <si>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</si>
  <si>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</si>
  <si>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</si>
  <si>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</si>
  <si>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</si>
  <si>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</si>
  <si>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</si>
  <si>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</si>
  <si>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</si>
  <si>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</si>
  <si>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</si>
  <si>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</si>
  <si>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</si>
  <si>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</si>
  <si>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</si>
  <si>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</si>
  <si>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</si>
  <si>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</si>
  <si>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</si>
  <si>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</si>
  <si>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</si>
  <si>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</si>
  <si>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</si>
  <si>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</si>
  <si>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</si>
  <si>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</si>
  <si>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</si>
  <si>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</si>
  <si>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</si>
  <si>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</si>
  <si>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</si>
  <si>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</si>
  <si>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</si>
  <si>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</si>
  <si>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</si>
  <si>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</si>
  <si>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</si>
  <si>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</si>
  <si>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</si>
  <si>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</si>
  <si>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</si>
  <si>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</si>
  <si>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</si>
  <si>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</si>
  <si>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</si>
  <si>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</si>
  <si>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</si>
  <si>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</si>
  <si>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</si>
  <si>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</si>
  <si>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</si>
  <si>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</si>
  <si>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</si>
  <si>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</si>
  <si>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</si>
  <si>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</si>
  <si>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</si>
  <si>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</si>
  <si>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</si>
  <si>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</si>
  <si>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</si>
  <si>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</si>
  <si>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</si>
  <si>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</si>
  <si>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</si>
  <si>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</si>
  <si>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</si>
  <si>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</si>
  <si>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</si>
  <si>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</si>
  <si>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</si>
  <si>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</si>
  <si>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</si>
  <si>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</si>
  <si>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</si>
  <si>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</si>
  <si>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</si>
  <si>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</si>
  <si>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</si>
  <si>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</si>
  <si>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</si>
  <si>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</si>
  <si>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</si>
  <si>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</si>
  <si>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</si>
  <si>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</si>
  <si>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</si>
  <si>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</si>
  <si>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</si>
  <si>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</si>
  <si>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</si>
  <si>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</si>
  <si>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</si>
  <si>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</si>
  <si>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</si>
  <si>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</si>
  <si>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</si>
  <si>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</si>
  <si>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</si>
  <si>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</si>
  <si>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</si>
  <si>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</si>
  <si>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</si>
  <si>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</si>
  <si>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</si>
  <si>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</si>
  <si>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</si>
  <si>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</si>
  <si>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</si>
  <si>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</si>
  <si>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</si>
  <si>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</si>
  <si>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</si>
  <si>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</si>
  <si>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</si>
  <si>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</si>
  <si>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</si>
  <si>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</si>
  <si>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</si>
  <si>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</si>
  <si>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</si>
  <si>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</si>
  <si>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</si>
  <si>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</si>
  <si>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</si>
  <si>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NRE1V FH Equity</t>
  </si>
  <si>
    <t>METSO FH Equity</t>
  </si>
  <si>
    <t>Denmark</t>
  </si>
  <si>
    <t>AMBUB DC Equity</t>
  </si>
  <si>
    <t>Cyprus</t>
  </si>
  <si>
    <t>GLOBAL TOTE LIMITED A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</si>
  <si>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</si>
  <si>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</si>
  <si>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</si>
  <si>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</si>
  <si>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</si>
  <si>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</si>
  <si>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</si>
  <si>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</si>
  <si>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</si>
  <si>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</si>
  <si>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</si>
  <si>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</si>
  <si>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</si>
  <si>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</si>
  <si>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</si>
  <si>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</si>
  <si>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</si>
  <si>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</si>
  <si>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</si>
  <si>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</si>
  <si>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</si>
  <si>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</si>
  <si>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</si>
  <si>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</si>
  <si>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</si>
  <si>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</si>
  <si>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</si>
  <si>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</si>
  <si>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</si>
  <si>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</si>
  <si>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</si>
  <si>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</si>
  <si>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</si>
  <si>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</si>
  <si>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</si>
  <si>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</si>
  <si>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</si>
  <si>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</si>
  <si>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</si>
  <si>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</si>
  <si>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</si>
  <si>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</si>
  <si>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</si>
  <si>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</si>
  <si>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</si>
  <si>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</si>
  <si>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</si>
  <si>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</si>
  <si>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</si>
  <si>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</si>
  <si>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</si>
  <si>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</si>
  <si>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</si>
  <si>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</si>
  <si>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</si>
  <si>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</si>
  <si>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</si>
  <si>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</si>
  <si>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</si>
  <si>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</si>
  <si>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</si>
  <si>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</si>
  <si>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</si>
  <si>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</si>
  <si>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</si>
  <si>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</si>
  <si>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</si>
  <si>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</si>
  <si>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</si>
  <si>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</si>
  <si>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</si>
  <si>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</si>
  <si>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</si>
  <si>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</si>
  <si>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</si>
  <si>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</si>
  <si>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</si>
  <si>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</si>
  <si>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</si>
  <si>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</si>
  <si>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</si>
  <si>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</si>
  <si>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</si>
  <si>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</si>
  <si>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</si>
  <si>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</si>
  <si>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</si>
  <si>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</si>
  <si>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</si>
  <si>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</si>
  <si>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</si>
  <si>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</si>
  <si>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</si>
  <si>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</si>
  <si>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</si>
  <si>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</si>
  <si>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</si>
  <si>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</si>
  <si>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</si>
  <si>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</si>
  <si>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</si>
  <si>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</si>
  <si>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</si>
  <si>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</si>
  <si>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</si>
  <si>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</si>
  <si>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</si>
  <si>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</si>
  <si>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</si>
  <si>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</si>
  <si>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</si>
  <si>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</si>
  <si>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</si>
  <si>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</si>
  <si>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</si>
  <si>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</si>
  <si>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</si>
  <si>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Sotheby's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</si>
  <si>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</si>
  <si>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</si>
  <si>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</si>
  <si>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</si>
  <si>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</si>
  <si>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</si>
  <si>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</si>
  <si>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</si>
  <si>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</si>
  <si>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</si>
  <si>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</si>
  <si>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</si>
  <si>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</si>
  <si>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</si>
  <si>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</si>
  <si>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</si>
  <si>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</si>
  <si>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</si>
  <si>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</si>
  <si>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</si>
  <si>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</si>
  <si>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</si>
  <si>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</si>
  <si>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</si>
  <si>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</si>
  <si>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</si>
  <si>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</si>
  <si>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</si>
  <si>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</si>
  <si>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</si>
  <si>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</si>
  <si>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</si>
  <si>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</si>
  <si>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</si>
  <si>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</si>
  <si>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</si>
  <si>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</si>
  <si>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</si>
  <si>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</si>
  <si>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</si>
  <si>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</si>
  <si>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</si>
  <si>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</si>
  <si>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</si>
  <si>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</si>
  <si>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</si>
  <si>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</si>
  <si>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</si>
  <si>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</si>
  <si>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</si>
  <si>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</si>
  <si>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</si>
  <si>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</si>
  <si>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</si>
  <si>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</si>
  <si>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</si>
  <si>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</si>
  <si>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</si>
  <si>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</si>
  <si>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</si>
  <si>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</si>
  <si>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</si>
  <si>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</si>
  <si>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</si>
  <si>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</si>
  <si>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</si>
  <si>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</si>
  <si>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</si>
  <si>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</si>
  <si>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</si>
  <si>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</si>
  <si>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</si>
  <si>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</si>
  <si>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</si>
  <si>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</si>
  <si>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</si>
  <si>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</si>
  <si>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</si>
  <si>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</si>
  <si>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</si>
  <si>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</si>
  <si>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</si>
  <si>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</si>
  <si>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</si>
  <si>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</si>
  <si>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</si>
  <si>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</si>
  <si>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</si>
  <si>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</si>
  <si>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</si>
  <si>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</si>
  <si>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</si>
  <si>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</si>
  <si>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</si>
  <si>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</si>
  <si>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</si>
  <si>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</si>
  <si>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</si>
  <si>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</si>
  <si>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</si>
  <si>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</si>
  <si>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</si>
  <si>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</si>
  <si>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</si>
  <si>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</si>
  <si>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</si>
  <si>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</si>
  <si>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</si>
  <si>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</si>
  <si>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</si>
  <si>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</si>
  <si>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</si>
  <si>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</si>
  <si>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</si>
  <si>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</si>
  <si>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</si>
  <si>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</si>
  <si>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</si>
  <si>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</si>
  <si>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</si>
  <si>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</si>
  <si>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</si>
  <si>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</si>
  <si>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</si>
  <si>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</si>
  <si>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</si>
  <si>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</si>
  <si>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</si>
  <si>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</si>
  <si>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</si>
  <si>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</si>
  <si>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</si>
  <si>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</si>
  <si>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</si>
  <si>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</si>
  <si>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</si>
  <si>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</si>
  <si>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</si>
  <si>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</si>
  <si>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</si>
  <si>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</si>
  <si>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</si>
  <si>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</si>
  <si>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</si>
  <si>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</si>
  <si>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</si>
  <si>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</si>
  <si>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</si>
  <si>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</si>
  <si>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</si>
  <si>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</si>
  <si>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</si>
  <si>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</si>
  <si>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</si>
  <si>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</si>
  <si>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</si>
  <si>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</si>
  <si>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</si>
  <si>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</si>
  <si>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</si>
  <si>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</si>
  <si>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</si>
  <si>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</si>
  <si>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</si>
  <si>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</si>
  <si>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</si>
  <si>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</si>
  <si>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</si>
  <si>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</si>
  <si>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</si>
  <si>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</si>
  <si>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</si>
  <si>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</si>
  <si>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</si>
  <si>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</si>
  <si>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</si>
  <si>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</si>
  <si>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</si>
  <si>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</si>
  <si>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</si>
  <si>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</si>
  <si>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</si>
  <si>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</si>
  <si>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</si>
  <si>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</si>
  <si>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</si>
  <si>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</si>
  <si>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</si>
  <si>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</si>
  <si>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</si>
  <si>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</si>
  <si>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</si>
  <si>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</si>
  <si>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</si>
  <si>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</si>
  <si>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</si>
  <si>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</si>
  <si>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</si>
  <si>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</si>
  <si>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</si>
  <si>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</si>
  <si>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</si>
  <si>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</si>
  <si>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</si>
  <si>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</si>
  <si>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</si>
  <si>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</si>
  <si>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</si>
  <si>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</si>
  <si>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</si>
  <si>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</si>
  <si>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</si>
  <si>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</si>
  <si>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</si>
  <si>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</si>
  <si>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</si>
  <si>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</si>
  <si>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</si>
  <si>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</si>
  <si>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</si>
  <si>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</si>
  <si>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</si>
  <si>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</si>
  <si>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</si>
  <si>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</si>
  <si>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</si>
  <si>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</si>
  <si>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</si>
  <si>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</si>
  <si>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</si>
  <si>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</si>
  <si>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</si>
  <si>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</si>
  <si>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</si>
  <si>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</si>
  <si>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</si>
  <si>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</si>
  <si>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</si>
  <si>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</si>
  <si>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</si>
  <si>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</si>
  <si>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</si>
  <si>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</si>
  <si>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</si>
  <si>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</si>
  <si>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</si>
  <si>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</si>
  <si>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</si>
  <si>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</si>
  <si>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</si>
  <si>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</si>
  <si>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</si>
  <si>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</si>
  <si>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</si>
  <si>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</si>
  <si>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</si>
  <si>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</si>
  <si>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</si>
  <si>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</si>
  <si>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</si>
  <si>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</si>
  <si>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</si>
  <si>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</si>
  <si>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</si>
  <si>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</si>
  <si>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</si>
  <si>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</si>
  <si>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</si>
  <si>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</si>
  <si>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</si>
  <si>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</si>
  <si>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</si>
  <si>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</si>
  <si>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</si>
  <si>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</si>
  <si>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</si>
  <si>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</si>
  <si>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</si>
  <si>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</si>
  <si>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</si>
  <si>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</si>
  <si>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</si>
  <si>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</si>
  <si>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</si>
  <si>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</si>
  <si>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</si>
  <si>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</si>
  <si>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</si>
  <si>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</si>
  <si>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</si>
  <si>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</si>
  <si>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</si>
  <si>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</si>
  <si>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</si>
  <si>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</si>
  <si>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</si>
  <si>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</si>
  <si>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</si>
  <si>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</si>
  <si>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</si>
  <si>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</si>
  <si>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</si>
  <si>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</si>
  <si>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</si>
  <si>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</si>
  <si>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</si>
  <si>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</si>
  <si>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</si>
  <si>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</si>
  <si>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</si>
  <si>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</si>
  <si>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</si>
  <si>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</si>
  <si>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</si>
  <si>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</si>
  <si>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</si>
  <si>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</si>
  <si>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</si>
  <si>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</si>
  <si>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</si>
  <si>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</si>
  <si>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</si>
  <si>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</si>
  <si>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</si>
  <si>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</si>
  <si>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</si>
  <si>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</si>
  <si>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</si>
  <si>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</si>
  <si>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</si>
  <si>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</si>
  <si>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</si>
  <si>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</si>
  <si>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</si>
  <si>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</si>
  <si>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</si>
  <si>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</si>
  <si>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</si>
  <si>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</si>
  <si>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</si>
  <si>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</si>
  <si>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</si>
  <si>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</si>
  <si>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</si>
  <si>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</si>
  <si>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</si>
  <si>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</si>
  <si>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</si>
  <si>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</si>
  <si>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</si>
  <si>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</si>
  <si>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</si>
  <si>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</si>
  <si>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</si>
  <si>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</si>
  <si>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</si>
  <si>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</si>
  <si>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</si>
  <si>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</si>
  <si>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</si>
  <si>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</si>
  <si>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</si>
  <si>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</si>
  <si>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</si>
  <si>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</si>
  <si>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</si>
  <si>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</si>
  <si>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</si>
  <si>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</si>
  <si>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</si>
  <si>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</si>
  <si>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</si>
  <si>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</si>
  <si>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</si>
  <si>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</si>
  <si>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</si>
  <si>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</si>
  <si>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</si>
  <si>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</si>
  <si>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</si>
  <si>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</si>
  <si>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</si>
  <si>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</si>
  <si>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</si>
  <si>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</si>
  <si>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</si>
  <si>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</si>
  <si>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</si>
  <si>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</si>
  <si>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</si>
  <si>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</si>
  <si>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</si>
  <si>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</si>
  <si>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</si>
  <si>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</si>
  <si>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</si>
  <si>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</si>
  <si>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</si>
  <si>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</si>
  <si>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</si>
  <si>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</si>
  <si>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</si>
  <si>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</si>
  <si>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</si>
  <si>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</si>
  <si>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</si>
  <si>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</si>
  <si>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</si>
  <si>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</si>
  <si>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</si>
  <si>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</si>
  <si>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</si>
  <si>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</si>
  <si>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</si>
  <si>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</si>
  <si>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</si>
  <si>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</si>
  <si>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</si>
  <si>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</si>
  <si>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</si>
  <si>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</si>
  <si>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</si>
  <si>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</si>
  <si>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</si>
  <si>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</si>
  <si>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</si>
  <si>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</si>
  <si>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</si>
  <si>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</si>
  <si>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</si>
  <si>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</si>
  <si>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</si>
  <si>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</si>
  <si>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</si>
  <si>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</si>
  <si>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</si>
  <si>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</si>
  <si>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</si>
  <si>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</si>
  <si>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</si>
  <si>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</si>
  <si>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</si>
  <si>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</si>
  <si>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</si>
  <si>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</si>
  <si>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</si>
  <si>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</si>
  <si>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</si>
  <si>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</si>
  <si>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</si>
  <si>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</si>
  <si>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</si>
  <si>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</si>
  <si>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</si>
  <si>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</si>
  <si>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</si>
  <si>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</si>
  <si>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</si>
  <si>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</si>
  <si>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</si>
  <si>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</si>
  <si>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</si>
  <si>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</si>
  <si>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</si>
  <si>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</si>
  <si>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</si>
  <si>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</si>
  <si>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</si>
  <si>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</si>
  <si>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</si>
  <si>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</si>
  <si>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</si>
  <si>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</si>
  <si>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</si>
  <si>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</si>
  <si>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</si>
  <si>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</si>
  <si>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</si>
  <si>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</si>
  <si>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</si>
  <si>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</si>
  <si>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</si>
  <si>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</si>
  <si>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</si>
  <si>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</si>
  <si>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</si>
  <si>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</si>
  <si>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</si>
  <si>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</si>
  <si>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</si>
  <si>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</si>
  <si>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</si>
  <si>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</si>
  <si>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</si>
  <si>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</si>
  <si>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</si>
  <si>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</si>
  <si>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</si>
  <si>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</si>
  <si>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</si>
  <si>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</si>
  <si>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</si>
  <si>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</si>
  <si>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</si>
  <si>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</si>
  <si>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</si>
  <si>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</si>
  <si>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</si>
  <si>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</si>
  <si>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</si>
  <si>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</si>
  <si>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</si>
  <si>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</si>
  <si>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</si>
  <si>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</si>
  <si>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</si>
  <si>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</si>
  <si>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</si>
  <si>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</si>
  <si>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</si>
  <si>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</si>
  <si>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</si>
  <si>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</si>
  <si>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</si>
  <si>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</si>
  <si>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</si>
  <si>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</si>
  <si>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</si>
  <si>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</si>
  <si>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</si>
  <si>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</si>
  <si>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</si>
  <si>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</si>
  <si>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</si>
  <si>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</si>
  <si>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</si>
  <si>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</si>
  <si>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</si>
  <si>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</si>
  <si>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</si>
  <si>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</si>
  <si>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</si>
  <si>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</si>
  <si>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</si>
  <si>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</si>
  <si>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</si>
  <si>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</si>
  <si>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</si>
  <si>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</si>
  <si>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</si>
  <si>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</si>
  <si>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</si>
  <si>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</si>
  <si>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</si>
  <si>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</si>
  <si>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</si>
  <si>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</si>
  <si>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</si>
  <si>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</si>
  <si>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</si>
  <si>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</si>
  <si>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</si>
  <si>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</si>
  <si>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</si>
  <si>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</si>
  <si>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</si>
  <si>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</si>
  <si>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</si>
  <si>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</si>
  <si>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</si>
  <si>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</si>
  <si>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</si>
  <si>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</si>
  <si>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</si>
  <si>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</si>
  <si>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</si>
  <si>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</si>
  <si>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</si>
  <si>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</si>
  <si>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</si>
  <si>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</si>
  <si>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</si>
  <si>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</si>
  <si>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</si>
  <si>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</si>
  <si>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</si>
  <si>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</si>
  <si>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</si>
  <si>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</si>
  <si>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</si>
  <si>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</si>
  <si>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</si>
  <si>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</si>
  <si>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</si>
  <si>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</si>
  <si>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</si>
  <si>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</si>
  <si>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</si>
  <si>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</si>
  <si>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</si>
  <si>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</si>
  <si>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</si>
  <si>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</si>
  <si>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</si>
  <si>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</si>
  <si>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</si>
  <si>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</si>
  <si>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</si>
  <si>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</si>
  <si>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</si>
  <si>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</si>
  <si>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</si>
  <si>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</si>
  <si>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</si>
  <si>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</si>
  <si>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</si>
  <si>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</si>
  <si>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</si>
  <si>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</si>
  <si>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</si>
  <si>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</si>
  <si>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</si>
  <si>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</si>
  <si>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</si>
  <si>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</si>
  <si>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</si>
  <si>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</si>
  <si>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</si>
  <si>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</si>
  <si>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</si>
  <si>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</si>
  <si>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</si>
  <si>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</si>
  <si>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</si>
  <si>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</si>
  <si>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</si>
  <si>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</si>
  <si>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</si>
  <si>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</si>
  <si>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</si>
  <si>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</si>
  <si>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</si>
  <si>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</si>
  <si>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</si>
  <si>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</si>
  <si>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</si>
  <si>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</si>
  <si>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</si>
  <si>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</si>
  <si>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</si>
  <si>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</si>
  <si>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</si>
  <si>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</si>
  <si>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</si>
  <si>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</si>
  <si>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</si>
  <si>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</si>
  <si>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</si>
  <si>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</si>
  <si>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</si>
  <si>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</si>
  <si>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</si>
  <si>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</si>
  <si>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</si>
  <si>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</si>
  <si>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</si>
  <si>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</si>
  <si>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</si>
  <si>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</si>
  <si>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</si>
  <si>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</si>
  <si>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</si>
  <si>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</si>
  <si>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</si>
  <si>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</si>
  <si>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</si>
  <si>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</si>
  <si>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</si>
  <si>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</si>
  <si>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</si>
  <si>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</si>
  <si>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</si>
  <si>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</si>
  <si>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</si>
  <si>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</si>
  <si>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</si>
  <si>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</si>
  <si>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</si>
  <si>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</si>
  <si>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</si>
  <si>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</si>
  <si>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</si>
  <si>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</si>
  <si>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</si>
  <si>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</si>
  <si>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</si>
  <si>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</si>
  <si>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</si>
  <si>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</si>
  <si>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</si>
  <si>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</si>
  <si>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</si>
  <si>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</si>
  <si>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</si>
  <si>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</si>
  <si>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</si>
  <si>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</si>
  <si>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</si>
  <si>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</si>
  <si>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</si>
  <si>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</si>
  <si>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</si>
  <si>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</si>
  <si>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</si>
  <si>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</si>
  <si>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</si>
  <si>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</si>
  <si>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</si>
  <si>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</si>
  <si>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</si>
  <si>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</si>
  <si>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</si>
  <si>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</si>
  <si>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</si>
  <si>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</si>
  <si>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</si>
  <si>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</si>
  <si>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</si>
  <si>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</si>
  <si>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</si>
  <si>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</si>
  <si>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</si>
  <si>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</si>
  <si>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</si>
  <si>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</si>
  <si>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</si>
  <si>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</si>
  <si>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</si>
  <si>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</si>
  <si>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</si>
  <si>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</si>
  <si>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</si>
  <si>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</si>
  <si>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</si>
  <si>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</si>
  <si>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</si>
  <si>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</si>
  <si>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</si>
  <si>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</si>
  <si>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</si>
  <si>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</si>
  <si>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</si>
  <si>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</si>
  <si>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</si>
  <si>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</si>
  <si>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</si>
  <si>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</si>
  <si>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</si>
  <si>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</si>
  <si>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</si>
  <si>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</si>
  <si>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</si>
  <si>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</si>
  <si>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</si>
  <si>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</si>
  <si>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</si>
  <si>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</si>
  <si>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</si>
  <si>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</si>
  <si>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</si>
  <si>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</si>
  <si>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</si>
  <si>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</si>
  <si>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</si>
  <si>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</si>
  <si>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</si>
  <si>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</si>
  <si>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</si>
  <si>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</si>
  <si>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</si>
  <si>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</si>
  <si>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</si>
  <si>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</si>
  <si>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</si>
  <si>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</si>
  <si>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</si>
  <si>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</si>
  <si>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</si>
  <si>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</si>
  <si>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</si>
  <si>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</si>
  <si>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</si>
  <si>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</si>
  <si>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</si>
  <si>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</si>
  <si>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</si>
  <si>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</si>
  <si>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</si>
  <si>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</si>
  <si>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</si>
  <si>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</si>
  <si>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</si>
  <si>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</si>
  <si>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</si>
  <si>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</si>
  <si>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</si>
  <si>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</si>
  <si>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</si>
  <si>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</si>
  <si>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</si>
  <si>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</si>
  <si>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</si>
  <si>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</si>
  <si>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</si>
  <si>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</si>
  <si>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</si>
  <si>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</si>
  <si>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</si>
  <si>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</si>
  <si>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</si>
  <si>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</si>
  <si>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</si>
  <si>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</si>
  <si>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</si>
  <si>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</si>
  <si>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</si>
  <si>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</si>
  <si>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</si>
  <si>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</si>
  <si>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</si>
  <si>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</si>
  <si>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</si>
  <si>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</si>
  <si>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</si>
  <si>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</si>
  <si>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</si>
  <si>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</si>
  <si>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</si>
  <si>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</si>
  <si>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</si>
  <si>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</si>
  <si>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</si>
  <si>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</si>
  <si>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</si>
  <si>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</si>
  <si>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</si>
  <si>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</si>
  <si>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</si>
  <si>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</si>
  <si>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</si>
  <si>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</si>
  <si>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</si>
  <si>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</si>
  <si>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</si>
  <si>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</si>
  <si>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</si>
  <si>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</si>
  <si>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</si>
  <si>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</si>
  <si>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</si>
  <si>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</si>
  <si>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</si>
  <si>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</si>
  <si>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</si>
  <si>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</si>
  <si>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</si>
  <si>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</si>
  <si>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</si>
  <si>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</si>
  <si>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</si>
  <si>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</si>
  <si>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</si>
  <si>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</si>
  <si>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</si>
  <si>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</si>
  <si>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</si>
  <si>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</si>
  <si>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</si>
  <si>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</si>
  <si>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</si>
  <si>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</si>
  <si>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</si>
  <si>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</si>
  <si>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</si>
  <si>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</si>
  <si>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</si>
  <si>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</si>
  <si>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</si>
  <si>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</si>
  <si>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</si>
  <si>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</si>
  <si>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</si>
  <si>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</si>
  <si>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</si>
  <si>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</si>
  <si>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</si>
  <si>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</si>
  <si>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</si>
  <si>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</si>
  <si>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</si>
  <si>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</si>
  <si>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</si>
  <si>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</si>
  <si>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</si>
  <si>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</si>
  <si>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</si>
  <si>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</si>
  <si>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</si>
  <si>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</si>
  <si>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</si>
  <si>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</si>
  <si>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</si>
  <si>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</si>
  <si>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</si>
  <si>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</si>
  <si>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</si>
  <si>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</si>
  <si>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</si>
  <si>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</si>
  <si>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</si>
  <si>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</si>
  <si>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</si>
  <si>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</si>
  <si>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</si>
  <si>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</si>
  <si>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</si>
  <si>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</si>
  <si>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</si>
  <si>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</si>
  <si>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</si>
  <si>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</si>
  <si>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</si>
  <si>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</si>
  <si>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</si>
  <si>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</si>
  <si>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</si>
  <si>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</si>
  <si>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</si>
  <si>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</si>
  <si>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</si>
  <si>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</si>
  <si>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</si>
  <si>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</si>
  <si>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</si>
  <si>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</si>
  <si>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</si>
  <si>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</si>
  <si>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</si>
  <si>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</si>
  <si>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</si>
  <si>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</si>
  <si>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</si>
  <si>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</si>
  <si>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</si>
  <si>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</si>
  <si>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</si>
  <si>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</si>
  <si>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</si>
  <si>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</si>
  <si>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</si>
  <si>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</si>
  <si>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</si>
  <si>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</si>
  <si>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</si>
  <si>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</si>
  <si>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</si>
  <si>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</si>
  <si>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</si>
  <si>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</si>
  <si>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</si>
  <si>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</si>
  <si>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</si>
  <si>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</si>
  <si>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</si>
  <si>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</si>
  <si>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</si>
  <si>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</si>
  <si>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</si>
  <si>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</si>
  <si>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</si>
  <si>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</si>
  <si>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</si>
  <si>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</si>
  <si>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</si>
  <si>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</si>
  <si>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</si>
  <si>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</si>
  <si>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</si>
  <si>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</si>
  <si>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</si>
  <si>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</si>
  <si>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</si>
  <si>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</si>
  <si>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</si>
  <si>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</si>
  <si>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</si>
  <si>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</si>
  <si>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</si>
  <si>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</si>
  <si>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</si>
  <si>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</si>
  <si>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</si>
  <si>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</si>
  <si>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</si>
  <si>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</si>
  <si>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</si>
  <si>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</si>
  <si>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</si>
  <si>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</si>
  <si>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</si>
  <si>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</si>
  <si>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</si>
  <si>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</si>
  <si>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</si>
  <si>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</si>
  <si>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</si>
  <si>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</si>
  <si>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</si>
  <si>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</si>
  <si>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</si>
  <si>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</si>
  <si>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</si>
  <si>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</si>
  <si>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</si>
  <si>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</si>
  <si>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</si>
  <si>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</si>
  <si>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</si>
  <si>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</si>
  <si>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</si>
  <si>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</si>
  <si>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</si>
  <si>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</si>
  <si>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</si>
  <si>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SWAN####Total</t>
  </si>
  <si>
    <t>SWAN</t>
  </si>
  <si>
    <t>IRS: Fix/Float ICE LIBOR GBP 6 Month  P17427000 R17427000 29/03/2018 00:00:00-07/12/2027 00:00:00 -3001039</t>
  </si>
  <si>
    <t>IRS: Fix/Float ICE LIBOR GBP 6 Month P39600000 R39600000 29/12/2017 00:00:00-07/12/2027 00:00:00 -2959908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</si>
  <si>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</si>
  <si>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</si>
  <si>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</si>
  <si>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</si>
  <si>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</si>
  <si>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</si>
  <si>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</si>
  <si>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</si>
  <si>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</si>
  <si>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</si>
  <si>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</si>
  <si>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</si>
  <si>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</si>
  <si>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</si>
  <si>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OBID####Total</t>
  </si>
  <si>
    <t>OBID</t>
  </si>
  <si>
    <t>FDXC####Total</t>
  </si>
  <si>
    <t>FDXC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</si>
  <si>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</si>
  <si>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</si>
  <si>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</si>
  <si>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</si>
  <si>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</si>
  <si>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</si>
  <si>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</si>
  <si>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</si>
  <si>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</si>
  <si>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</si>
  <si>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</si>
  <si>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</si>
  <si>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</si>
  <si>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</si>
  <si>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</si>
  <si>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</si>
  <si>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</si>
  <si>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</si>
  <si>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SWAN##Equity#FI#Total</t>
  </si>
  <si>
    <t>SWAN##Equity#FR#Total</t>
  </si>
  <si>
    <t>SWAN##Equity#DE#Total</t>
  </si>
  <si>
    <t>SWAN##Equity#GR#Total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</si>
  <si>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</si>
  <si>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</si>
  <si>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</si>
  <si>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</si>
  <si>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</si>
  <si>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</si>
  <si>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</si>
  <si>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</si>
  <si>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</si>
  <si>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</si>
  <si>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</si>
  <si>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</si>
  <si>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</si>
  <si>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</si>
  <si>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</si>
  <si>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</si>
  <si>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</si>
  <si>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</si>
  <si>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</si>
  <si>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</si>
  <si>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</si>
  <si>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OPUS###JP#Total</t>
  </si>
  <si>
    <t>OPUS###NO#Total</t>
  </si>
  <si>
    <t>OPUS###SE#Total</t>
  </si>
  <si>
    <t>OPUS###GB#Total</t>
  </si>
  <si>
    <t>OPUS###US#Total</t>
  </si>
  <si>
    <t>OPE###FR#Total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</si>
  <si>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</si>
  <si>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</si>
  <si>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</si>
  <si>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</si>
  <si>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</si>
  <si>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</si>
  <si>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</si>
  <si>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</si>
  <si>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</si>
  <si>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</si>
  <si>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</si>
  <si>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</si>
  <si>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</si>
  <si>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</si>
  <si>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</si>
  <si>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</si>
  <si>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</si>
  <si>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</si>
  <si>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</si>
  <si>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</si>
  <si>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</si>
  <si>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</si>
  <si>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3230 JT Equity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</si>
  <si>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</si>
  <si>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</si>
  <si>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</si>
  <si>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</si>
  <si>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</si>
  <si>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</si>
  <si>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</si>
  <si>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</si>
  <si>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</si>
  <si>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</si>
  <si>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</si>
  <si>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</si>
  <si>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</si>
  <si>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</si>
  <si>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</si>
  <si>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</si>
  <si>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</si>
  <si>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</si>
  <si>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ESV US Equity</t>
  </si>
  <si>
    <t>Ensco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</si>
  <si>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</si>
  <si>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</si>
  <si>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</si>
  <si>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</si>
  <si>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</si>
  <si>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</si>
  <si>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</si>
  <si>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</si>
  <si>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SWAN##Equity#ES#Total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</si>
  <si>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</si>
  <si>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</si>
  <si>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</si>
  <si>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</si>
  <si>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</si>
  <si>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</si>
  <si>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</si>
  <si>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</si>
  <si>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</si>
  <si>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</si>
  <si>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</si>
  <si>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</si>
  <si>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</si>
  <si>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</si>
  <si>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</si>
  <si>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</si>
  <si>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SDRL US Equity</t>
  </si>
  <si>
    <t>Seadrill - USD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</si>
  <si>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</si>
  <si>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</si>
  <si>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</si>
  <si>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</si>
  <si>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</si>
  <si>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</si>
  <si>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</si>
  <si>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Arrow Global Group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</si>
  <si>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</si>
  <si>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</si>
  <si>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</si>
  <si>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</si>
  <si>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</si>
  <si>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</si>
  <si>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</si>
  <si>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</si>
  <si>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</si>
  <si>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</si>
  <si>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</si>
  <si>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</si>
  <si>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JE/ LN Equity</t>
  </si>
  <si>
    <t>Just Eat</t>
  </si>
  <si>
    <t>EL FP Equity</t>
  </si>
  <si>
    <t>RCL US Equity</t>
  </si>
  <si>
    <t>Royal Caribbean Cruises</t>
  </si>
  <si>
    <t>AMP IM Equity</t>
  </si>
  <si>
    <t>Amplifon</t>
  </si>
  <si>
    <t>SWAN##Equity#DK#Total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</si>
  <si>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</si>
  <si>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</si>
  <si>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</si>
  <si>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</si>
  <si>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</si>
  <si>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</si>
  <si>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</si>
  <si>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</si>
  <si>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</si>
  <si>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</si>
  <si>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</si>
  <si>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</si>
  <si>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</si>
  <si>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ALEG###ZA#Total</t>
  </si>
  <si>
    <t>OPUS###ZA#Total</t>
  </si>
  <si>
    <t>FDXC###ZA#Total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</si>
  <si>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</si>
  <si>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</si>
  <si>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</si>
  <si>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</si>
  <si>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</si>
  <si>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</si>
  <si>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</si>
  <si>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</si>
  <si>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</si>
  <si>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</si>
  <si>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</si>
  <si>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</si>
  <si>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>MTCH US Equity</t>
  </si>
  <si>
    <t>Match</t>
  </si>
  <si>
    <t xml:space="preserve"> </t>
  </si>
  <si>
    <t>FOXA US Equity</t>
  </si>
  <si>
    <t>BPY US Equity</t>
  </si>
  <si>
    <t>Brookfield Property Partners LP</t>
  </si>
  <si>
    <t>ALEG###IT#Total</t>
  </si>
  <si>
    <t>OPUS###IT#Total</t>
  </si>
  <si>
    <t>OPE###IT#Total</t>
  </si>
  <si>
    <t>FDXC###IT#Total</t>
  </si>
  <si>
    <t>BHP LN Equity</t>
  </si>
  <si>
    <t>TCS LI Equity</t>
  </si>
  <si>
    <t>TCS Group Holding -GDR</t>
  </si>
  <si>
    <t>SWAN##Equity#GG#Total</t>
  </si>
  <si>
    <t>ALEG###GG#Total</t>
  </si>
  <si>
    <t>OPUS###GG#Total</t>
  </si>
  <si>
    <t>FDXC###GG#Total</t>
  </si>
  <si>
    <t>FTI FP Equity</t>
  </si>
  <si>
    <t>TechnipFMC</t>
  </si>
  <si>
    <t>EO FP Equity</t>
  </si>
  <si>
    <t>Faurecia</t>
  </si>
  <si>
    <t>IRS: Fix/Float ICE LIBOR GBP 6 Month  P27500000 R27500000 29/03/2019 00:00:00-07/12/2027 00:00:00 -3135480</t>
  </si>
  <si>
    <t>GAM SW Equity</t>
  </si>
  <si>
    <t>GAM Holding</t>
  </si>
  <si>
    <t>BCA LN Equity</t>
  </si>
  <si>
    <t>BCA Marketplace</t>
  </si>
  <si>
    <t>ABX CN Equity</t>
  </si>
  <si>
    <t>Barrick Gold - CAD</t>
  </si>
  <si>
    <t>MOWI NO Equity</t>
  </si>
  <si>
    <t>ALEG###CA#Total</t>
  </si>
  <si>
    <t>OPE###CA#Total</t>
  </si>
  <si>
    <t>FDXC###CA#Total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</si>
  <si>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</si>
  <si>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</si>
  <si>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</si>
  <si>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</si>
  <si>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</si>
  <si>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</si>
  <si>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</si>
  <si>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</si>
  <si>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</si>
  <si>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IGLN LN Equity</t>
  </si>
  <si>
    <t>iShares Physical Gold ETC</t>
  </si>
  <si>
    <t>ARARGE5206E0 Govt</t>
  </si>
  <si>
    <t>ARGTB 0 04/30/19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</si>
  <si>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</si>
  <si>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</si>
  <si>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</si>
  <si>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</si>
  <si>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</si>
  <si>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</si>
  <si>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</si>
  <si>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</si>
  <si>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SWAN##Equity#IE#Total</t>
  </si>
  <si>
    <t>Glencore International</t>
  </si>
  <si>
    <t>GFI SJ Equity</t>
  </si>
  <si>
    <t>Gold Fields</t>
  </si>
  <si>
    <t>ERIC US Equity</t>
  </si>
  <si>
    <t>Telefonaktiebolaget LM Ericsson -ADR</t>
  </si>
  <si>
    <t>ARARGE5206G5 Govt</t>
  </si>
  <si>
    <t>ARGTB 0 05/31/19</t>
  </si>
  <si>
    <t>WLN FP Equity</t>
  </si>
  <si>
    <t>Worldline SA/France</t>
  </si>
  <si>
    <t>QRVO US Equity</t>
  </si>
  <si>
    <t>Qorvo</t>
  </si>
  <si>
    <t>G M9 Comdty</t>
  </si>
  <si>
    <t>Long Gilt Future Jun19</t>
  </si>
  <si>
    <t>PHAU LN Equity</t>
  </si>
  <si>
    <t>ETFS Physical Gold</t>
  </si>
  <si>
    <t>ADYEN NA Equity</t>
  </si>
  <si>
    <t>Adyen</t>
  </si>
  <si>
    <t>FNTN GY Equity</t>
  </si>
  <si>
    <t>Freenet</t>
  </si>
  <si>
    <t>NAT-USD M</t>
  </si>
  <si>
    <t>WTW US Equity</t>
  </si>
  <si>
    <t>Weight Watchers</t>
  </si>
  <si>
    <t>Reach</t>
  </si>
  <si>
    <t>FDS US Equity</t>
  </si>
  <si>
    <t>FactSet Research Systems</t>
  </si>
  <si>
    <t>JBM9 Comdty</t>
  </si>
  <si>
    <t>JPN 10Y Bond(Ose) Jun19</t>
  </si>
  <si>
    <t>SGLD LN Equity</t>
  </si>
  <si>
    <t>Source Physical Gold P-ETC</t>
  </si>
  <si>
    <t>SWAN##Equity#HK#Total</t>
  </si>
  <si>
    <t>AVP US Equity</t>
  </si>
  <si>
    <t>Avon Products</t>
  </si>
  <si>
    <t>Fox</t>
  </si>
  <si>
    <t>TLGO SQ Equity</t>
  </si>
  <si>
    <t>Talgo</t>
  </si>
  <si>
    <t>LNZ AV Equity</t>
  </si>
  <si>
    <t>Lenzing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</si>
  <si>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</si>
  <si>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</si>
  <si>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</si>
  <si>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</si>
  <si>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</si>
  <si>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</si>
  <si>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</si>
  <si>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</si>
  <si>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</si>
  <si>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XRX US Equity</t>
  </si>
  <si>
    <t>Xerox</t>
  </si>
  <si>
    <t>GCM9 Comdty</t>
  </si>
  <si>
    <t>GOLD 100 OZ FUTR Jun19</t>
  </si>
  <si>
    <t>ARARGE5206S0 Govt</t>
  </si>
  <si>
    <t>ARGTB 0 06/28/19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</si>
  <si>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</si>
  <si>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</si>
  <si>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</si>
  <si>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</si>
  <si>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</si>
  <si>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</si>
  <si>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</si>
  <si>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</si>
  <si>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NDX1 GY Equity</t>
  </si>
  <si>
    <t>Nordex</t>
  </si>
  <si>
    <t>ARARGE5207D0 Govt</t>
  </si>
  <si>
    <t>ARGTB 0 07/31/19</t>
  </si>
  <si>
    <t>MOZ19 Comdty</t>
  </si>
  <si>
    <t>ICE ECX EMISSION Dec19</t>
  </si>
  <si>
    <t>NTG LN Equity</t>
  </si>
  <si>
    <t>Northgate</t>
  </si>
  <si>
    <t>DNKN US Equity</t>
  </si>
  <si>
    <t>Dunkin' Brands</t>
  </si>
  <si>
    <t xml:space="preserve">  Equity</t>
  </si>
  <si>
    <t>JTX/H CN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</si>
</sst>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12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0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8" fillId="0" borderId="0" xfId="0" applyFont="1"/>
    <xf numFmtId="164" fontId="8" fillId="0" borderId="0" xfId="7" applyFont="1"/>
    <xf numFmtId="2" fontId="8" fillId="0" borderId="0" xfId="8" applyFont="1"/>
    <xf numFmtId="169" fontId="9" fillId="0" borderId="0" xfId="10" applyFont="1">
      <alignment horizontal="right"/>
    </xf>
    <xf numFmtId="170" fontId="8" fillId="0" borderId="0" xfId="3" applyFont="1">
      <alignment horizontal="right"/>
    </xf>
    <xf numFmtId="170" fontId="8" fillId="0" borderId="0" xfId="4" applyFont="1">
      <alignment horizontal="right"/>
    </xf>
    <xf numFmtId="168" fontId="9" fillId="0" borderId="0" xfId="5" applyFont="1">
      <alignment horizontal="right"/>
    </xf>
    <xf numFmtId="167" fontId="8" fillId="0" borderId="0" xfId="9" applyFont="1"/>
    <xf numFmtId="169" fontId="10" fillId="0" borderId="0" xfId="11" applyFont="1"/>
    <xf numFmtId="164" fontId="8" fillId="4" borderId="0" xfId="7" applyFont="1" applyFill="1"/>
    <xf numFmtId="169" fontId="9" fillId="4" borderId="0" xfId="10" applyFont="1" applyFill="1">
      <alignment horizontal="right"/>
    </xf>
    <xf numFmtId="170" fontId="8" fillId="4" borderId="0" xfId="3" applyFont="1" applyFill="1">
      <alignment horizontal="right"/>
    </xf>
    <xf numFmtId="166" fontId="8" fillId="4" borderId="0" xfId="6" applyFont="1" applyFill="1"/>
    <xf numFmtId="168" fontId="9" fillId="4" borderId="0" xfId="5" applyFont="1" applyFill="1">
      <alignment horizontal="right"/>
    </xf>
    <xf numFmtId="0" fontId="8" fillId="4" borderId="0" xfId="0" applyFont="1" applyFill="1"/>
    <xf numFmtId="166" fontId="2" fillId="0" borderId="19" xfId="6" applyFont="1" applyBorder="1"/>
    <xf numFmtId="0" fontId="4" fillId="5" borderId="20" xfId="0" applyFont="1" applyFill="1" applyBorder="1" applyAlignment="1">
      <alignment horizontal="center"/>
    </xf>
    <xf numFmtId="166" fontId="2" fillId="0" borderId="19" xfId="6" applyNumberFormat="1" applyFont="1" applyFill="1" applyBorder="1" applyAlignment="1" applyProtection="1"/>
    <xf numFmtId="166" fontId="4" fillId="0" borderId="21" xfId="6" applyFont="1" applyBorder="1"/>
    <xf numFmtId="166" fontId="0" fillId="0" borderId="19" xfId="6" applyNumberFormat="1" applyFont="1" applyFill="1" applyBorder="1" applyAlignment="1" applyProtection="1"/>
    <xf numFmtId="166" fontId="4" fillId="5" borderId="21" xfId="6" applyFont="1" applyFill="1" applyBorder="1"/>
    <xf numFmtId="166" fontId="4" fillId="5" borderId="22" xfId="6" applyFont="1" applyFill="1" applyBorder="1"/>
    <xf numFmtId="0" fontId="0" fillId="0" borderId="19" xfId="0" applyBorder="1"/>
    <xf numFmtId="168" fontId="6" fillId="0" borderId="19" xfId="5" applyFont="1" applyBorder="1">
      <alignment horizontal="right"/>
    </xf>
    <xf numFmtId="168" fontId="6" fillId="0" borderId="19" xfId="5" applyNumberFormat="1" applyFont="1" applyFill="1" applyBorder="1" applyAlignment="1" applyProtection="1">
      <alignment horizontal="right"/>
    </xf>
    <xf numFmtId="168" fontId="6" fillId="0" borderId="21" xfId="5" applyFont="1" applyBorder="1">
      <alignment horizontal="right"/>
    </xf>
    <xf numFmtId="168" fontId="6" fillId="5" borderId="21" xfId="5" applyFont="1" applyFill="1" applyBorder="1">
      <alignment horizontal="right"/>
    </xf>
    <xf numFmtId="168" fontId="6" fillId="5" borderId="22" xfId="5" applyFont="1" applyFill="1" applyBorder="1">
      <alignment horizontal="right"/>
    </xf>
    <xf numFmtId="169" fontId="3" fillId="0" borderId="19" xfId="11" applyFont="1" applyBorder="1"/>
    <xf numFmtId="169" fontId="3" fillId="0" borderId="19" xfId="11" applyNumberFormat="1" applyFont="1" applyFill="1" applyBorder="1" applyAlignment="1" applyProtection="1"/>
    <xf numFmtId="169" fontId="5" fillId="0" borderId="21" xfId="11" applyFont="1" applyBorder="1"/>
    <xf numFmtId="169" fontId="5" fillId="5" borderId="21" xfId="11" applyFont="1" applyFill="1" applyBorder="1"/>
    <xf numFmtId="169" fontId="5" fillId="5" borderId="22" xfId="11" applyFont="1" applyFill="1" applyBorder="1"/>
    <xf numFmtId="168" fontId="6" fillId="4" borderId="19" xfId="5" applyFont="1" applyFill="1" applyBorder="1">
      <alignment horizontal="right"/>
    </xf>
    <xf numFmtId="168" fontId="6" fillId="4" borderId="19" xfId="5" applyNumberFormat="1" applyFont="1" applyFill="1" applyBorder="1" applyAlignment="1" applyProtection="1">
      <alignment horizontal="right"/>
    </xf>
    <xf numFmtId="168" fontId="6" fillId="4" borderId="21" xfId="5" applyFont="1" applyFill="1" applyBorder="1">
      <alignment horizontal="right"/>
    </xf>
    <xf numFmtId="166" fontId="0" fillId="0" borderId="19" xfId="0" applyNumberFormat="1" applyFont="1" applyFill="1" applyBorder="1" applyAlignment="1" applyProtection="1"/>
    <xf numFmtId="168" fontId="6" fillId="0" borderId="19" xfId="0" applyNumberFormat="1" applyFont="1" applyFill="1" applyBorder="1" applyAlignment="1" applyProtection="1">
      <alignment horizontal="right"/>
    </xf>
    <xf numFmtId="169" fontId="3" fillId="0" borderId="19" xfId="0" applyNumberFormat="1" applyFont="1" applyFill="1" applyBorder="1" applyAlignment="1" applyProtection="1"/>
    <xf numFmtId="168" fontId="6" fillId="4" borderId="19" xfId="0" applyNumberFormat="1" applyFont="1" applyFill="1" applyBorder="1" applyAlignment="1" applyProtection="1">
      <alignment horizontal="right"/>
    </xf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66" fontId="2" fillId="0" borderId="19" xfId="1" applyNumberFormat="1" applyFont="1" applyBorder="1"/>
    <xf numFmtId="166" fontId="4" fillId="2" borderId="20" xfId="1" applyNumberFormat="1" applyFont="1" applyFill="1" applyBorder="1" applyAlignment="1">
      <alignment horizontal="center"/>
    </xf>
    <xf numFmtId="166" fontId="4" fillId="0" borderId="19" xfId="1" applyNumberFormat="1" applyFont="1" applyBorder="1" applyAlignment="1">
      <alignment horizontal="right"/>
    </xf>
    <xf numFmtId="166" fontId="2" fillId="0" borderId="19" xfId="1" applyNumberFormat="1" applyFont="1" applyBorder="1" applyAlignment="1">
      <alignment horizontal="right"/>
    </xf>
    <xf numFmtId="166" fontId="2" fillId="0" borderId="20" xfId="1" applyNumberFormat="1" applyFont="1" applyBorder="1"/>
    <xf numFmtId="166" fontId="8" fillId="0" borderId="19" xfId="6" applyFont="1" applyBorder="1"/>
    <xf numFmtId="168" fontId="6" fillId="0" borderId="19" xfId="2" applyNumberFormat="1" applyFont="1" applyBorder="1"/>
    <xf numFmtId="167" fontId="4" fillId="2" borderId="20" xfId="1" applyNumberFormat="1" applyFont="1" applyFill="1" applyBorder="1" applyAlignment="1">
      <alignment horizontal="center"/>
    </xf>
    <xf numFmtId="168" fontId="7" fillId="0" borderId="19" xfId="1" applyNumberFormat="1" applyFont="1" applyBorder="1" applyAlignment="1">
      <alignment horizontal="right"/>
    </xf>
    <xf numFmtId="168" fontId="6" fillId="0" borderId="19" xfId="1" applyNumberFormat="1" applyFont="1" applyBorder="1" applyAlignment="1">
      <alignment horizontal="right"/>
    </xf>
    <xf numFmtId="168" fontId="9" fillId="0" borderId="19" xfId="5" applyFont="1" applyBorder="1">
      <alignment horizontal="right"/>
    </xf>
    <xf numFmtId="168" fontId="6" fillId="0" borderId="22" xfId="5" applyFont="1" applyBorder="1">
      <alignment horizontal="right"/>
    </xf>
    <xf numFmtId="169" fontId="3" fillId="0" borderId="19" xfId="1" applyNumberFormat="1" applyFont="1" applyBorder="1"/>
    <xf numFmtId="169" fontId="5" fillId="0" borderId="19" xfId="1" applyNumberFormat="1" applyFont="1" applyBorder="1"/>
    <xf numFmtId="164" fontId="5" fillId="0" borderId="19" xfId="1" applyFont="1" applyBorder="1" applyAlignment="1">
      <alignment horizontal="right"/>
    </xf>
    <xf numFmtId="164" fontId="3" fillId="0" borderId="19" xfId="1" applyFont="1" applyBorder="1" applyAlignment="1">
      <alignment horizontal="right"/>
    </xf>
    <xf numFmtId="169" fontId="3" fillId="0" borderId="20" xfId="1" applyNumberFormat="1" applyFont="1" applyBorder="1"/>
    <xf numFmtId="169" fontId="10" fillId="0" borderId="19" xfId="11" applyFont="1" applyBorder="1"/>
    <xf numFmtId="169" fontId="5" fillId="0" borderId="19" xfId="1" applyNumberFormat="1" applyFont="1" applyBorder="1" applyAlignment="1">
      <alignment horizontal="right"/>
    </xf>
    <xf numFmtId="169" fontId="3" fillId="0" borderId="19" xfId="1" applyNumberFormat="1" applyFont="1" applyBorder="1" applyAlignment="1">
      <alignment horizontal="right"/>
    </xf>
    <xf numFmtId="164" fontId="4" fillId="2" borderId="20" xfId="1" applyFont="1" applyFill="1" applyBorder="1" applyAlignment="1">
      <alignment horizontal="right"/>
    </xf>
    <xf numFmtId="168" fontId="6" fillId="3" borderId="19" xfId="1" applyNumberFormat="1" applyFont="1" applyFill="1" applyBorder="1" applyAlignment="1">
      <alignment horizontal="right"/>
    </xf>
    <xf numFmtId="168" fontId="7" fillId="3" borderId="19" xfId="1" applyNumberFormat="1" applyFont="1" applyFill="1" applyBorder="1" applyAlignment="1">
      <alignment horizontal="right"/>
    </xf>
    <xf numFmtId="168" fontId="9" fillId="4" borderId="19" xfId="5" applyFont="1" applyFill="1" applyBorder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66.3</v>
        <stp/>
        <stp>##V3_BDPV12</stp>
        <stp>FRO NO Equity</stp>
        <stp>LAST_PRICE</stp>
        <stp>[Crispin Spreadsheet.xlsx]OEI!R826C7</stp>
        <tr r="G826" s="1"/>
      </tp>
      <tp>
        <v>21.4</v>
        <stp/>
        <stp>##V3_BDPV12</stp>
        <stp>ITM LN Equity</stp>
        <stp>LAST_PRICE</stp>
        <stp>[Crispin Spreadsheet.xlsx]OEI!R524C7</stp>
        <tr r="G524" s="1"/>
      </tp>
      <tp>
        <v>126.74</v>
        <stp/>
        <stp>##V3_BDPV12</stp>
        <stp>URI US Equity</stp>
        <stp>LAST_PRICE</stp>
        <stp>[Crispin Spreadsheet.xlsx]OEI!R760C7</stp>
        <tr r="G760" s="1"/>
      </tp>
      <tp>
        <v>851.2</v>
        <stp/>
        <stp>##V3_BDPV12</stp>
        <stp>AGK LN Equity</stp>
        <stp>LAST_PRICE</stp>
        <stp>[Crispin Spreadsheet.xlsx]OEI!R432C7</stp>
        <tr r="G432" s="1"/>
      </tp>
      <tp>
        <v>81.8</v>
        <stp/>
        <stp>##V3_BDPV12</stp>
        <stp>HEN GY Equity</stp>
        <stp>LAST_PRICE</stp>
        <stp>[Crispin Spreadsheet.xlsx]OEI!R167C7</stp>
        <tr r="G167" s="1"/>
      </tp>
      <tp>
        <v>160.71</v>
        <stp/>
        <stp>##V3_BDPV12</stp>
        <stp>CRM US Equity</stp>
        <stp>LAST_PRICE</stp>
        <stp>[Crispin Spreadsheet.xlsx]OEI!R744C7</stp>
        <tr r="G744" s="1"/>
      </tp>
      <tp>
        <v>16.47</v>
        <stp/>
        <stp>##V3_BDPV12</stp>
        <stp>BVN US Equity</stp>
        <stp>LAST_PRICE</stp>
        <stp>[Crispin Spreadsheet.xlsx]OEI!R657C7</stp>
        <tr r="G657" s="1"/>
      </tp>
      <tp>
        <v>2292</v>
        <stp/>
        <stp>##V3_BDPV12</stp>
        <stp>PSN LN Equity</stp>
        <stp>LAST_PRICE</stp>
        <stp>[Crispin Spreadsheet.xlsx]OEI!R557C7</stp>
        <tr r="G557" s="1"/>
      </tp>
      <tp>
        <v>31.33</v>
        <stp/>
        <stp>##V3_BDPV12</stp>
        <stp>HAL US Equity</stp>
        <stp>LAST_PRICE</stp>
        <stp>[Crispin Spreadsheet.xlsx]OEI!R695C7</stp>
        <tr r="G695" s="1"/>
      </tp>
      <tp>
        <v>8152</v>
        <stp/>
        <stp>##V3_BDPV12</stp>
        <stp>4911 JT Equity</stp>
        <stp>LAST_PRICE</stp>
        <stp>[Crispin Spreadsheet.xlsx]SWAN!R69C7</stp>
        <tr r="G69" s="2"/>
      </tp>
      <tp>
        <v>5535</v>
        <stp/>
        <stp>##V3_BDPV12</stp>
        <stp>RICHT HB Equity</stp>
        <stp>LAST_PRICE</stp>
        <stp>[Crispin Spreadsheet.xlsx]OEI!R221C7</stp>
        <tr r="G221" s="1"/>
      </tp>
      <tp>
        <v>3128.5</v>
        <stp/>
        <stp>##V3_BDPV12</stp>
        <stp>BATS LN Equity</stp>
        <stp>LAST_PRICE</stp>
        <stp>[Crispin Spreadsheet.xlsx]OEI!R454C7</stp>
        <tr r="G454" s="1"/>
      </tp>
      <tp>
        <v>667</v>
        <stp/>
        <stp>##V3_BDPV12</stp>
        <stp>DMGT LN Equity</stp>
        <stp>LAST_PRICE</stp>
        <stp>[Crispin Spreadsheet.xlsx]OEI!R473C7</stp>
        <tr r="G473" s="1"/>
      </tp>
      <tp>
        <v>56.16</v>
        <stp/>
        <stp>##V3_BDPV12</stp>
        <stp>DAI GY Equity</stp>
        <stp>LAST_PRICE</stp>
        <stp>[Crispin Spreadsheet4.xlsx]OEI!R156C7</stp>
        <tr r="G156" s="1"/>
      </tp>
      <tp>
        <v>518.20000000000005</v>
        <stp/>
        <stp>##V3_BDPV12</stp>
        <stp>HWDN LN Equity</stp>
        <stp>PX_YEST_CLOSE</stp>
        <stp>[Crispin Spreadsheet.xlsx]OPUS!R55C6</stp>
        <tr r="F55" s="4"/>
      </tp>
      <tp t="s">
        <v>JPY</v>
        <stp/>
        <stp>##V3_BDPV12</stp>
        <stp>7224 JT Equity</stp>
        <stp>CRNCY</stp>
        <stp>[Crispin Spreadsheet.xlsx]OEI!R295C4</stp>
        <tr r="D295" s="1"/>
      </tp>
      <tp>
        <v>165.96</v>
        <stp/>
        <stp>##V3_BDPV12</stp>
        <stp>BARC LN Equity</stp>
        <stp>PX_YEST_CLOSE</stp>
        <stp>[Crispin Spreadsheet.xlsx]ALEG!R47C6</stp>
        <tr r="F47" s="3"/>
      </tp>
      <tp>
        <v>42.5</v>
        <stp/>
        <stp>##V3_BDPV12</stp>
        <stp>1928 HK Equity</stp>
        <stp>PX_YEST_CLOSE</stp>
        <stp>[Crispin Spreadsheet.xlsx]OEI!R214C6</stp>
        <tr r="F214" s="1"/>
      </tp>
      <tp t="s">
        <v>JPY</v>
        <stp/>
        <stp>##V3_BDPV12</stp>
        <stp>4911 JT Equity</stp>
        <stp>CRNCY</stp>
        <stp>[Crispin Spreadsheet.xlsx]OEI!R296C4</stp>
        <tr r="D296" s="1"/>
      </tp>
      <tp t="s">
        <v>JPY</v>
        <stp/>
        <stp>##V3_BDPV12</stp>
        <stp>8953 JT Equity</stp>
        <stp>CRNCY</stp>
        <stp>[Crispin Spreadsheet.xlsx]OEI!R272C4</stp>
        <tr r="D272" s="1"/>
      </tp>
      <tp t="s">
        <v>JPY</v>
        <stp/>
        <stp>##V3_BDPV12</stp>
        <stp>6963 JT Equity</stp>
        <stp>CRNCY</stp>
        <stp>[Crispin Spreadsheet.xlsx]OEI!R291C4</stp>
        <tr r="D291" s="1"/>
      </tp>
      <tp t="s">
        <v>EUR</v>
        <stp/>
        <stp>##V3_BDPV12</stp>
        <stp>METSO FH Equity</stp>
        <stp>CRNCY</stp>
        <stp>[Crispin Spreadsheet.xlsx]SWAN!R28C4</stp>
        <tr r="D28" s="2"/>
      </tp>
      <tp>
        <v>9.0500000000000007</v>
        <stp/>
        <stp>##V3_BDPV12</stp>
        <stp>FUR NA Equity</stp>
        <stp>LAST_PRICE</stp>
        <stp>[Crispin Spreadsheet4.xlsx]OEI!R316C7</stp>
        <tr r="G316" s="1"/>
      </tp>
      <tp>
        <v>14.58</v>
        <stp/>
        <stp>##V3_BDPV12</stp>
        <stp>ORA FP Equity</stp>
        <stp>LAST_PRICE</stp>
        <stp>[Crispin Spreadsheet4.xlsx]OEI!R116C7</stp>
        <tr r="G116" s="1"/>
      </tp>
      <tp>
        <v>4.22</v>
        <stp/>
        <stp>##V3_BDPV12</stp>
        <stp>GOGO US Equity</stp>
        <stp>LAST_PRICE</stp>
        <stp>[Crispin Spreadsheet.xlsx]SWAN!R188C7</stp>
        <tr r="G188" s="2"/>
      </tp>
      <tp>
        <v>25.85</v>
        <stp/>
        <stp>##V3_BDPV12</stp>
        <stp>3333 HK Equity</stp>
        <stp>PX_YEST_CLOSE</stp>
        <stp>[Crispin Spreadsheet.xlsx]OEI!R205C6</stp>
        <tr r="F205" s="1"/>
      </tp>
      <tp>
        <v>833.4</v>
        <stp/>
        <stp>##V3_BDPV12</stp>
        <stp>PSON LN Equity</stp>
        <stp>LAST_PRICE</stp>
        <stp>[Crispin Spreadsheet4.xlsx]OEI!R555C7</stp>
        <tr r="G555" s="1"/>
      </tp>
      <tp>
        <v>820</v>
        <stp/>
        <stp>##V3_BDPV12</stp>
        <stp>MTRO LN Equity</stp>
        <stp>LAST_PRICE</stp>
        <stp>[Crispin Spreadsheet.xlsx]SWAN!R152C7</stp>
        <tr r="G152" s="2"/>
      </tp>
      <tp t="s">
        <v>EUR</v>
        <stp/>
        <stp>##V3_BDPV12</stp>
        <stp>FNTN GY Equity</stp>
        <stp>CRNCY</stp>
        <stp>[Crispin Spreadsheet.xlsx]SWAN!R41C4</stp>
        <tr r="D41" s="2"/>
      </tp>
      <tp>
        <v>14.53</v>
        <stp/>
        <stp>##V3_BDPV12</stp>
        <stp>PSM GY Equity</stp>
        <stp>LAST_PRICE</stp>
        <stp>[Crispin Spreadsheet4.xlsx]OEI!R176C7</stp>
        <tr r="G176" s="1"/>
      </tp>
      <tp>
        <v>87</v>
        <stp/>
        <stp>##V3_BDPV12</stp>
        <stp>VSAT US Equity</stp>
        <stp>PX_YEST_CLOSE</stp>
        <stp>[Crispin Spreadsheet.xlsx]ALEG!R79C6</stp>
        <tr r="F79" s="3"/>
      </tp>
      <tp>
        <v>16.035</v>
        <stp/>
        <stp>##V3_BDPV12</stp>
        <stp>STM FP Equity</stp>
        <stp>LAST_PRICE</stp>
        <stp>[Crispin Spreadsheet4.xlsx]OEI!R846C7</stp>
        <tr r="G846" s="1"/>
      </tp>
      <tp>
        <v>4.6660000000000004</v>
        <stp/>
        <stp>##V3_BDPV12</stp>
        <stp>SPM IM Equity</stp>
        <stp>LAST_PRICE</stp>
        <stp>[Crispin Spreadsheet4.xlsx]OEI!R246C7</stp>
        <tr r="G246" s="1"/>
      </tp>
      <tp t="s">
        <v>USD</v>
        <stp/>
        <stp>##V3_BDPV12</stp>
        <stp>SBER LI Equity</stp>
        <stp>CRNCY</stp>
        <stp>[Crispin Spreadsheet.xlsx]ALEG!R59C4</stp>
        <tr r="D59" s="3"/>
      </tp>
      <tp>
        <v>26.15</v>
        <stp/>
        <stp>##V3_BDPV12</stp>
        <stp>RKH LN Equity</stp>
        <stp>LAST_PRICE</stp>
        <stp>[Crispin Spreadsheet4.xlsx]OEI!R576C7</stp>
        <tr r="G576" s="1"/>
      </tp>
      <tp>
        <v>1091</v>
        <stp/>
        <stp>##V3_BDPV12</stp>
        <stp>STJ LN Equity</stp>
        <stp>LAST_PRICE</stp>
        <stp>[Crispin Spreadsheet4.xlsx]OEI!R596C7</stp>
        <tr r="G596" s="1"/>
      </tp>
      <tp>
        <v>15.19</v>
        <stp/>
        <stp>##V3_BDPV12</stp>
        <stp>SBER LI Equity</stp>
        <stp>LAST_PRICE</stp>
        <stp>[Crispin Spreadsheet4.xlsx]OEI!R586C7</stp>
        <tr r="G586" s="1"/>
      </tp>
      <tp t="s">
        <v>USD</v>
        <stp/>
        <stp>##V3_BDPV12</stp>
        <stp>VSAT US Equity</stp>
        <stp>CRNCY</stp>
        <stp>[Crispin Spreadsheet.xlsx]BEST!R14C4</stp>
        <tr r="D14" s="6"/>
      </tp>
      <tp>
        <v>7.4634999999999998</v>
        <stp/>
        <stp>##V3_BDPV12</stp>
        <stp>EURDKK Curncy</stp>
        <stp>LAST_PRICE</stp>
        <stp>[Crispin Spreadsheet4.xlsx]OEI!R67C13</stp>
        <tr r="M67" s="1"/>
      </tp>
      <tp>
        <v>7.4634999999999998</v>
        <stp/>
        <stp>##V3_BDPV12</stp>
        <stp>EURDKK Curncy</stp>
        <stp>LAST_PRICE</stp>
        <stp>[Crispin Spreadsheet4.xlsx]OEI!R66C13</stp>
        <tr r="M66" s="1"/>
      </tp>
      <tp>
        <v>7.4634999999999998</v>
        <stp/>
        <stp>##V3_BDPV12</stp>
        <stp>EURDKK Curncy</stp>
        <stp>LAST_PRICE</stp>
        <stp>[Crispin Spreadsheet4.xlsx]OEI!R65C13</stp>
        <tr r="M65" s="1"/>
      </tp>
      <tp>
        <v>7.4634999999999998</v>
        <stp/>
        <stp>##V3_BDPV12</stp>
        <stp>EURDKK Curncy</stp>
        <stp>LAST_PRICE</stp>
        <stp>[Crispin Spreadsheet4.xlsx]OEI!R64C13</stp>
        <tr r="M64" s="1"/>
      </tp>
      <tp>
        <v>7.4634999999999998</v>
        <stp/>
        <stp>##V3_BDPV12</stp>
        <stp>EURDKK Curncy</stp>
        <stp>LAST_PRICE</stp>
        <stp>[Crispin Spreadsheet4.xlsx]OEI!R63C13</stp>
        <tr r="M63" s="1"/>
      </tp>
      <tp>
        <v>7.4634999999999998</v>
        <stp/>
        <stp>##V3_BDPV12</stp>
        <stp>EURDKK Curncy</stp>
        <stp>LAST_PRICE</stp>
        <stp>[Crispin Spreadsheet4.xlsx]OEI!R62C13</stp>
        <tr r="M62" s="1"/>
      </tp>
      <tp>
        <v>7.4634999999999998</v>
        <stp/>
        <stp>##V3_BDPV12</stp>
        <stp>EURDKK Curncy</stp>
        <stp>LAST_PRICE</stp>
        <stp>[Crispin Spreadsheet4.xlsx]OEI!R69C13</stp>
        <tr r="M69" s="1"/>
      </tp>
      <tp>
        <v>7.4634999999999998</v>
        <stp/>
        <stp>##V3_BDPV12</stp>
        <stp>EURDKK Curncy</stp>
        <stp>LAST_PRICE</stp>
        <stp>[Crispin Spreadsheet4.xlsx]OEI!R68C13</stp>
        <tr r="M68" s="1"/>
      </tp>
      <tp>
        <v>605.20000000000005</v>
        <stp/>
        <stp>##V3_BDHV12</stp>
        <stp>BLND LN Equity</stp>
        <stp>PX_CLOSE_1D</stp>
        <stp>12/04/2019</stp>
        <stp>12/04/2019</stp>
        <stp>[Crispin Spreadsheet.xlsx]OEI!R455C28</stp>
        <tr r="AB455" s="1"/>
      </tp>
      <tp>
        <v>17.91</v>
        <stp/>
        <stp>##V3_BDPV12</stp>
        <stp>ABX CN Equity</stp>
        <stp>LAST_PRICE</stp>
        <stp>[Crispin Spreadsheet.xlsx]OPE!R6C7</stp>
        <tr r="G6" s="5"/>
      </tp>
      <tp>
        <v>23.88</v>
        <stp/>
        <stp>##V3_BDHV12</stp>
        <stp>MMB FP Equity</stp>
        <stp>PX_CLOSE_1D</stp>
        <stp>12/04/2019</stp>
        <stp>12/04/2019</stp>
        <stp>[Crispin Spreadsheet.xlsx]OEI!R111C28</stp>
        <tr r="AB111" s="1"/>
      </tp>
      <tp>
        <v>22.8</v>
        <stp/>
        <stp>##V3_BDHV12</stp>
        <stp>OTPD LI Equity</stp>
        <stp>PX_CLOSE_1D</stp>
        <stp>12/04/2019</stp>
        <stp>12/04/2019</stp>
        <stp>[Crispin Spreadsheet.xlsx]OEI!R551C28</stp>
        <tr r="AB551" s="1"/>
      </tp>
      <tp>
        <v>164</v>
        <stp/>
        <stp>##V3_BDHV12</stp>
        <stp>DNB NO Equity</stp>
        <stp>PX_CLOSE_1D</stp>
        <stp>12/04/2019</stp>
        <stp>12/04/2019</stp>
        <stp>[Crispin Spreadsheet.xlsx]OEI!R329C28</stp>
        <tr r="AB329" s="1"/>
      </tp>
      <tp>
        <v>26.53</v>
        <stp/>
        <stp>##V3_BDHV12</stp>
        <stp>UOB SP Equity</stp>
        <stp>PX_CLOSE_1D</stp>
        <stp>12/04/2019</stp>
        <stp>12/04/2019</stp>
        <stp>[Crispin Spreadsheet.xlsx]OEI!R349C28</stp>
        <tr r="AB349" s="1"/>
      </tp>
      <tp>
        <v>0.96519999999999995</v>
        <stp/>
        <stp>##V3_BDHV12</stp>
        <stp>SAB SQ Equity</stp>
        <stp>PX_CLOSE_1D</stp>
        <stp>12/04/2019</stp>
        <stp>12/04/2019</stp>
        <stp>[Crispin Spreadsheet.xlsx]OEI!R363C28</stp>
        <tr r="AB363" s="1"/>
      </tp>
      <tp>
        <v>68.7</v>
        <stp/>
        <stp>##V3_BDHV12</stp>
        <stp>STB NO Equity</stp>
        <stp>PX_CLOSE_1D</stp>
        <stp>12/04/2019</stp>
        <stp>12/04/2019</stp>
        <stp>[Crispin Spreadsheet.xlsx]OEI!R338C28</stp>
        <tr r="AB338" s="1"/>
      </tp>
      <tp>
        <v>161.94</v>
        <stp/>
        <stp>##V3_BDHV12</stp>
        <stp>HMB SS Equity</stp>
        <stp>PX_CLOSE_1D</stp>
        <stp>12/04/2019</stp>
        <stp>12/04/2019</stp>
        <stp>[Crispin Spreadsheet.xlsx]OEI!R382C28</stp>
        <tr r="AB382" s="1"/>
      </tp>
      <tp>
        <v>113.2</v>
        <stp/>
        <stp>##V3_BDHV12</stp>
        <stp>COB LN Equity</stp>
        <stp>PX_CLOSE_1D</stp>
        <stp>12/04/2019</stp>
        <stp>12/04/2019</stp>
        <stp>[Crispin Spreadsheet.xlsx]OEI!R469C28</stp>
        <tr r="AB469" s="1"/>
      </tp>
      <tp t="s">
        <v>#N/A N/A</v>
        <stp/>
        <stp>##V3_BDHV12</stp>
        <stp>DEB LN Equity</stp>
        <stp>PX_CLOSE_1D</stp>
        <stp>12/04/2019</stp>
        <stp>12/04/2019</stp>
        <stp>[Crispin Spreadsheet.xlsx]OEI!R476C28</stp>
        <tr r="AB476" s="1"/>
      </tp>
      <tp>
        <v>26.54</v>
        <stp/>
        <stp>##V3_BDPV12</stp>
        <stp>VIV FP Equity</stp>
        <stp>LAST_PRICE</stp>
        <stp>[Crispin Spreadsheet.xlsx]OPE!R11C7</stp>
        <tr r="G11" s="5"/>
      </tp>
      <tp>
        <v>262.5</v>
        <stp/>
        <stp>##V3_BDHV12</stp>
        <stp>MAB LN Equity</stp>
        <stp>PX_CLOSE_1D</stp>
        <stp>12/04/2019</stp>
        <stp>12/04/2019</stp>
        <stp>[Crispin Spreadsheet.xlsx]OEI!R546C28</stp>
        <tr r="AB546" s="1"/>
      </tp>
      <tp>
        <v>2516</v>
        <stp/>
        <stp>##V3_BDHV12</stp>
        <stp>IMB LN Equity</stp>
        <stp>PX_CLOSE_1D</stp>
        <stp>12/04/2019</stp>
        <stp>12/04/2019</stp>
        <stp>[Crispin Spreadsheet.xlsx]OEI!R515C28</stp>
        <tr r="AB515" s="1"/>
      </tp>
      <tp>
        <v>90.51</v>
        <stp/>
        <stp>##V3_BDHV12</stp>
        <stp>LYB US Equity</stp>
        <stp>PX_CLOSE_1D</stp>
        <stp>12/04/2019</stp>
        <stp>12/04/2019</stp>
        <stp>[Crispin Spreadsheet.xlsx]OEI!R714C28</stp>
        <tr r="AB714" s="1"/>
      </tp>
      <tp>
        <v>166.4</v>
        <stp/>
        <stp>##V3_BDHV12</stp>
        <stp>SAND SS Equity</stp>
        <stp>PX_CLOSE_1D</stp>
        <stp>12/04/2019</stp>
        <stp>12/04/2019</stp>
        <stp>[Crispin Spreadsheet.xlsx]OEI!R386C28</stp>
        <tr r="AB386" s="1"/>
      </tp>
      <tp>
        <v>47.545000000000002</v>
        <stp/>
        <stp>##V3_BDPV12</stp>
        <stp>BNP FP Equity</stp>
        <stp>LAST_PRICE</stp>
        <stp>[Crispin Spreadsheet4.xlsx]OEI!R92C7</stp>
        <tr r="G92" s="1"/>
      </tp>
      <tp>
        <v>40.590000000000003</v>
        <stp/>
        <stp>##V3_BDPV12</stp>
        <stp>ALO FP Equity</stp>
        <stp>LAST_PRICE</stp>
        <stp>[Crispin Spreadsheet.xlsx]OEI!R88C7</stp>
        <tr r="G88" s="1"/>
      </tp>
      <tp>
        <v>92.52</v>
        <stp/>
        <stp>##V3_BDHV12</stp>
        <stp>RGLD US Equity</stp>
        <stp>PX_CLOSE_1D</stp>
        <stp>12/04/2019</stp>
        <stp>12/04/2019</stp>
        <stp>[Crispin Spreadsheet.xlsx]OEI!R743C28</stp>
        <tr r="AB743" s="1"/>
      </tp>
      <tp>
        <v>147.1</v>
        <stp/>
        <stp>##V3_BDPV12</stp>
        <stp>DC/ LN Equity</stp>
        <stp>LAST_PRICE</stp>
        <stp>[Crispin Spreadsheet.xlsx]ALEG!R50C7</stp>
        <tr r="G50" s="3"/>
      </tp>
      <tp>
        <v>3680</v>
        <stp/>
        <stp>##V3_BDHV12</stp>
        <stp>5019 JT Equity</stp>
        <stp>PX_CLOSE_1D</stp>
        <stp>12/04/2019</stp>
        <stp>12/04/2019</stp>
        <stp>[Crispin Spreadsheet.xlsx]ALEG!R22C22</stp>
        <tr r="V22" s="3"/>
      </tp>
      <tp>
        <v>1016.5</v>
        <stp/>
        <stp>##V3_BDPV12</stp>
        <stp>IMI LN Equity</stp>
        <stp>LAST_PRICE</stp>
        <stp>[Crispin Spreadsheet.xlsx]OEI!R511C7</stp>
        <tr r="G511" s="1"/>
      </tp>
      <tp>
        <v>2179</v>
        <stp/>
        <stp>##V3_BDPV12</stp>
        <stp>AAL LN Equity</stp>
        <stp>LAST_PRICE</stp>
        <stp>[Crispin Spreadsheet.xlsx]OEI!R434C7</stp>
        <tr r="G434" s="1"/>
      </tp>
      <tp>
        <v>2637</v>
        <stp/>
        <stp>##V3_BDPV12</stp>
        <stp>CCH LN Equity</stp>
        <stp>LAST_PRICE</stp>
        <stp>[Crispin Spreadsheet.xlsx]OEI!R470C7</stp>
        <tr r="G470" s="1"/>
      </tp>
      <tp>
        <v>3.6019999999999999</v>
        <stp/>
        <stp>##V3_BDPV12</stp>
        <stp>GAM SW Equity</stp>
        <stp>LAST_PRICE</stp>
        <stp>[Crispin Spreadsheet.xlsx]OEI!R405C7</stp>
        <tr r="G405" s="1"/>
      </tp>
      <tp>
        <v>20.55</v>
        <stp/>
        <stp>##V3_BDPV12</stp>
        <stp>DAN US Equity</stp>
        <stp>LAST_PRICE</stp>
        <stp>[Crispin Spreadsheet.xlsx]OEI!R666C7</stp>
        <tr r="G666" s="1"/>
      </tp>
      <tp>
        <v>61.06</v>
        <stp/>
        <stp>##V3_BDPV12</stp>
        <stp>WKL NA Equity</stp>
        <stp>LAST_PRICE</stp>
        <stp>[Crispin Spreadsheet.xlsx]OEI!R324C7</stp>
        <tr r="G324" s="1"/>
      </tp>
      <tp>
        <v>15.39</v>
        <stp/>
        <stp>##V3_BDPV12</stp>
        <stp>NWL US Equity</stp>
        <stp>LAST_PRICE</stp>
        <stp>[Crispin Spreadsheet.xlsx]OEI!R724C7</stp>
        <tr r="G724" s="1"/>
      </tp>
      <tp>
        <v>65</v>
        <stp/>
        <stp>##V3_BDHV12</stp>
        <stp>SAVE FP Equity</stp>
        <stp>PX_CLOSE_1D</stp>
        <stp>12/04/2019</stp>
        <stp>12/04/2019</stp>
        <stp>[Crispin Spreadsheet.xlsx]FDXC!R9C22</stp>
        <tr r="V9" s="8"/>
      </tp>
      <tp>
        <v>169.88</v>
        <stp/>
        <stp>##V3_BDPV12</stp>
        <stp>LULU US Equity</stp>
        <stp>LAST_PRICE</stp>
        <stp>[Crispin Spreadsheet.xlsx]OEI!R713C7</stp>
        <tr r="G713" s="1"/>
      </tp>
      <tp>
        <v>7.7560000000000002</v>
        <stp/>
        <stp>##V3_BDPV12</stp>
        <stp>DBK GY Equity</stp>
        <stp>LAST_PRICE</stp>
        <stp>[Crispin Spreadsheet4.xlsx]OEI!R157C7</stp>
        <tr r="G157" s="1"/>
      </tp>
      <tp t="s">
        <v>JPY</v>
        <stp/>
        <stp>##V3_BDPV12</stp>
        <stp>6141 JT Equity</stp>
        <stp>CRNCY</stp>
        <stp>[Crispin Spreadsheet.xlsx]OEI!R262C4</stp>
        <tr r="D262" s="1"/>
      </tp>
      <tp t="s">
        <v>JPY</v>
        <stp/>
        <stp>##V3_BDPV12</stp>
        <stp>5401 JT Equity</stp>
        <stp>CRNCY</stp>
        <stp>[Crispin Spreadsheet.xlsx]OEI!R286C4</stp>
        <tr r="D286" s="1"/>
      </tp>
      <tp>
        <v>3.77</v>
        <stp/>
        <stp>##V3_BDPV12</stp>
        <stp>1919 HK Equity</stp>
        <stp>PX_YEST_CLOSE</stp>
        <stp>[Crispin Spreadsheet.xlsx]OEI!R206C6</stp>
        <tr r="F206" s="1"/>
      </tp>
      <tp>
        <v>9.86</v>
        <stp/>
        <stp>##V3_BDPV12</stp>
        <stp>ERIC US Equity</stp>
        <stp>PX_YEST_CLOSE</stp>
        <stp>[Crispin Spreadsheet.xlsx]FDXC!R74C6</stp>
        <tr r="F74" s="8"/>
      </tp>
      <tp>
        <v>25.61</v>
        <stp/>
        <stp>##V3_BDPV12</stp>
        <stp>GGAL US Equity</stp>
        <stp>LAST_PRICE</stp>
        <stp>[Crispin Spreadsheet.xlsx]SWAN!R189C7</stp>
        <tr r="G189" s="2"/>
      </tp>
      <tp t="s">
        <v>JPY</v>
        <stp/>
        <stp>##V3_BDPV12</stp>
        <stp>2503 JT Equity</stp>
        <stp>CRNCY</stp>
        <stp>[Crispin Spreadsheet.xlsx]OEI!R276C4</stp>
        <tr r="D276" s="1"/>
      </tp>
      <tp>
        <v>504.52</v>
        <stp/>
        <stp>##V3_BDPV12</stp>
        <stp>MELI US Equity</stp>
        <stp>LAST_PRICE</stp>
        <stp>[Crispin Spreadsheet.xlsx]SWAN!R193C7</stp>
        <tr r="G193" s="2"/>
      </tp>
      <tp t="s">
        <v>JPY</v>
        <stp/>
        <stp>##V3_BDPV12</stp>
        <stp>5019 JT Equity</stp>
        <stp>CRNCY</stp>
        <stp>[Crispin Spreadsheet.xlsx]OEI!R267C4</stp>
        <tr r="D267" s="1"/>
      </tp>
      <tp t="s">
        <v>EUR</v>
        <stp/>
        <stp>##V3_BDPV12</stp>
        <stp>SAVE FP Equity</stp>
        <stp>CRNCY</stp>
        <stp>[Crispin Spreadsheet.xlsx]ALEG!R12C4</stp>
        <tr r="D12" s="3"/>
      </tp>
      <tp t="s">
        <v>JPY</v>
        <stp/>
        <stp>##V3_BDPV12</stp>
        <stp>1808 JT Equity</stp>
        <stp>CRNCY</stp>
        <stp>[Crispin Spreadsheet.xlsx]OEI!R266C4</stp>
        <tr r="D266" s="1"/>
      </tp>
      <tp t="s">
        <v>JPY</v>
        <stp/>
        <stp>##V3_BDPV12</stp>
        <stp>4208 JT Equity</stp>
        <stp>CRNCY</stp>
        <stp>[Crispin Spreadsheet.xlsx]OEI!R306C4</stp>
        <tr r="D306" s="1"/>
      </tp>
      <tp>
        <v>12.885</v>
        <stp/>
        <stp>##V3_BDPV12</stp>
        <stp>TKA GY Equity</stp>
        <stp>LAST_PRICE</stp>
        <stp>[Crispin Spreadsheet4.xlsx]OEI!R187C7</stp>
        <tr r="G187" s="1"/>
      </tp>
      <tp t="s">
        <v>AUD</v>
        <stp/>
        <stp>##V3_BDPV12</stp>
        <stp>WGXO AU Equity</stp>
        <stp>CRNCY</stp>
        <stp>[Crispin Spreadsheet.xlsx]SWAN!R10C4</stp>
        <tr r="D10" s="2"/>
      </tp>
      <tp t="s">
        <v>#N/A N/A</v>
        <stp/>
        <stp>##V3_BDPV12</stp>
        <stp>SLCJY US Equity</stp>
        <stp>PX_YEST_CLOSE</stp>
        <stp>[Crispin Spreadsheet.xlsx]OPUS!R78C6</stp>
        <tr r="F78" s="4"/>
      </tp>
      <tp>
        <v>91.4</v>
        <stp/>
        <stp>##V3_BDPV12</stp>
        <stp>ERICB SS Equity</stp>
        <stp>PX_YEST_CLOSE</stp>
        <stp>[Crispin Spreadsheet.xlsx]OPUS!R41C6</stp>
        <tr r="F41" s="4"/>
      </tp>
      <tp>
        <v>897.2</v>
        <stp/>
        <stp>##V3_BDPV12</stp>
        <stp>RR/ LN Equity</stp>
        <stp>LAST_PRICE</stp>
        <stp>[Crispin Spreadsheet4.xlsx]OEI!R577C7</stp>
        <tr r="G577" s="1"/>
      </tp>
      <tp t="s">
        <v>EUR</v>
        <stp/>
        <stp>##V3_BDPV12</stp>
        <stp>MELE BB Equity</stp>
        <stp>CRNCY</stp>
        <stp>[Crispin Spreadsheet.xlsx]SWAN!R13C4</stp>
        <tr r="D13" s="2"/>
      </tp>
      <tp>
        <v>37.76</v>
        <stp/>
        <stp>##V3_BDHV12</stp>
        <stp>FWONK US Equity</stp>
        <stp>PX_CLOSE_1D</stp>
        <stp>12/04/2019</stp>
        <stp>12/04/2019</stp>
        <stp>[Crispin Spreadsheet.xlsx]OEI!R711C28</stp>
        <tr r="AB711" s="1"/>
      </tp>
      <tp>
        <v>27.94</v>
        <stp/>
        <stp>##V3_BDHV12</stp>
        <stp>DEC FP Equity</stp>
        <stp>PX_CLOSE_1D</stp>
        <stp>12/04/2019</stp>
        <stp>12/04/2019</stp>
        <stp>[Crispin Spreadsheet.xlsx]OEI!R109C28</stp>
        <tr r="AB109" s="1"/>
      </tp>
      <tp>
        <v>21.24</v>
        <stp/>
        <stp>##V3_BDHV12</stp>
        <stp>GYC GY Equity</stp>
        <stp>PX_CLOSE_1D</stp>
        <stp>12/04/2019</stp>
        <stp>12/04/2019</stp>
        <stp>[Crispin Spreadsheet.xlsx]OEI!R163C28</stp>
        <tr r="AB163" s="1"/>
      </tp>
      <tp>
        <v>111.85</v>
        <stp/>
        <stp>##V3_BDPV12</stp>
        <stp>CAP FP Equity</stp>
        <stp>LAST_PRICE</stp>
        <stp>[Crispin Spreadsheet.xlsx]OEI!R94C7</stp>
        <tr r="G94" s="1"/>
      </tp>
      <tp>
        <v>6870</v>
        <stp/>
        <stp>##V3_BDHV12</stp>
        <stp>DCC LN Equity</stp>
        <stp>PX_CLOSE_1D</stp>
        <stp>12/04/2019</stp>
        <stp>12/04/2019</stp>
        <stp>[Crispin Spreadsheet.xlsx]OEI!R475C28</stp>
        <tr r="AB475" s="1"/>
      </tp>
      <tp>
        <v>1215</v>
        <stp/>
        <stp>##V3_BDHV12</stp>
        <stp>ABC LN Equity</stp>
        <stp>PX_CLOSE_1D</stp>
        <stp>12/04/2019</stp>
        <stp>12/04/2019</stp>
        <stp>[Crispin Spreadsheet.xlsx]OEI!R429C28</stp>
        <tr r="AB429" s="1"/>
      </tp>
      <tp>
        <v>8.35</v>
        <stp/>
        <stp>##V3_BDHV12</stp>
        <stp>FTC LN Equity</stp>
        <stp>PX_CLOSE_1D</stp>
        <stp>12/04/2019</stp>
        <stp>12/04/2019</stp>
        <stp>[Crispin Spreadsheet.xlsx]OEI!R490C28</stp>
        <tr r="AB490" s="1"/>
      </tp>
      <tp>
        <v>209.3</v>
        <stp/>
        <stp>##V3_BDHV12</stp>
        <stp>GNC LN Equity</stp>
        <stp>PX_CLOSE_1D</stp>
        <stp>12/04/2019</stp>
        <stp>12/04/2019</stp>
        <stp>[Crispin Spreadsheet.xlsx]OEI!R498C28</stp>
        <tr r="AB498" s="1"/>
      </tp>
      <tp>
        <v>618</v>
        <stp/>
        <stp>##V3_BDHV12</stp>
        <stp>GVC LN Equity</stp>
        <stp>PX_CLOSE_1D</stp>
        <stp>12/04/2019</stp>
        <stp>12/04/2019</stp>
        <stp>[Crispin Spreadsheet.xlsx]OEI!R499C28</stp>
        <tr r="AB499" s="1"/>
      </tp>
      <tp>
        <v>309.10000000000002</v>
        <stp/>
        <stp>##V3_BDHV12</stp>
        <stp>LUPE SS Equity</stp>
        <stp>PX_CLOSE_1D</stp>
        <stp>12/04/2019</stp>
        <stp>12/04/2019</stp>
        <stp>[Crispin Spreadsheet.xlsx]OEI!R385C28</stp>
        <tr r="AB385" s="1"/>
      </tp>
      <tp>
        <v>20</v>
        <stp/>
        <stp>##V3_BDHV12</stp>
        <stp>MTC LN Equity</stp>
        <stp>PX_CLOSE_1D</stp>
        <stp>12/04/2019</stp>
        <stp>12/04/2019</stp>
        <stp>[Crispin Spreadsheet.xlsx]OEI!R547C28</stp>
        <tr r="AB547" s="1"/>
      </tp>
      <tp>
        <v>523.20000000000005</v>
        <stp/>
        <stp>##V3_BDHV12</stp>
        <stp>PFC LN Equity</stp>
        <stp>PX_CLOSE_1D</stp>
        <stp>12/04/2019</stp>
        <stp>12/04/2019</stp>
        <stp>[Crispin Spreadsheet.xlsx]OEI!R558C28</stp>
        <tr r="AB558" s="1"/>
      </tp>
      <tp>
        <v>124</v>
        <stp/>
        <stp>##V3_BDHV12</stp>
        <stp>SGC LN Equity</stp>
        <stp>PX_CLOSE_1D</stp>
        <stp>12/04/2019</stp>
        <stp>12/04/2019</stp>
        <stp>[Crispin Spreadsheet.xlsx]OEI!R597C28</stp>
        <tr r="AB597" s="1"/>
      </tp>
      <tp>
        <v>73.400000000000006</v>
        <stp/>
        <stp>##V3_BDHV12</stp>
        <stp>VEC LN Equity</stp>
        <stp>PX_CLOSE_1D</stp>
        <stp>12/04/2019</stp>
        <stp>12/04/2019</stp>
        <stp>[Crispin Spreadsheet.xlsx]OEI!R614C28</stp>
        <tr r="AB614" s="1"/>
      </tp>
      <tp>
        <v>29.07</v>
        <stp/>
        <stp>##V3_BDHV12</stp>
        <stp>BAC US Equity</stp>
        <stp>PX_CLOSE_1D</stp>
        <stp>12/04/2019</stp>
        <stp>12/04/2019</stp>
        <stp>[Crispin Spreadsheet.xlsx]OEI!R646C28</stp>
        <tr r="AB646" s="1"/>
      </tp>
      <tp>
        <v>47.74</v>
        <stp/>
        <stp>##V3_BDHV12</stp>
        <stp>WFC US Equity</stp>
        <stp>PX_CLOSE_1D</stp>
        <stp>12/04/2019</stp>
        <stp>12/04/2019</stp>
        <stp>[Crispin Spreadsheet.xlsx]OEI!R768C28</stp>
        <tr r="AB768" s="1"/>
      </tp>
      <tp>
        <v>32.99</v>
        <stp/>
        <stp>##V3_BDHV12</stp>
        <stp>KHC US Equity</stp>
        <stp>PX_CLOSE_1D</stp>
        <stp>12/04/2019</stp>
        <stp>12/04/2019</stp>
        <stp>[Crispin Spreadsheet.xlsx]OEI!R706C28</stp>
        <tr r="AB706" s="1"/>
      </tp>
      <tp>
        <v>3.4699999999999998</v>
        <stp/>
        <stp>##V3_BDHV12</stp>
        <stp>KGC US Equity</stp>
        <stp>PX_CLOSE_1D</stp>
        <stp>12/04/2019</stp>
        <stp>12/04/2019</stp>
        <stp>[Crispin Spreadsheet.xlsx]OEI!R704C28</stp>
        <tr r="AB704" s="1"/>
      </tp>
      <tp>
        <v>208</v>
        <stp/>
        <stp>##V3_BDHV12</stp>
        <stp>8848 JT Equity</stp>
        <stp>PX_CLOSE_1D</stp>
        <stp>12/04/2019</stp>
        <stp>12/04/2019</stp>
        <stp>[Crispin Spreadsheet.xlsx]ALEG!R24C22</stp>
        <tr r="V24" s="3"/>
      </tp>
      <tp>
        <v>65</v>
        <stp/>
        <stp>##V3_BDHV12</stp>
        <stp>SAVE FP Equity</stp>
        <stp>PX_CLOSE_1D</stp>
        <stp>12/04/2019</stp>
        <stp>12/04/2019</stp>
        <stp>[Crispin Spreadsheet.xlsx]OEI!R123C28</stp>
        <tr r="AB123" s="1"/>
      </tp>
      <tp>
        <v>27.24</v>
        <stp/>
        <stp>##V3_BDHV12</stp>
        <stp>LBTYA US Equity</stp>
        <stp>PX_CLOSE_1D</stp>
        <stp>12/04/2019</stp>
        <stp>12/04/2019</stp>
        <stp>[Crispin Spreadsheet.xlsx]OEI!R710C28</stp>
        <tr r="AB710" s="1"/>
      </tp>
      <tp>
        <v>49.6</v>
        <stp/>
        <stp>##V3_BDHV12</stp>
        <stp>TCEHY US Equity</stp>
        <stp>PX_CLOSE_1D</stp>
        <stp>12/04/2019</stp>
        <stp>12/04/2019</stp>
        <stp>[Crispin Spreadsheet.xlsx]OEI!R752C28</stp>
        <tr r="AB752" s="1"/>
      </tp>
      <tp>
        <v>137.26</v>
        <stp/>
        <stp>##V3_BDHV12</stp>
        <stp>RACE US Equity</stp>
        <stp>PX_CLOSE_1D</stp>
        <stp>12/04/2019</stp>
        <stp>12/04/2019</stp>
        <stp>[Crispin Spreadsheet.xlsx]OEI!R682C28</stp>
        <tr r="AB682" s="1"/>
      </tp>
      <tp>
        <v>45.35</v>
        <stp/>
        <stp>##V3_BDPV12</stp>
        <stp>SCHW US Equity</stp>
        <stp>LAST_PRICE</stp>
        <stp>[Crispin Spreadsheet.xlsx]OEI!R652C7</stp>
        <tr r="G652" s="1"/>
      </tp>
      <tp>
        <v>46.49</v>
        <stp/>
        <stp>##V3_BDPV12</stp>
        <stp>WFC US Equity</stp>
        <stp>LAST_PRICE</stp>
        <stp>[Crispin Spreadsheet.xlsx]OEI!R768C7</stp>
        <tr r="G768" s="1"/>
      </tp>
      <tp>
        <v>26.61</v>
        <stp/>
        <stp>##V3_BDPV12</stp>
        <stp>UOB SP Equity</stp>
        <stp>LAST_PRICE</stp>
        <stp>[Crispin Spreadsheet.xlsx]OEI!R349C7</stp>
        <tr r="G349" s="1"/>
      </tp>
      <tp>
        <v>63.19</v>
        <stp/>
        <stp>##V3_BDPV12</stp>
        <stp>XPO US Equity</stp>
        <stp>LAST_PRICE</stp>
        <stp>[Crispin Spreadsheet.xlsx]OEI!R854C7</stp>
        <tr r="G854" s="1"/>
      </tp>
      <tp>
        <v>166.5</v>
        <stp/>
        <stp>##V3_BDPV12</stp>
        <stp>DNB NO Equity</stp>
        <stp>LAST_PRICE</stp>
        <stp>[Crispin Spreadsheet.xlsx]OEI!R329C7</stp>
        <tr r="G329" s="1"/>
      </tp>
      <tp>
        <v>126.15</v>
        <stp/>
        <stp>##V3_BDPV12</stp>
        <stp>CPI LN Equity</stp>
        <stp>LAST_PRICE</stp>
        <stp>[Crispin Spreadsheet.xlsx]OEI!R462C7</stp>
        <tr r="G462" s="1"/>
      </tp>
      <tp>
        <v>114</v>
        <stp/>
        <stp>##V3_BDPV12</stp>
        <stp>COB LN Equity</stp>
        <stp>LAST_PRICE</stp>
        <stp>[Crispin Spreadsheet.xlsx]OEI!R469C7</stp>
        <tr r="G469" s="1"/>
      </tp>
      <tp>
        <v>11.97</v>
        <stp/>
        <stp>##V3_BDPV12</stp>
        <stp>SNAP US Equity</stp>
        <stp>LAST_PRICE</stp>
        <stp>[Crispin Spreadsheet.xlsx]OEI!R745C7</stp>
        <tr r="G745" s="1"/>
      </tp>
      <tp>
        <v>210.1</v>
        <stp/>
        <stp>##V3_BDPV12</stp>
        <stp>GNC LN Equity</stp>
        <stp>LAST_PRICE</stp>
        <stp>[Crispin Spreadsheet.xlsx]OEI!R498C7</stp>
        <tr r="G498" s="1"/>
      </tp>
      <tp>
        <v>58.05</v>
        <stp/>
        <stp>##V3_BDPV12</stp>
        <stp>DAL US Equity</stp>
        <stp>LAST_PRICE</stp>
        <stp>[Crispin Spreadsheet.xlsx]OEI!R667C7</stp>
        <tr r="G667" s="1"/>
      </tp>
      <tp>
        <v>140.5</v>
        <stp/>
        <stp>##V3_BDPV12</stp>
        <stp>SFOR LN Equity</stp>
        <stp>LAST_PRICE</stp>
        <stp>[Crispin Spreadsheet.xlsx]OEI!R477C7</stp>
        <tr r="G477" s="1"/>
      </tp>
      <tp>
        <v>217.42</v>
        <stp/>
        <stp>##V3_BDPV12</stp>
        <stp>MMM US Equity</stp>
        <stp>LAST_PRICE</stp>
        <stp>[Crispin Spreadsheet.xlsx]OEI!R626C7</stp>
        <tr r="G626" s="1"/>
      </tp>
      <tp>
        <v>308.7</v>
        <stp/>
        <stp>##V3_BDHV12</stp>
        <stp>AKERBP NO Equity</stp>
        <stp>PX_CLOSE_1D</stp>
        <stp>12/04/2019</stp>
        <stp>12/04/2019</stp>
        <stp>[Crispin Spreadsheet.xlsx]OBID!R6C22</stp>
        <tr r="V6" s="7"/>
      </tp>
      <tp>
        <v>65.7</v>
        <stp/>
        <stp>##V3_BDPV12</stp>
        <stp>JUST LN Equity</stp>
        <stp>LAST_PRICE</stp>
        <stp>[Crispin Spreadsheet.xlsx]OEI!R531C7</stp>
        <tr r="G531" s="1"/>
      </tp>
      <tp>
        <v>544.20000000000005</v>
        <stp/>
        <stp>##V3_BDPV12</stp>
        <stp>5020 JT Equity</stp>
        <stp>LAST_PRICE</stp>
        <stp>[Crispin Spreadsheet.xlsx]ALEG!R23C7</stp>
        <tr r="G23" s="3"/>
      </tp>
      <tp>
        <v>3.55</v>
        <stp/>
        <stp>##V3_BDPV12</stp>
        <stp>HUNT NO Equity</stp>
        <stp>LAST_PRICE</stp>
        <stp>[Crispin Spreadsheet.xlsx]OEI!R331C7</stp>
        <tr r="G331" s="1"/>
      </tp>
      <tp>
        <v>81.209999999999994</v>
        <stp/>
        <stp>##V3_BDPV12</stp>
        <stp>LAMR US Equity</stp>
        <stp>LAST_PRICE</stp>
        <stp>[Crispin Spreadsheet.xlsx]OEI!R707C7</stp>
        <tr r="G707" s="1"/>
      </tp>
      <tp>
        <v>2.3170000000000002</v>
        <stp/>
        <stp>##V3_BDPV12</stp>
        <stp>ISP IM Equity</stp>
        <stp>LAST_PRICE</stp>
        <stp>[Crispin Spreadsheet4.xlsx]OEI!R244C7</stp>
        <tr r="G244" s="1"/>
      </tp>
      <tp>
        <v>4.5715000000000003</v>
        <stp/>
        <stp>##V3_BDPV12</stp>
        <stp>SAN SQ Equity</stp>
        <stp>LAST_PRICE</stp>
        <stp>[Crispin Spreadsheet4.xlsx]OEI!R364C7</stp>
        <tr r="G364" s="1"/>
      </tp>
      <tp t="s">
        <v>NOK</v>
        <stp/>
        <stp>##V3_BDPV12</stp>
        <stp>NODL NO Equity</stp>
        <stp>CRNCY</stp>
        <stp>[Crispin Spreadsheet.xlsx]FDXC!R28C4</stp>
        <tr r="D28" s="8"/>
      </tp>
      <tp t="s">
        <v>JPY</v>
        <stp/>
        <stp>##V3_BDPV12</stp>
        <stp>1820 JT Equity</stp>
        <stp>CRNCY</stp>
        <stp>[Crispin Spreadsheet.xlsx]OEI!R287C4</stp>
        <tr r="D287" s="1"/>
      </tp>
      <tp t="s">
        <v>USD</v>
        <stp/>
        <stp>##V3_BDPV12</stp>
        <stp>ERIC US Equity</stp>
        <stp>CRNCY</stp>
        <stp>[Crispin Spreadsheet.xlsx]OPUS!R79C4</stp>
        <tr r="D79" s="4"/>
      </tp>
      <tp>
        <v>1610</v>
        <stp/>
        <stp>##V3_BDPV12</stp>
        <stp>HSX LN Equity</stp>
        <stp>LAST_PRICE</stp>
        <stp>[Crispin Spreadsheet4.xlsx]OEI!R504C7</stp>
        <tr r="G504" s="1"/>
      </tp>
      <tp>
        <v>47.28</v>
        <stp/>
        <stp>##V3_BDPV12</stp>
        <stp>ATVI US Equity</stp>
        <stp>PX_YEST_CLOSE</stp>
        <stp>[Crispin Spreadsheet.xlsx]OPUS!R68C6</stp>
        <tr r="F68" s="4"/>
      </tp>
      <tp t="s">
        <v>JPY</v>
        <stp/>
        <stp>##V3_BDPV12</stp>
        <stp>7203 JT Equity</stp>
        <stp>CRNCY</stp>
        <stp>[Crispin Spreadsheet.xlsx]OEI!R305C4</stp>
        <tr r="D305" s="1"/>
      </tp>
      <tp t="s">
        <v>JPY</v>
        <stp/>
        <stp>##V3_BDPV12</stp>
        <stp>5202 JT Equity</stp>
        <stp>CRNCY</stp>
        <stp>[Crispin Spreadsheet.xlsx]OEI!R285C4</stp>
        <tr r="D285" s="1"/>
      </tp>
      <tp>
        <v>507</v>
        <stp/>
        <stp>##V3_BDPV12</stp>
        <stp>BA/ LN Equity</stp>
        <stp>LAST_PRICE</stp>
        <stp>[Crispin Spreadsheet4.xlsx]OEI!R444C7</stp>
        <tr r="G444" s="1"/>
      </tp>
      <tp t="s">
        <v>JPY</v>
        <stp/>
        <stp>##V3_BDPV12</stp>
        <stp>8919 JT Equity</stp>
        <stp>CRNCY</stp>
        <stp>[Crispin Spreadsheet.xlsx]OEI!R274C4</stp>
        <tr r="D274" s="1"/>
      </tp>
      <tp t="s">
        <v>JPY</v>
        <stp/>
        <stp>##V3_BDPV12</stp>
        <stp>8848 JT Equity</stp>
        <stp>CRNCY</stp>
        <stp>[Crispin Spreadsheet.xlsx]OEI!R831C4</stp>
        <tr r="D831" s="1"/>
      </tp>
      <tp t="s">
        <v>USD</v>
        <stp/>
        <stp>##V3_BDPV12</stp>
        <stp>FOXA US Equity</stp>
        <stp>CRNCY</stp>
        <stp>[Crispin Spreadsheet.xlsx]FDXC!R68C4</stp>
        <tr r="D68" s="8"/>
      </tp>
      <tp>
        <v>65.7</v>
        <stp/>
        <stp>##V3_BDPV12</stp>
        <stp>JUST LN Equity</stp>
        <stp>LAST_PRICE</stp>
        <stp>[Crispin Spreadsheet.xlsx]SWAN!R147C7</stp>
        <tr r="G147" s="2"/>
      </tp>
      <tp>
        <v>16.059999999999999</v>
        <stp/>
        <stp>##V3_BDPV12</stp>
        <stp>1233 HK Equity</stp>
        <stp>PX_YEST_CLOSE</stp>
        <stp>[Crispin Spreadsheet.xlsx]OEI!R217C6</stp>
        <tr r="F217" s="1"/>
      </tp>
      <tp>
        <v>248.4</v>
        <stp/>
        <stp>##V3_BDPV12</stp>
        <stp>TSCO LN Equity</stp>
        <stp>LAST_PRICE</stp>
        <stp>[Crispin Spreadsheet4.xlsx]OEI!R603C7</stp>
        <tr r="G603" s="1"/>
      </tp>
      <tp>
        <v>4362</v>
        <stp/>
        <stp>##V3_BDPV12</stp>
        <stp>ULVR LN Equity</stp>
        <stp>LAST_PRICE</stp>
        <stp>[Crispin Spreadsheet4.xlsx]OEI!R612C7</stp>
        <tr r="G612" s="1"/>
      </tp>
      <tp>
        <v>84.24</v>
        <stp/>
        <stp>##V3_BDPV12</stp>
        <stp>WAF GY Equity</stp>
        <stp>LAST_PRICE</stp>
        <stp>[Crispin Spreadsheet4.xlsx]OEI!R184C7</stp>
        <tr r="G184" s="1"/>
      </tp>
      <tp>
        <v>25.217500000000001</v>
        <stp/>
        <stp>##V3_BDPV12</stp>
        <stp>IGLN LN Equity</stp>
        <stp>LAST_PRICE</stp>
        <stp>[Crispin Spreadsheet.xlsx]SWAN!R224C7</stp>
        <tr r="G224" s="2"/>
      </tp>
      <tp>
        <v>296.2</v>
        <stp/>
        <stp>##V3_BDPV12</stp>
        <stp>SPD LN Equity</stp>
        <stp>LAST_PRICE</stp>
        <stp>[Crispin Spreadsheet4.xlsx]OEI!R594C7</stp>
        <tr r="G594" s="1"/>
      </tp>
      <tp>
        <v>514</v>
        <stp/>
        <stp>##V3_BDPV12</stp>
        <stp>PFG LN Equity</stp>
        <stp>LAST_PRICE</stp>
        <stp>[Crispin Spreadsheet4.xlsx]OEI!R564C7</stp>
        <tr r="G564" s="1"/>
      </tp>
      <tp t="s">
        <v>BRL</v>
        <stp/>
        <stp>##V3_BDPV12</stp>
        <stp>SLCE3 BS Equity</stp>
        <stp>CRNCY</stp>
        <stp>[Crispin Spreadsheet.xlsx]SWAN!R17C4</stp>
        <tr r="D17" s="2"/>
      </tp>
      <tp>
        <v>1.36</v>
        <stp/>
        <stp>##V3_BDPV12</stp>
        <stp>WGX AU Equity</stp>
        <stp>LAST_PRICE</stp>
        <stp>[Crispin Spreadsheet.xlsx]OEI!R24C7</stp>
        <tr r="G24" s="1"/>
      </tp>
      <tp t="s">
        <v>GBP</v>
        <stp/>
        <stp>##V3_BDPV12</stp>
        <stp>Z A Index</stp>
        <stp>CRNCY</stp>
        <stp>[Crispin Spreadsheet.xlsx]OEI!R426C4</stp>
        <tr r="D426" s="1"/>
      </tp>
      <tp>
        <v>21</v>
        <stp/>
        <stp>##V3_BDPV12</stp>
        <stp>CNP FP Equity</stp>
        <stp>LAST_PRICE</stp>
        <stp>[Crispin Spreadsheet.xlsx]OEI!R98C7</stp>
        <tr r="G98" s="1"/>
      </tp>
      <tp>
        <v>147.1</v>
        <stp/>
        <stp>##V3_BDPV12</stp>
        <stp>DC/ LN Equity</stp>
        <stp>LAST_PRICE</stp>
        <stp>[Crispin Spreadsheet.xlsx]OBID!R11C7</stp>
        <tr r="G11" s="7"/>
      </tp>
      <tp>
        <v>20.25</v>
        <stp/>
        <stp>##V3_BDPV12</stp>
        <stp>HUM LN Equity</stp>
        <stp>LAST_PRICE</stp>
        <stp>[Crispin Spreadsheet.xlsx]OEI!R507C7</stp>
        <tr r="G507" s="1"/>
      </tp>
      <tp>
        <v>31.04</v>
        <stp/>
        <stp>##V3_BDPV12</stp>
        <stp>POL US Equity</stp>
        <stp>LAST_PRICE</stp>
        <stp>[Crispin Spreadsheet.xlsx]OEI!R736C7</stp>
        <tr r="G736" s="1"/>
      </tp>
      <tp>
        <v>1347</v>
        <stp/>
        <stp>##V3_BDPV12</stp>
        <stp>SGL SJ Equity</stp>
        <stp>LAST_PRICE</stp>
        <stp>[Crispin Spreadsheet.xlsx]OEI!R356C7</stp>
        <tr r="G356" s="1"/>
      </tp>
      <tp>
        <v>1230</v>
        <stp/>
        <stp>##V3_BDPV12</stp>
        <stp>ABC LN Equity</stp>
        <stp>LAST_PRICE</stp>
        <stp>[Crispin Spreadsheet.xlsx]OEI!R429C7</stp>
        <tr r="G429" s="1"/>
      </tp>
      <tp>
        <v>24.08</v>
        <stp/>
        <stp>##V3_BDPV12</stp>
        <stp>BGN IM Equity</stp>
        <stp>LAST_PRICE</stp>
        <stp>[Crispin Spreadsheet.xlsx]OEI!R234C7</stp>
        <tr r="G234" s="1"/>
      </tp>
      <tp>
        <v>2515</v>
        <stp/>
        <stp>##V3_BDPV12</stp>
        <stp>CRH LN Equity</stp>
        <stp>LAST_PRICE</stp>
        <stp>[Crispin Spreadsheet.xlsx]OEI!R472C7</stp>
        <tr r="G472" s="1"/>
      </tp>
      <tp>
        <v>1256</v>
        <stp/>
        <stp>##V3_BDPV12</stp>
        <stp>ERM LN Equity</stp>
        <stp>LAST_PRICE</stp>
        <stp>[Crispin Spreadsheet.xlsx]OEI!R487C7</stp>
        <tr r="G487" s="1"/>
      </tp>
      <tp>
        <v>621.4</v>
        <stp/>
        <stp>##V3_BDPV12</stp>
        <stp>GVC LN Equity</stp>
        <stp>LAST_PRICE</stp>
        <stp>[Crispin Spreadsheet.xlsx]OEI!R499C7</stp>
        <tr r="G499" s="1"/>
      </tp>
      <tp>
        <v>34.69</v>
        <stp/>
        <stp>##V3_BDPV12</stp>
        <stp>AAL US Equity</stp>
        <stp>LAST_PRICE</stp>
        <stp>[Crispin Spreadsheet.xlsx]OEI!R636C7</stp>
        <tr r="G636" s="1"/>
      </tp>
      <tp>
        <v>8.8699999999999992</v>
        <stp/>
        <stp>##V3_BDPV12</stp>
        <stp>TFI FP Equity</stp>
        <stp>LAST_PRICE</stp>
        <stp>[Crispin Spreadsheet.xlsx]OEI!R133C7</stp>
        <tr r="G133" s="1"/>
      </tp>
      <tp>
        <v>25.64</v>
        <stp/>
        <stp>##V3_BDPV12</stp>
        <stp>KBH US Equity</stp>
        <stp>LAST_PRICE</stp>
        <stp>[Crispin Spreadsheet.xlsx]OEI!R702C7</stp>
        <tr r="G702" s="1"/>
      </tp>
      <tp>
        <v>71.099999999999994</v>
        <stp/>
        <stp>##V3_BDPV12</stp>
        <stp>STB NO Equity</stp>
        <stp>LAST_PRICE</stp>
        <stp>[Crispin Spreadsheet.xlsx]OEI!R338C7</stp>
        <tr r="G338" s="1"/>
      </tp>
      <tp>
        <v>244.66</v>
        <stp/>
        <stp>##V3_BDPV12</stp>
        <stp>PANW US Equity</stp>
        <stp>LAST_PRICE</stp>
        <stp>[Crispin Spreadsheet.xlsx]OEI!R733C7</stp>
        <tr r="G733" s="1"/>
      </tp>
      <tp>
        <v>545.70000000000005</v>
        <stp/>
        <stp>##V3_BDHV12</stp>
        <stp>5020 JT Equity</stp>
        <stp>PX_CLOSE_1D</stp>
        <stp>12/04/2019</stp>
        <stp>12/04/2019</stp>
        <stp>[Crispin Spreadsheet.xlsx]OPE!R17C22</stp>
        <tr r="V17" s="5"/>
      </tp>
      <tp>
        <v>87</v>
        <stp/>
        <stp>##V3_BDPV12</stp>
        <stp>VSAT US Equity</stp>
        <stp>LAST_PRICE</stp>
        <stp>[Crispin Spreadsheet.xlsx]OEI!R850C7</stp>
        <tr r="G850" s="1"/>
      </tp>
      <tp>
        <v>42.95</v>
        <stp/>
        <stp>##V3_BDHV12</stp>
        <stp>SLCE3 BS Equity</stp>
        <stp>PX_CLOSE_1D</stp>
        <stp>12/04/2019</stp>
        <stp>12/04/2019</stp>
        <stp>[Crispin Spreadsheet.xlsx]SWAN!R17C26</stp>
        <tr r="Z17" s="2"/>
      </tp>
      <tp>
        <v>8.15</v>
        <stp/>
        <stp>##V3_BDPV12</stp>
        <stp>FMG AU Equity</stp>
        <stp>LAST_PRICE</stp>
        <stp>[Crispin Spreadsheet.xlsx]SWAN!R7C7</stp>
        <tr r="G7" s="2"/>
      </tp>
      <tp>
        <v>3379</v>
        <stp/>
        <stp>##V3_BDPV12</stp>
        <stp>JMAT LN Equity</stp>
        <stp>LAST_PRICE</stp>
        <stp>[Crispin Spreadsheet.xlsx]OEI!R530C7</stp>
        <tr r="G530" s="1"/>
      </tp>
      <tp>
        <v>102</v>
        <stp/>
        <stp>##V3_BDPV12</stp>
        <stp>INTU LN Equity</stp>
        <stp>LAST_PRICE</stp>
        <stp>[Crispin Spreadsheet.xlsx]OEI!R521C7</stp>
        <tr r="G521" s="1"/>
      </tp>
      <tp>
        <v>120.95</v>
        <stp/>
        <stp>##V3_BDPV12</stp>
        <stp>MSFT US Equity</stp>
        <stp>LAST_PRICE</stp>
        <stp>[Crispin Spreadsheet.xlsx]OEI!R720C7</stp>
        <tr r="G720" s="1"/>
      </tp>
      <tp>
        <v>1.48</v>
        <stp/>
        <stp>##V3_BDPV12</stp>
        <stp>ALPHA GA Equity</stp>
        <stp>PX_YEST_CLOSE</stp>
        <stp>[Crispin Spreadsheet.xlsx]SWAN!R47C6</stp>
        <tr r="F47" s="2"/>
      </tp>
      <tp t="s">
        <v>EUR</v>
        <stp/>
        <stp>##V3_BDPV12</stp>
        <stp>UN01 GY Equity</stp>
        <stp>CRNCY</stp>
        <stp>[Crispin Spreadsheet.xlsx]OEI!R189C4</stp>
        <tr r="D189" s="1"/>
      </tp>
      <tp t="s">
        <v>JPY</v>
        <stp/>
        <stp>##V3_BDPV12</stp>
        <stp>2331 JT Equity</stp>
        <stp>CRNCY</stp>
        <stp>[Crispin Spreadsheet.xlsx]OEI!R297C4</stp>
        <tr r="D297" s="1"/>
      </tp>
      <tp t="s">
        <v>JPY</v>
        <stp/>
        <stp>##V3_BDPV12</stp>
        <stp>6201 JT Equity</stp>
        <stp>CRNCY</stp>
        <stp>[Crispin Spreadsheet.xlsx]OEI!R304C4</stp>
        <tr r="D304" s="1"/>
      </tp>
      <tp t="s">
        <v>JPY</v>
        <stp/>
        <stp>##V3_BDPV12</stp>
        <stp>8750 JT Equity</stp>
        <stp>CRNCY</stp>
        <stp>[Crispin Spreadsheet.xlsx]OEI!R261C4</stp>
        <tr r="D261" s="1"/>
      </tp>
      <tp t="s">
        <v>JPY</v>
        <stp/>
        <stp>##V3_BDPV12</stp>
        <stp>6740 JT Equity</stp>
        <stp>CRNCY</stp>
        <stp>[Crispin Spreadsheet.xlsx]OEI!R270C4</stp>
        <tr r="D270" s="1"/>
      </tp>
      <tp>
        <v>7.8029999999999999</v>
        <stp/>
        <stp>##V3_BDPV12</stp>
        <stp>CBK GY Equity</stp>
        <stp>LAST_PRICE</stp>
        <stp>[Crispin Spreadsheet4.xlsx]OEI!R155C7</stp>
        <tr r="G155" s="1"/>
      </tp>
      <tp>
        <v>2521.5</v>
        <stp/>
        <stp>##V3_BDPV12</stp>
        <stp>IMB LN Equity</stp>
        <stp>LAST_PRICE</stp>
        <stp>[Crispin Spreadsheet4.xlsx]OEI!R515C7</stp>
        <tr r="G515" s="1"/>
      </tp>
      <tp t="s">
        <v>JPY</v>
        <stp/>
        <stp>##V3_BDPV12</stp>
        <stp>7012 JT Equity</stp>
        <stp>CRNCY</stp>
        <stp>[Crispin Spreadsheet.xlsx]OEI!R275C4</stp>
        <tr r="D275" s="1"/>
      </tp>
      <tp>
        <v>1549.8</v>
        <stp/>
        <stp>##V3_BDPV12</stp>
        <stp>GSK LN Equity</stp>
        <stp>LAST_PRICE</stp>
        <stp>[Crispin Spreadsheet4.xlsx]OEI!R495C7</stp>
        <tr r="G495" s="1"/>
      </tp>
      <tp t="s">
        <v>USD</v>
        <stp/>
        <stp>##V3_BDPV12</stp>
        <stp>VSAT US Equity</stp>
        <stp>CRNCY</stp>
        <stp>[Crispin Spreadsheet.xlsx]OPUS!R80C4</stp>
        <tr r="D80" s="4"/>
      </tp>
      <tp t="s">
        <v>USD</v>
        <stp/>
        <stp>##V3_BDPV12</stp>
        <stp>MSFT US Equity</stp>
        <stp>CRNCY</stp>
        <stp>[Crispin Spreadsheet.xlsx]OPUS!R77C4</stp>
        <tr r="D77" s="4"/>
      </tp>
      <tp>
        <v>39.5</v>
        <stp/>
        <stp>##V3_BDPV12</stp>
        <stp>TSTR LN Equity</stp>
        <stp>PX_YEST_CLOSE</stp>
        <stp>[Crispin Spreadsheet.xlsx]ALEG!R62C6</stp>
        <tr r="F62" s="3"/>
      </tp>
      <tp>
        <v>97.3</v>
        <stp/>
        <stp>##V3_BDPV12</stp>
        <stp>LOOK LN Equity</stp>
        <stp>LAST_PRICE</stp>
        <stp>[Crispin Spreadsheet.xlsx]SWAN!R150C7</stp>
        <tr r="G150" s="2"/>
      </tp>
      <tp>
        <v>47125</v>
        <stp/>
        <stp>##V3_BDPV12</stp>
        <stp>KIO SJ Equity</stp>
        <stp>LAST_PRICE</stp>
        <stp>[Crispin Spreadsheet4.xlsx]OEI!R355C7</stp>
        <tr r="G355" s="1"/>
      </tp>
      <tp>
        <v>4698.5</v>
        <stp/>
        <stp>##V3_BDPV12</stp>
        <stp>RIO LN Equity</stp>
        <stp>LAST_PRICE</stp>
        <stp>[Crispin Spreadsheet4.xlsx]OEI!R575C7</stp>
        <tr r="G575" s="1"/>
      </tp>
      <tp>
        <v>15.2</v>
        <stp/>
        <stp>##V3_BDPV12</stp>
        <stp>SBER LI Equity</stp>
        <stp>PX_YEST_CLOSE</stp>
        <stp>[Crispin Spreadsheet.xlsx]OPUS!R60C6</stp>
        <tr r="F60" s="4"/>
      </tp>
      <tp>
        <v>1701</v>
        <stp/>
        <stp>##V3_BDPV12</stp>
        <stp>PRU LN Equity</stp>
        <stp>LAST_PRICE</stp>
        <stp>[Crispin Spreadsheet4.xlsx]OEI!R565C7</stp>
        <tr r="G565" s="1"/>
      </tp>
      <tp>
        <v>0.86363000000000001</v>
        <stp/>
        <stp>##V3_BDPV12</stp>
        <stp>EURGBp Curncy</stp>
        <stp>LAST_PRICE</stp>
        <stp>[Crispin Spreadsheet4.xlsx]OPE!R50C13</stp>
        <tr r="M50" s="5"/>
      </tp>
      <tp>
        <v>0.86363000000000001</v>
        <stp/>
        <stp>##V3_BDPV12</stp>
        <stp>EURGBp Curncy</stp>
        <stp>LAST_PRICE</stp>
        <stp>[Crispin Spreadsheet4.xlsx]OPE!R49C13</stp>
        <tr r="M49" s="5"/>
      </tp>
      <tp>
        <v>0.86363000000000001</v>
        <stp/>
        <stp>##V3_BDPV12</stp>
        <stp>EURGBp Curncy</stp>
        <stp>LAST_PRICE</stp>
        <stp>[Crispin Spreadsheet4.xlsx]OPE!R48C13</stp>
        <tr r="M48" s="5"/>
      </tp>
      <tp>
        <v>0.86363000000000001</v>
        <stp/>
        <stp>##V3_BDPV12</stp>
        <stp>EURGBp Curncy</stp>
        <stp>LAST_PRICE</stp>
        <stp>[Crispin Spreadsheet4.xlsx]OPE!R43C13</stp>
        <tr r="M43" s="5"/>
      </tp>
      <tp>
        <v>0.86363000000000001</v>
        <stp/>
        <stp>##V3_BDPV12</stp>
        <stp>EURGBp Curncy</stp>
        <stp>LAST_PRICE</stp>
        <stp>[Crispin Spreadsheet4.xlsx]OPE!R42C13</stp>
        <tr r="M42" s="5"/>
      </tp>
      <tp>
        <v>0.86363000000000001</v>
        <stp/>
        <stp>##V3_BDPV12</stp>
        <stp>EURGBp Curncy</stp>
        <stp>LAST_PRICE</stp>
        <stp>[Crispin Spreadsheet4.xlsx]OPE!R41C13</stp>
        <tr r="M41" s="5"/>
      </tp>
      <tp>
        <v>0.86363000000000001</v>
        <stp/>
        <stp>##V3_BDPV12</stp>
        <stp>EURGBp Curncy</stp>
        <stp>LAST_PRICE</stp>
        <stp>[Crispin Spreadsheet4.xlsx]OPE!R40C13</stp>
        <tr r="M40" s="5"/>
      </tp>
      <tp>
        <v>0.86363000000000001</v>
        <stp/>
        <stp>##V3_BDPV12</stp>
        <stp>EURGBp Curncy</stp>
        <stp>LAST_PRICE</stp>
        <stp>[Crispin Spreadsheet4.xlsx]OPE!R46C13</stp>
        <tr r="M46" s="5"/>
      </tp>
      <tp>
        <v>0.86363000000000001</v>
        <stp/>
        <stp>##V3_BDPV12</stp>
        <stp>EURGBp Curncy</stp>
        <stp>LAST_PRICE</stp>
        <stp>[Crispin Spreadsheet4.xlsx]OPE!R45C13</stp>
        <tr r="M45" s="5"/>
      </tp>
      <tp>
        <v>0.86363000000000001</v>
        <stp/>
        <stp>##V3_BDPV12</stp>
        <stp>EURGBp Curncy</stp>
        <stp>LAST_PRICE</stp>
        <stp>[Crispin Spreadsheet4.xlsx]OPE!R44C13</stp>
        <tr r="M44" s="5"/>
      </tp>
      <tp>
        <v>0.86363000000000001</v>
        <stp/>
        <stp>##V3_BDPV12</stp>
        <stp>EURGBp Curncy</stp>
        <stp>LAST_PRICE</stp>
        <stp>[Crispin Spreadsheet4.xlsx]OPE!R39C13</stp>
        <tr r="M39" s="5"/>
      </tp>
      <tp>
        <v>0.86363000000000001</v>
        <stp/>
        <stp>##V3_BDPV12</stp>
        <stp>EURGBp Curncy</stp>
        <stp>LAST_PRICE</stp>
        <stp>[Crispin Spreadsheet4.xlsx]OPE!R38C13</stp>
        <tr r="M38" s="5"/>
      </tp>
      <tp>
        <v>0.86363000000000001</v>
        <stp/>
        <stp>##V3_BDPV12</stp>
        <stp>EURGBp Curncy</stp>
        <stp>LAST_PRICE</stp>
        <stp>[Crispin Spreadsheet4.xlsx]OPE!R33C13</stp>
        <tr r="M33" s="5"/>
      </tp>
      <tp>
        <v>0.86363000000000001</v>
        <stp/>
        <stp>##V3_BDPV12</stp>
        <stp>EURGBp Curncy</stp>
        <stp>LAST_PRICE</stp>
        <stp>[Crispin Spreadsheet4.xlsx]OPE!R32C13</stp>
        <tr r="M32" s="5"/>
      </tp>
      <tp>
        <v>0.86363000000000001</v>
        <stp/>
        <stp>##V3_BDPV12</stp>
        <stp>EURGBp Curncy</stp>
        <stp>LAST_PRICE</stp>
        <stp>[Crispin Spreadsheet4.xlsx]OPE!R31C13</stp>
        <tr r="M31" s="5"/>
      </tp>
      <tp>
        <v>0.86363000000000001</v>
        <stp/>
        <stp>##V3_BDPV12</stp>
        <stp>EURGBp Curncy</stp>
        <stp>LAST_PRICE</stp>
        <stp>[Crispin Spreadsheet4.xlsx]OPE!R37C13</stp>
        <tr r="M37" s="5"/>
      </tp>
      <tp>
        <v>0.86363000000000001</v>
        <stp/>
        <stp>##V3_BDPV12</stp>
        <stp>EURGBp Curncy</stp>
        <stp>LAST_PRICE</stp>
        <stp>[Crispin Spreadsheet4.xlsx]OPE!R36C13</stp>
        <tr r="M36" s="5"/>
      </tp>
      <tp>
        <v>0.86363000000000001</v>
        <stp/>
        <stp>##V3_BDPV12</stp>
        <stp>EURGBp Curncy</stp>
        <stp>LAST_PRICE</stp>
        <stp>[Crispin Spreadsheet4.xlsx]OPE!R35C13</stp>
        <tr r="M35" s="5"/>
      </tp>
      <tp>
        <v>0.86363000000000001</v>
        <stp/>
        <stp>##V3_BDPV12</stp>
        <stp>EURGBp Curncy</stp>
        <stp>LAST_PRICE</stp>
        <stp>[Crispin Spreadsheet4.xlsx]OPE!R34C13</stp>
        <tr r="M34" s="5"/>
      </tp>
      <tp>
        <v>0.86363000000000001</v>
        <stp/>
        <stp>##V3_BDPV12</stp>
        <stp>EURGBP Curncy</stp>
        <stp>LAST_PRICE</stp>
        <stp>[Crispin Spreadsheet4.xlsx]OEI!R59C13</stp>
        <tr r="M59" s="1"/>
      </tp>
      <tp>
        <v>4.13</v>
        <stp/>
        <stp>##V3_BDHV12</stp>
        <stp>AIBG ID Equity</stp>
        <stp>PX_CLOSE_1D</stp>
        <stp>12/04/2019</stp>
        <stp>12/04/2019</stp>
        <stp>[Crispin Spreadsheet.xlsx]OEI!R225C28</stp>
        <tr r="AB225" s="1"/>
      </tp>
      <tp>
        <v>5316</v>
        <stp/>
        <stp>##V3_BDHV12</stp>
        <stp>FERG LN Equity</stp>
        <stp>PX_CLOSE_1D</stp>
        <stp>12/04/2019</stp>
        <stp>12/04/2019</stp>
        <stp>[Crispin Spreadsheet.xlsx]OEI!R620C28</stp>
        <tr r="AB620" s="1"/>
      </tp>
      <tp>
        <v>14.61</v>
        <stp/>
        <stp>##V3_BDHV12</stp>
        <stp>ORA FP Equity</stp>
        <stp>PX_CLOSE_1D</stp>
        <stp>12/04/2019</stp>
        <stp>12/04/2019</stp>
        <stp>[Crispin Spreadsheet.xlsx]OEI!R116C28</stp>
        <tr r="AB116" s="1"/>
      </tp>
      <tp>
        <v>21.53</v>
        <stp/>
        <stp>##V3_BDHV12</stp>
        <stp>LHA GY Equity</stp>
        <stp>PX_CLOSE_1D</stp>
        <stp>12/04/2019</stp>
        <stp>12/04/2019</stp>
        <stp>[Crispin Spreadsheet.xlsx]OEI!R158C28</stp>
        <tr r="AB158" s="1"/>
      </tp>
      <tp>
        <v>12.74</v>
        <stp/>
        <stp>##V3_BDHV12</stp>
        <stp>TKA GY Equity</stp>
        <stp>PX_CLOSE_1D</stp>
        <stp>12/04/2019</stp>
        <stp>12/04/2019</stp>
        <stp>[Crispin Spreadsheet.xlsx]OEI!R187C28</stp>
        <tr r="AB187" s="1"/>
      </tp>
      <tp>
        <v>1.6419999999999999</v>
        <stp/>
        <stp>##V3_BDPV12</stp>
        <stp>SRS IM Equity</stp>
        <stp>LAST_PRICE</stp>
        <stp>[Crispin Spreadsheet.xlsx]OPE!R14C7</stp>
        <tr r="G14" s="5"/>
      </tp>
      <tp>
        <v>13.898</v>
        <stp/>
        <stp>##V3_BDHV12</stp>
        <stp>FCA IM Equity</stp>
        <stp>PX_CLOSE_1D</stp>
        <stp>12/04/2019</stp>
        <stp>12/04/2019</stp>
        <stp>[Crispin Spreadsheet.xlsx]OEI!R242C28</stp>
        <tr r="AB242" s="1"/>
      </tp>
      <tp>
        <v>29.1</v>
        <stp/>
        <stp>##V3_BDHV12</stp>
        <stp>HLAG GY Equity</stp>
        <stp>PX_CLOSE_1D</stp>
        <stp>12/04/2019</stp>
        <stp>12/04/2019</stp>
        <stp>[Crispin Spreadsheet.xlsx]OEI!R165C28</stp>
        <tr r="AB165" s="1"/>
      </tp>
      <tp>
        <v>114.15</v>
        <stp/>
        <stp>##V3_BDPV12</stp>
        <stp>GETIB SS Equity</stp>
        <stp>LAST_PRICE</stp>
        <stp>[Crispin Spreadsheet4.xlsx]OEI!R381C7</stp>
        <tr r="G381" s="1"/>
      </tp>
      <tp>
        <v>209.2</v>
        <stp/>
        <stp>##V3_BDHV12</stp>
        <stp>BCA LN Equity</stp>
        <stp>PX_CLOSE_1D</stp>
        <stp>12/04/2019</stp>
        <stp>12/04/2019</stp>
        <stp>[Crispin Spreadsheet.xlsx]OEI!R447C28</stp>
        <tr r="AB447" s="1"/>
      </tp>
      <tp>
        <v>110.15</v>
        <stp/>
        <stp>##V3_BDHV12</stp>
        <stp>CNA LN Equity</stp>
        <stp>PX_CLOSE_1D</stp>
        <stp>12/04/2019</stp>
        <stp>12/04/2019</stp>
        <stp>[Crispin Spreadsheet.xlsx]OEI!R465C28</stp>
        <tr r="AB465" s="1"/>
      </tp>
      <tp>
        <v>197</v>
        <stp/>
        <stp>##V3_BDHV12</stp>
        <stp>ACA LN Equity</stp>
        <stp>PX_CLOSE_1D</stp>
        <stp>12/04/2019</stp>
        <stp>12/04/2019</stp>
        <stp>[Crispin Spreadsheet.xlsx]OEI!R430C28</stp>
        <tr r="AB430" s="1"/>
      </tp>
      <tp>
        <v>534</v>
        <stp/>
        <stp>##V3_BDHV12</stp>
        <stp>RSA LN Equity</stp>
        <stp>PX_CLOSE_1D</stp>
        <stp>12/04/2019</stp>
        <stp>12/04/2019</stp>
        <stp>[Crispin Spreadsheet.xlsx]OEI!R582C28</stp>
        <tr r="AB582" s="1"/>
      </tp>
      <tp>
        <v>11.68</v>
        <stp/>
        <stp>##V3_BDHV12</stp>
        <stp>RYA LN Equity</stp>
        <stp>PX_CLOSE_1D</stp>
        <stp>12/04/2019</stp>
        <stp>12/04/2019</stp>
        <stp>[Crispin Spreadsheet.xlsx]OEI!R583C28</stp>
        <tr r="AB583" s="1"/>
      </tp>
      <tp>
        <v>46.1</v>
        <stp/>
        <stp>##V3_BDHV12</stp>
        <stp>BMA US Equity</stp>
        <stp>PX_CLOSE_1D</stp>
        <stp>12/04/2019</stp>
        <stp>12/04/2019</stp>
        <stp>[Crispin Spreadsheet.xlsx]OEI!R645C28</stp>
        <tr r="AB645" s="1"/>
      </tp>
      <tp>
        <v>44.31</v>
        <stp/>
        <stp>##V3_BDHV12</stp>
        <stp>CNA US Equity</stp>
        <stp>PX_CLOSE_1D</stp>
        <stp>12/04/2019</stp>
        <stp>12/04/2019</stp>
        <stp>[Crispin Spreadsheet.xlsx]OEI!R661C28</stp>
        <tr r="AB661" s="1"/>
      </tp>
      <tp>
        <v>42</v>
        <stp/>
        <stp>##V3_BDHV12</stp>
        <stp>TUNG LN Equity</stp>
        <stp>PX_CLOSE_1D</stp>
        <stp>12/04/2019</stp>
        <stp>12/04/2019</stp>
        <stp>[Crispin Spreadsheet.xlsx]OEI!R611C28</stp>
        <tr r="AB611" s="1"/>
      </tp>
      <tp>
        <v>14.91</v>
        <stp/>
        <stp>##V3_BDHV12</stp>
        <stp>SESG FP Equity</stp>
        <stp>PX_CLOSE_1D</stp>
        <stp>12/04/2019</stp>
        <stp>12/04/2019</stp>
        <stp>[Crispin Spreadsheet.xlsx]OEI!R127C28</stp>
        <tr r="AB127" s="1"/>
      </tp>
      <tp>
        <v>12.734999999999999</v>
        <stp/>
        <stp>##V3_BDHV12</stp>
        <stp>UBSG SW Equity</stp>
        <stp>PX_CLOSE_1D</stp>
        <stp>12/04/2019</stp>
        <stp>12/04/2019</stp>
        <stp>[Crispin Spreadsheet.xlsx]OEI!R419C28</stp>
        <tr r="AB419" s="1"/>
      </tp>
      <tp>
        <v>378.5</v>
        <stp/>
        <stp>##V3_BDHV12</stp>
        <stp>STVG LN Equity</stp>
        <stp>PX_CLOSE_1D</stp>
        <stp>12/04/2019</stp>
        <stp>12/04/2019</stp>
        <stp>[Crispin Spreadsheet.xlsx]OEI!R599C28</stp>
        <tr r="AB599" s="1"/>
      </tp>
      <tp>
        <v>686.8</v>
        <stp/>
        <stp>##V3_BDHV12</stp>
        <stp>ADYEN NA Equity</stp>
        <stp>PX_CLOSE_1D</stp>
        <stp>12/04/2019</stp>
        <stp>12/04/2019</stp>
        <stp>[Crispin Spreadsheet.xlsx]OEI!R311C28</stp>
        <tr r="AB311" s="1"/>
      </tp>
      <tp>
        <v>147.1</v>
        <stp/>
        <stp>##V3_BDPV12</stp>
        <stp>DC/ LN Equity</stp>
        <stp>LAST_PRICE</stp>
        <stp>[Crispin Spreadsheet.xlsx]FDXC!R47C7</stp>
        <tr r="G47" s="8"/>
      </tp>
      <tp t="s">
        <v>#N/A N/A</v>
        <stp/>
        <stp>##V3_BDHV12</stp>
        <stp>JTX/H CN Equity</stp>
        <stp>PX_CLOSE_1D</stp>
        <stp>12/04/2019</stp>
        <stp>12/04/2019</stp>
        <stp>[Crispin Spreadsheet.xlsx]OEI!R53C28</stp>
        <tr r="AB53" s="1"/>
      </tp>
      <tp>
        <v>118.34</v>
        <stp/>
        <stp>##V3_BDPV12</stp>
        <stp>SJM US Equity</stp>
        <stp>LAST_PRICE</stp>
        <stp>[Crispin Spreadsheet.xlsx]OEI!R700C7</stp>
        <tr r="G700" s="1"/>
      </tp>
      <tp>
        <v>4888</v>
        <stp/>
        <stp>##V3_BDPV12</stp>
        <stp>LSE LN Equity</stp>
        <stp>LAST_PRICE</stp>
        <stp>[Crispin Spreadsheet.xlsx]OEI!R538C7</stp>
        <tr r="G538" s="1"/>
      </tp>
      <tp>
        <v>15.94</v>
        <stp/>
        <stp>##V3_BDPV12</stp>
        <stp>TTM US Equity</stp>
        <stp>LAST_PRICE</stp>
        <stp>[Crispin Spreadsheet.xlsx]OEI!R750C7</stp>
        <tr r="G750" s="1"/>
      </tp>
      <tp>
        <v>63.19</v>
        <stp/>
        <stp>##V3_BDPV12</stp>
        <stp>XPO US Equity</stp>
        <stp>LAST_PRICE</stp>
        <stp>[Crispin Spreadsheet.xlsx]OEI!R772C7</stp>
        <tr r="G772" s="1"/>
      </tp>
      <tp>
        <v>11.13</v>
        <stp/>
        <stp>##V3_BDPV12</stp>
        <stp>RXL FP Equity</stp>
        <stp>LAST_PRICE</stp>
        <stp>[Crispin Spreadsheet.xlsx]OEI!R121C7</stp>
        <tr r="G121" s="1"/>
      </tp>
      <tp>
        <v>5213</v>
        <stp/>
        <stp>##V3_BDPV12</stp>
        <stp>GFI SJ Equity</stp>
        <stp>LAST_PRICE</stp>
        <stp>[Crispin Spreadsheet.xlsx]OEI!R354C7</stp>
        <tr r="G354" s="1"/>
      </tp>
      <tp>
        <v>125.1</v>
        <stp/>
        <stp>##V3_BDPV12</stp>
        <stp>RTN LN Equity</stp>
        <stp>LAST_PRICE</stp>
        <stp>[Crispin Spreadsheet.xlsx]OEI!R573C7</stp>
        <tr r="G573" s="1"/>
      </tp>
      <tp>
        <v>365.8</v>
        <stp/>
        <stp>##V3_BDPV12</stp>
        <stp>RTO LN Equity</stp>
        <stp>LAST_PRICE</stp>
        <stp>[Crispin Spreadsheet.xlsx]OEI!R572C7</stp>
        <tr r="G572" s="1"/>
      </tp>
      <tp>
        <v>501.4</v>
        <stp/>
        <stp>##V3_BDPV12</stp>
        <stp>PLUS LN Equity</stp>
        <stp>LAST_PRICE</stp>
        <stp>[Crispin Spreadsheet.xlsx]OEI!R560C7</stp>
        <tr r="G560" s="1"/>
      </tp>
      <tp>
        <v>22.55</v>
        <stp/>
        <stp>##V3_BDPV12</stp>
        <stp>UNVR US Equity</stp>
        <stp>LAST_PRICE</stp>
        <stp>[Crispin Spreadsheet.xlsx]OEI!R761C7</stp>
        <tr r="G761" s="1"/>
      </tp>
      <tp t="s">
        <v>#N/A N/A</v>
        <stp/>
        <stp>##V3_BDHV12</stp>
        <stp>HURLN 7.5 07/24/22 Corp</stp>
        <stp>PX_CLOSE_1D</stp>
        <stp>12/04/2019</stp>
        <stp>12/04/2019</stp>
        <stp>[Crispin Spreadsheet.xlsx]OEI!R198C28</stp>
        <tr r="AB198" s="1"/>
      </tp>
      <tp>
        <v>1383</v>
        <stp/>
        <stp>##V3_BDPV12</stp>
        <stp>7224 JT Equity</stp>
        <stp>LAST_PRICE</stp>
        <stp>[Crispin Spreadsheet.xlsx]SWAN!R68C7</stp>
        <tr r="G68" s="2"/>
      </tp>
      <tp t="s">
        <v>ARS</v>
        <stp/>
        <stp>##V3_BDPV12</stp>
        <stp>ARARGE5206E0 Govt</stp>
        <stp>CRNCY</stp>
        <stp>[Crispin Spreadsheet.xlsx]SWAN!R214C4</stp>
        <tr r="D214" s="2"/>
      </tp>
      <tp>
        <v>21.69</v>
        <stp/>
        <stp>##V3_BDPV12</stp>
        <stp>FTI FP Equity</stp>
        <stp>LAST_PRICE</stp>
        <stp>[Crispin Spreadsheet4.xlsx]OEI!R132C7</stp>
        <tr r="G132" s="1"/>
      </tp>
      <tp>
        <v>276.5</v>
        <stp/>
        <stp>##V3_BDPV12</stp>
        <stp>MKS LN Equity</stp>
        <stp>LAST_PRICE</stp>
        <stp>[Crispin Spreadsheet4.xlsx]OEI!R542C7</stp>
        <tr r="G542" s="1"/>
      </tp>
      <tp>
        <v>7.4669999999999996</v>
        <stp/>
        <stp>##V3_BDPV12</stp>
        <stp>TEF SQ Equity</stp>
        <stp>LAST_PRICE</stp>
        <stp>[Crispin Spreadsheet4.xlsx]OEI!R372C7</stp>
        <tr r="G372" s="1"/>
      </tp>
      <tp>
        <v>75.459999999999994</v>
        <stp/>
        <stp>##V3_BDPV12</stp>
        <stp>BMW GY Equity</stp>
        <stp>LAST_PRICE</stp>
        <stp>[Crispin Spreadsheet4.xlsx]OEI!R152C7</stp>
        <tr r="G152" s="1"/>
      </tp>
      <tp t="s">
        <v>SEK</v>
        <stp/>
        <stp>##V3_BDPV12</stp>
        <stp>LUPE SS Equity</stp>
        <stp>CRNCY</stp>
        <stp>[Crispin Spreadsheet.xlsx]FDXC!R36C4</stp>
        <tr r="D36" s="8"/>
      </tp>
      <tp>
        <v>201.5</v>
        <stp/>
        <stp>##V3_BDPV12</stp>
        <stp>BOO LN Equity</stp>
        <stp>LAST_PRICE</stp>
        <stp>[Crispin Spreadsheet4.xlsx]OEI!R452C7</stp>
        <tr r="G452" s="1"/>
      </tp>
      <tp t="s">
        <v>JPY</v>
        <stp/>
        <stp>##V3_BDPV12</stp>
        <stp>9719 JT Equity</stp>
        <stp>CRNCY</stp>
        <stp>[Crispin Spreadsheet.xlsx]OEI!R292C4</stp>
        <tr r="D292" s="1"/>
      </tp>
      <tp>
        <v>14.23</v>
        <stp/>
        <stp>##V3_BDPV12</stp>
        <stp>FCA IM Equity</stp>
        <stp>LAST_PRICE</stp>
        <stp>[Crispin Spreadsheet4.xlsx]OEI!R242C7</stp>
        <tr r="G242" s="1"/>
      </tp>
      <tp>
        <v>4.5810000000000004</v>
        <stp/>
        <stp>##V3_BDPV12</stp>
        <stp>AGN NA Equity</stp>
        <stp>LAST_PRICE</stp>
        <stp>[Crispin Spreadsheet4.xlsx]OEI!R312C7</stp>
        <tr r="G312" s="1"/>
      </tp>
      <tp>
        <v>83.1</v>
        <stp/>
        <stp>##V3_BDPV12</stp>
        <stp>SDRL NO Equity</stp>
        <stp>PX_YEST_CLOSE</stp>
        <stp>[Crispin Spreadsheet.xlsx]ALEG!R32C6</stp>
        <tr r="F32" s="3"/>
      </tp>
      <tp t="s">
        <v>JPY</v>
        <stp/>
        <stp>##V3_BDPV12</stp>
        <stp>8848 JT Equity</stp>
        <stp>CRNCY</stp>
        <stp>[Crispin Spreadsheet.xlsx]OEI!R277C4</stp>
        <tr r="D277" s="1"/>
      </tp>
      <tp>
        <v>112.5</v>
        <stp/>
        <stp>##V3_BDPV12</stp>
        <stp>WDI GY Equity</stp>
        <stp>LAST_PRICE</stp>
        <stp>[Crispin Spreadsheet4.xlsx]OEI!R192C7</stp>
        <tr r="G192" s="1"/>
      </tp>
      <tp t="s">
        <v>USD</v>
        <stp/>
        <stp>##V3_BDPV12</stp>
        <stp>SLCJY US Equity</stp>
        <stp>CRNCY</stp>
        <stp>[Crispin Spreadsheet.xlsx]ALEG!R77C4</stp>
        <tr r="D77" s="3"/>
      </tp>
      <tp>
        <v>41.3</v>
        <stp/>
        <stp>##V3_BDPV12</stp>
        <stp>CMCSA US Equity</stp>
        <stp>PX_YEST_CLOSE</stp>
        <stp>[Crispin Spreadsheet.xlsx]ALEG!R70C6</stp>
        <tr r="F70" s="3"/>
      </tp>
      <tp t="s">
        <v>USD</v>
        <stp/>
        <stp>##V3_BDPV12</stp>
        <stp>SLCJY US Equity</stp>
        <stp>CRNCY</stp>
        <stp>[Crispin Spreadsheet.xlsx]FDXC!R73C4</stp>
        <tr r="D73" s="8"/>
      </tp>
      <tp>
        <v>91.4</v>
        <stp/>
        <stp>##V3_BDPV12</stp>
        <stp>ERICB SS Equity</stp>
        <stp>PX_YEST_CLOSE</stp>
        <stp>[Crispin Spreadsheet.xlsx]BEST!R13C6</stp>
        <tr r="F13" s="6"/>
      </tp>
      <tp>
        <v>602.5</v>
        <stp/>
        <stp>##V3_BDPV12</stp>
        <stp>INCH LN Equity</stp>
        <stp>LAST_PRICE</stp>
        <stp>[Crispin Spreadsheet.xlsx]SWAN!R142C7</stp>
        <tr r="G142" s="2"/>
      </tp>
      <tp>
        <v>75.03</v>
        <stp/>
        <stp>##V3_BDPV12</stp>
        <stp>SAN FP Equity</stp>
        <stp>LAST_PRICE</stp>
        <stp>[Crispin Spreadsheet4.xlsx]OEI!R122C7</stp>
        <tr r="G122" s="1"/>
      </tp>
      <tp>
        <v>28.61</v>
        <stp/>
        <stp>##V3_BDPV12</stp>
        <stp>RDSA NA Equity</stp>
        <stp>LAST_PRICE</stp>
        <stp>[Crispin Spreadsheet4.xlsx]OEI!R323C7</stp>
        <tr r="G323" s="1"/>
      </tp>
      <tp>
        <v>2.7120000000000002</v>
        <stp/>
        <stp>##V3_BDPV12</stp>
        <stp>UBI IM Equity</stp>
        <stp>LAST_PRICE</stp>
        <stp>[Crispin Spreadsheet4.xlsx]OEI!R252C7</stp>
        <tr r="G252" s="1"/>
      </tp>
      <tp>
        <v>362</v>
        <stp/>
        <stp>##V3_BDHV12</stp>
        <stp>ERF FP Equity</stp>
        <stp>PX_CLOSE_1D</stp>
        <stp>12/04/2019</stp>
        <stp>12/04/2019</stp>
        <stp>[Crispin Spreadsheet.xlsx]OEI!R824C28</stp>
        <tr r="AB824" s="1"/>
      </tp>
      <tp>
        <v>11.55</v>
        <stp/>
        <stp>##V3_BDHV12</stp>
        <stp>ELF US Equity</stp>
        <stp>PX_CLOSE_1D</stp>
        <stp>12/04/2019</stp>
        <stp>12/04/2019</stp>
        <stp>[Crispin Spreadsheet.xlsx]OEI!R821C28</stp>
        <tr r="AB821" s="1"/>
      </tp>
      <tp>
        <v>0.28499999999999998</v>
        <stp/>
        <stp>##V3_BDPV12</stp>
        <stp>MLX AU Equity</stp>
        <stp>LAST_PRICE</stp>
        <stp>[Crispin Spreadsheet.xlsx]OEI!R19C7</stp>
        <tr r="G19" s="1"/>
      </tp>
      <tp>
        <v>362</v>
        <stp/>
        <stp>##V3_BDHV12</stp>
        <stp>ERF FP Equity</stp>
        <stp>PX_CLOSE_1D</stp>
        <stp>12/04/2019</stp>
        <stp>12/04/2019</stp>
        <stp>[Crispin Spreadsheet.xlsx]OEI!R104C28</stp>
        <tr r="AB104" s="1"/>
      </tp>
      <tp>
        <v>31.16</v>
        <stp/>
        <stp>##V3_BDHV12</stp>
        <stp>GBF GY Equity</stp>
        <stp>PX_CLOSE_1D</stp>
        <stp>12/04/2019</stp>
        <stp>12/04/2019</stp>
        <stp>[Crispin Spreadsheet.xlsx]OEI!R154C28</stp>
        <tr r="AB154" s="1"/>
      </tp>
      <tp>
        <v>79.48</v>
        <stp/>
        <stp>##V3_BDHV12</stp>
        <stp>WAF GY Equity</stp>
        <stp>PX_CLOSE_1D</stp>
        <stp>12/04/2019</stp>
        <stp>12/04/2019</stp>
        <stp>[Crispin Spreadsheet.xlsx]OEI!R184C28</stp>
        <tr r="AB184" s="1"/>
      </tp>
      <tp>
        <v>17.414999999999999</v>
        <stp/>
        <stp>##V3_BDHV12</stp>
        <stp>SDF GY Equity</stp>
        <stp>PX_CLOSE_1D</stp>
        <stp>12/04/2019</stp>
        <stp>12/04/2019</stp>
        <stp>[Crispin Spreadsheet.xlsx]OEI!R171C28</stp>
        <tr r="AB171" s="1"/>
      </tp>
      <tp>
        <v>7.4359999999999999</v>
        <stp/>
        <stp>##V3_BDHV12</stp>
        <stp>TEF SQ Equity</stp>
        <stp>PX_CLOSE_1D</stp>
        <stp>12/04/2019</stp>
        <stp>12/04/2019</stp>
        <stp>[Crispin Spreadsheet.xlsx]OEI!R372C28</stp>
        <tr r="AB372" s="1"/>
      </tp>
      <tp>
        <v>2511</v>
        <stp/>
        <stp>##V3_BDHV12</stp>
        <stp>ABF LN Equity</stp>
        <stp>PX_CLOSE_1D</stp>
        <stp>12/04/2019</stp>
        <stp>12/04/2019</stp>
        <stp>[Crispin Spreadsheet.xlsx]OEI!R439C28</stp>
        <tr r="AB439" s="1"/>
      </tp>
      <tp>
        <v>253.7</v>
        <stp/>
        <stp>##V3_BDHV12</stp>
        <stp>KGF LN Equity</stp>
        <stp>PX_CLOSE_1D</stp>
        <stp>12/04/2019</stp>
        <stp>12/04/2019</stp>
        <stp>[Crispin Spreadsheet.xlsx]OEI!R534C28</stp>
        <tr r="AB534" s="1"/>
      </tp>
      <tp>
        <v>200</v>
        <stp/>
        <stp>##V3_BDHV12</stp>
        <stp>IPF LN Equity</stp>
        <stp>PX_CLOSE_1D</stp>
        <stp>12/04/2019</stp>
        <stp>12/04/2019</stp>
        <stp>[Crispin Spreadsheet.xlsx]OEI!R519C28</stp>
        <tr r="AB519" s="1"/>
      </tp>
      <tp>
        <v>54.27</v>
        <stp/>
        <stp>##V3_BDHV12</stp>
        <stp>FAF US Equity</stp>
        <stp>PX_CLOSE_1D</stp>
        <stp>12/04/2019</stp>
        <stp>12/04/2019</stp>
        <stp>[Crispin Spreadsheet.xlsx]OEI!R683C28</stp>
        <tr r="AB683" s="1"/>
      </tp>
      <tp>
        <v>11.55</v>
        <stp/>
        <stp>##V3_BDHV12</stp>
        <stp>ELF US Equity</stp>
        <stp>PX_CLOSE_1D</stp>
        <stp>12/04/2019</stp>
        <stp>12/04/2019</stp>
        <stp>[Crispin Spreadsheet.xlsx]OEI!R674C28</stp>
        <tr r="AB674" s="1"/>
      </tp>
      <tp>
        <v>106.04</v>
        <stp/>
        <stp>##V3_BDHV12</stp>
        <stp>TIF US Equity</stp>
        <stp>PX_CLOSE_1D</stp>
        <stp>12/04/2019</stp>
        <stp>12/04/2019</stp>
        <stp>[Crispin Spreadsheet.xlsx]OEI!R754C28</stp>
        <tr r="AB754" s="1"/>
      </tp>
      <tp>
        <v>224.95</v>
        <stp/>
        <stp>##V3_BDHV12</stp>
        <stp>BT/A LN Equity</stp>
        <stp>PX_CLOSE_1D</stp>
        <stp>12/04/2019</stp>
        <stp>12/04/2019</stp>
        <stp>[Crispin Spreadsheet.xlsx]OPE!R36C22</stp>
        <tr r="V36" s="5"/>
      </tp>
      <tp>
        <v>1610</v>
        <stp/>
        <stp>##V3_BDPV12</stp>
        <stp>HSX LN Equity</stp>
        <stp>LAST_PRICE</stp>
        <stp>[Crispin Spreadsheet4.xlsx]OPE!R42C7</stp>
        <tr r="G42" s="5"/>
      </tp>
      <tp>
        <v>36.61</v>
        <stp/>
        <stp>##V3_BDPV12</stp>
        <stp>KCR FH Equity</stp>
        <stp>LAST_PRICE</stp>
        <stp>[Crispin Spreadsheet4.xlsx]OEI!R74C7</stp>
        <tr r="G74" s="1"/>
      </tp>
      <tp>
        <v>1256</v>
        <stp/>
        <stp>##V3_BDPV12</stp>
        <stp>ERM LN Equity</stp>
        <stp>LAST_PRICE</stp>
        <stp>[Crispin Spreadsheet.xlsx]OPE!R40C7</stp>
        <tr r="G40" s="5"/>
      </tp>
      <tp>
        <v>49.3</v>
        <stp/>
        <stp>##V3_BDPV12</stp>
        <stp>JSE LN Equity</stp>
        <stp>LAST_PRICE</stp>
        <stp>[Crispin Spreadsheet.xlsx]OEI!R529C7</stp>
        <tr r="G529" s="1"/>
      </tp>
      <tp>
        <v>191.75</v>
        <stp/>
        <stp>##V3_BDPV12</stp>
        <stp>MRO LN Equity</stp>
        <stp>LAST_PRICE</stp>
        <stp>[Crispin Spreadsheet.xlsx]OEI!R543C7</stp>
        <tr r="G543" s="1"/>
      </tp>
      <tp>
        <v>191.75</v>
        <stp/>
        <stp>##V3_BDPV12</stp>
        <stp>MRO LN Equity</stp>
        <stp>LAST_PRICE</stp>
        <stp>[Crispin Spreadsheet.xlsx]OEI!R833C7</stp>
        <tr r="G833" s="1"/>
      </tp>
      <tp>
        <v>2250</v>
        <stp/>
        <stp>##V3_BDPV12</stp>
        <stp>ADM LN Equity</stp>
        <stp>LAST_PRICE</stp>
        <stp>[Crispin Spreadsheet.xlsx]OEI!R431C7</stp>
        <tr r="G431" s="1"/>
      </tp>
      <tp>
        <v>71.75</v>
        <stp/>
        <stp>##V3_BDPV12</stp>
        <stp>MAN GY Equity</stp>
        <stp>LAST_PRICE</stp>
        <stp>[Crispin Spreadsheet.xlsx]OEI!R172C7</stp>
        <tr r="G172" s="1"/>
      </tp>
      <tp>
        <v>248.9</v>
        <stp/>
        <stp>##V3_BDPV12</stp>
        <stp>DOM LN Equity</stp>
        <stp>LAST_PRICE</stp>
        <stp>[Crispin Spreadsheet.xlsx]OEI!R481C7</stp>
        <tr r="G481" s="1"/>
      </tp>
      <tp>
        <v>56.35</v>
        <stp/>
        <stp>##V3_BDPV12</stp>
        <stp>WLN FP Equity</stp>
        <stp>LAST_PRICE</stp>
        <stp>[Crispin Spreadsheet.xlsx]OEI!R142C7</stp>
        <tr r="G142" s="1"/>
      </tp>
      <tp>
        <v>20.67</v>
        <stp/>
        <stp>##V3_BDPV12</stp>
        <stp>VIE FP Equity</stp>
        <stp>LAST_PRICE</stp>
        <stp>[Crispin Spreadsheet.xlsx]OEI!R139C7</stp>
        <tr r="G139" s="1"/>
      </tp>
      <tp>
        <v>144.94999999999999</v>
        <stp/>
        <stp>##V3_BDPV12</stp>
        <stp>AGN US Equity</stp>
        <stp>LAST_PRICE</stp>
        <stp>[Crispin Spreadsheet.xlsx]OEI!R632C7</stp>
        <tr r="G632" s="1"/>
      </tp>
      <tp>
        <v>27.85</v>
        <stp/>
        <stp>##V3_BDPV12</stp>
        <stp>AMD US Equity</stp>
        <stp>LAST_PRICE</stp>
        <stp>[Crispin Spreadsheet.xlsx]OEI!R628C7</stp>
        <tr r="G628" s="1"/>
      </tp>
      <tp>
        <v>21.92</v>
        <stp/>
        <stp>##V3_BDPV12</stp>
        <stp>CLN SW Equity</stp>
        <stp>LAST_PRICE</stp>
        <stp>[Crispin Spreadsheet.xlsx]OEI!R402C7</stp>
        <tr r="G402" s="1"/>
      </tp>
      <tp>
        <v>5.96</v>
        <stp/>
        <stp>##V3_BDPV12</stp>
        <stp>SUPV US Equity</stp>
        <stp>LAST_PRICE</stp>
        <stp>[Crispin Spreadsheet.xlsx]OEI!R694C7</stp>
        <tr r="G694" s="1"/>
      </tp>
      <tp>
        <v>44.36</v>
        <stp/>
        <stp>##V3_BDPV12</stp>
        <stp>EEM US Equity</stp>
        <stp>LAST_PRICE</stp>
        <stp>[Crispin Spreadsheet.xlsx]OEI!R791C7</stp>
        <tr r="G791" s="1"/>
      </tp>
      <tp>
        <v>111.21</v>
        <stp/>
        <stp>##V3_BDPV12</stp>
        <stp>JPM US Equity</stp>
        <stp>LAST_PRICE</stp>
        <stp>[Crispin Spreadsheet.xlsx]OEI!R701C7</stp>
        <tr r="G701" s="1"/>
      </tp>
      <tp>
        <v>172.75</v>
        <stp/>
        <stp>##V3_BDPV12</stp>
        <stp>TEL NO Equity</stp>
        <stp>LAST_PRICE</stp>
        <stp>[Crispin Spreadsheet.xlsx]OEI!R340C7</stp>
        <tr r="G340" s="1"/>
      </tp>
      <tp>
        <v>1411</v>
        <stp/>
        <stp>##V3_BDPV12</stp>
        <stp>TPK LN Equity</stp>
        <stp>LAST_PRICE</stp>
        <stp>[Crispin Spreadsheet.xlsx]OEI!R607C7</stp>
        <tr r="G607" s="1"/>
      </tp>
      <tp>
        <v>501.4</v>
        <stp/>
        <stp>##V3_BDPV12</stp>
        <stp>PLUS LN Equity</stp>
        <stp>LAST_PRICE</stp>
        <stp>[Crispin Spreadsheet.xlsx]OEI!R841C7</stp>
        <tr r="G841" s="1"/>
      </tp>
      <tp>
        <v>510.8</v>
        <stp/>
        <stp>##V3_BDPV12</stp>
        <stp>HEXAB SS Equity</stp>
        <stp>LAST_PRICE</stp>
        <stp>[Crispin Spreadsheet.xlsx]OEI!R828C7</stp>
        <tr r="G828" s="1"/>
      </tp>
      <tp>
        <v>3580</v>
        <stp/>
        <stp>##V3_BDPV12</stp>
        <stp>5019 JT Equity</stp>
        <stp>LAST_PRICE</stp>
        <stp>[Crispin Spreadsheet.xlsx]SWAN!R64C7</stp>
        <tr r="G64" s="2"/>
      </tp>
      <tp>
        <v>208</v>
        <stp/>
        <stp>##V3_BDHV12</stp>
        <stp>8848 JT Equity</stp>
        <stp>PX_CLOSE_1D</stp>
        <stp>12/04/2019</stp>
        <stp>12/04/2019</stp>
        <stp>[Crispin Spreadsheet.xlsx]OPE!R18C22</stp>
        <tr r="V18" s="5"/>
      </tp>
      <tp>
        <v>8152</v>
        <stp/>
        <stp>##V3_BDPV12</stp>
        <stp>4911 JT Equity</stp>
        <stp>LAST_PRICE</stp>
        <stp>[Crispin Spreadsheet.xlsx]ALEG!R25C7</stp>
        <tr r="G25" s="3"/>
      </tp>
      <tp>
        <v>3580</v>
        <stp/>
        <stp>##V3_BDPV12</stp>
        <stp>5019 JT Equity</stp>
        <stp>LAST_PRICE</stp>
        <stp>[Crispin Spreadsheet.xlsx]FDXC!R19C7</stp>
        <tr r="G19" s="8"/>
      </tp>
      <tp>
        <v>544.20000000000005</v>
        <stp/>
        <stp>##V3_BDPV12</stp>
        <stp>5020 JT Equity</stp>
        <stp>LAST_PRICE</stp>
        <stp>[Crispin Spreadsheet.xlsx]FDXC!R20C7</stp>
        <tr r="G20" s="8"/>
      </tp>
      <tp>
        <v>0.998</v>
        <stp/>
        <stp>##V3_BDPV12</stp>
        <stp>SAB SQ Equity</stp>
        <stp>LAST_PRICE</stp>
        <stp>[Crispin Spreadsheet4.xlsx]OEI!R363C7</stp>
        <tr r="G363" s="1"/>
      </tp>
      <tp>
        <v>38.729999999999997</v>
        <stp/>
        <stp>##V3_BDPV12</stp>
        <stp>NHY NO Equity</stp>
        <stp>LAST_PRICE</stp>
        <stp>[Crispin Spreadsheet4.xlsx]OEI!R333C7</stp>
        <tr r="G333" s="1"/>
      </tp>
      <tp t="s">
        <v>JPY</v>
        <stp/>
        <stp>##V3_BDPV12</stp>
        <stp>6857 JT Equity</stp>
        <stp>CRNCY</stp>
        <stp>[Crispin Spreadsheet.xlsx]OEI!R257C4</stp>
        <tr r="D257" s="1"/>
      </tp>
      <tp t="s">
        <v>JPY</v>
        <stp/>
        <stp>##V3_BDPV12</stp>
        <stp>5726 JT Equity</stp>
        <stp>CRNCY</stp>
        <stp>[Crispin Spreadsheet.xlsx]OEI!R290C4</stp>
        <tr r="D290" s="1"/>
      </tp>
      <tp t="s">
        <v>JPY</v>
        <stp/>
        <stp>##V3_BDPV12</stp>
        <stp>8871 JT Equity</stp>
        <stp>CRNCY</stp>
        <stp>[Crispin Spreadsheet.xlsx]OEI!R265C4</stp>
        <tr r="D265" s="1"/>
      </tp>
      <tp t="s">
        <v>GBp</v>
        <stp/>
        <stp>##V3_BDPV12</stp>
        <stp>BARC LN Equity</stp>
        <stp>CRNCY</stp>
        <stp>[Crispin Spreadsheet.xlsx]OPUS!R48C4</stp>
        <tr r="D48" s="4"/>
      </tp>
      <tp>
        <v>93.18</v>
        <stp/>
        <stp>##V3_BDPV12</stp>
        <stp>BEI GY Equity</stp>
        <stp>LAST_PRICE</stp>
        <stp>[Crispin Spreadsheet4.xlsx]OEI!R153C7</stp>
        <tr r="G153" s="1"/>
      </tp>
      <tp>
        <v>308.7</v>
        <stp/>
        <stp>##V3_BDHV12</stp>
        <stp>AKERBP NO Equity</stp>
        <stp>PX_CLOSE_1D</stp>
        <stp>12/04/2019</stp>
        <stp>12/04/2019</stp>
        <stp>[Crispin Spreadsheet.xlsx]OEI!R327C28</stp>
        <tr r="AB327" s="1"/>
      </tp>
      <tp>
        <v>569.6</v>
        <stp/>
        <stp>##V3_BDPV12</stp>
        <stp>BP/ LN Equity</stp>
        <stp>LAST_PRICE</stp>
        <stp>[Crispin Spreadsheet4.xlsx]OEI!R453C7</stp>
        <tr r="G453" s="1"/>
      </tp>
      <tp>
        <v>359.9</v>
        <stp/>
        <stp>##V3_BDPV12</stp>
        <stp>SMDS LN Equity</stp>
        <stp>LAST_PRICE</stp>
        <stp>[Crispin Spreadsheet4.xlsx]OEI!R483C7</stp>
        <tr r="G483" s="1"/>
      </tp>
      <tp>
        <v>112.5</v>
        <stp/>
        <stp>##V3_BDPV12</stp>
        <stp>WDI GY Equity</stp>
        <stp>LAST_PRICE</stp>
        <stp>[Crispin Spreadsheet4.xlsx]OEI!R853C7</stp>
        <tr r="G853" s="1"/>
      </tp>
      <tp>
        <v>102</v>
        <stp/>
        <stp>##V3_BDPV12</stp>
        <stp>INTU LN Equity</stp>
        <stp>LAST_PRICE</stp>
        <stp>[Crispin Spreadsheet.xlsx]SWAN!R143C7</stp>
        <tr r="G143" s="2"/>
      </tp>
      <tp t="s">
        <v>NOK</v>
        <stp/>
        <stp>##V3_BDPV12</stp>
        <stp>AKERBP NO Equity</stp>
        <stp>CRNCY</stp>
        <stp>[Crispin Spreadsheet.xlsx]FDXC!R26C4</stp>
        <tr r="D26" s="8"/>
      </tp>
      <tp>
        <v>103.26</v>
        <stp/>
        <stp>##V3_BDPV12</stp>
        <stp>SIE GY Equity</stp>
        <stp>LAST_PRICE</stp>
        <stp>[Crispin Spreadsheet4.xlsx]OEI!R183C7</stp>
        <tr r="G183" s="1"/>
      </tp>
      <tp t="s">
        <v>NOK</v>
        <stp/>
        <stp>##V3_BDPV12</stp>
        <stp>NODL NO Equity</stp>
        <stp>CRNCY</stp>
        <stp>[Crispin Spreadsheet.xlsx]SWAN!R82C4</stp>
        <tr r="D82" s="2"/>
      </tp>
      <tp t="s">
        <v>EUR</v>
        <stp/>
        <stp>##V3_BDPV12</stp>
        <stp>ASML NA Equity</stp>
        <stp>CRNCY</stp>
        <stp>[Crispin Spreadsheet.xlsx]SWAN!R75C4</stp>
        <tr r="D75" s="2"/>
      </tp>
      <tp>
        <v>823.2</v>
        <stp/>
        <stp>##V3_BDPV12</stp>
        <stp>UU/ LN Equity</stp>
        <stp>LAST_PRICE</stp>
        <stp>[Crispin Spreadsheet4.xlsx]OEI!R613C7</stp>
        <tr r="G613" s="1"/>
      </tp>
      <tp t="s">
        <v>GBp</v>
        <stp/>
        <stp>##V3_BDPV12</stp>
        <stp>DMGT LN Equity</stp>
        <stp>CRNCY</stp>
        <stp>[Crispin Spreadsheet.xlsx]ALEG!R49C4</stp>
        <tr r="D49" s="3"/>
      </tp>
      <tp>
        <v>100.1</v>
        <stp/>
        <stp>##V3_BDPV12</stp>
        <stp>PMO LN Equity</stp>
        <stp>LAST_PRICE</stp>
        <stp>[Crispin Spreadsheet4.xlsx]OEI!R563C7</stp>
        <tr r="G563" s="1"/>
      </tp>
      <tp>
        <v>1.5764800000000001</v>
        <stp/>
        <stp>##V3_BDPV12</stp>
        <stp>EURAUD Curncy</stp>
        <stp>LAST_PRICE</stp>
        <stp>[Crispin Spreadsheet4.xlsx]OEI!R17C13</stp>
        <tr r="M17" s="1"/>
      </tp>
      <tp>
        <v>1.5764800000000001</v>
        <stp/>
        <stp>##V3_BDPV12</stp>
        <stp>EURAUD Curncy</stp>
        <stp>LAST_PRICE</stp>
        <stp>[Crispin Spreadsheet4.xlsx]OEI!R16C13</stp>
        <tr r="M16" s="1"/>
      </tp>
      <tp>
        <v>1.5764800000000001</v>
        <stp/>
        <stp>##V3_BDPV12</stp>
        <stp>EURAUD Curncy</stp>
        <stp>LAST_PRICE</stp>
        <stp>[Crispin Spreadsheet4.xlsx]OEI!R15C13</stp>
        <tr r="M15" s="1"/>
      </tp>
      <tp>
        <v>1.5764800000000001</v>
        <stp/>
        <stp>##V3_BDPV12</stp>
        <stp>EURAUD Curncy</stp>
        <stp>LAST_PRICE</stp>
        <stp>[Crispin Spreadsheet4.xlsx]OEI!R14C13</stp>
        <tr r="M14" s="1"/>
      </tp>
      <tp>
        <v>1.5764800000000001</v>
        <stp/>
        <stp>##V3_BDPV12</stp>
        <stp>EURAUD Curncy</stp>
        <stp>LAST_PRICE</stp>
        <stp>[Crispin Spreadsheet4.xlsx]OEI!R19C13</stp>
        <tr r="M19" s="1"/>
      </tp>
      <tp>
        <v>1.5764800000000001</v>
        <stp/>
        <stp>##V3_BDPV12</stp>
        <stp>EURAUD Curncy</stp>
        <stp>LAST_PRICE</stp>
        <stp>[Crispin Spreadsheet4.xlsx]OEI!R18C13</stp>
        <tr r="M18" s="1"/>
      </tp>
      <tp>
        <v>1.5764800000000001</v>
        <stp/>
        <stp>##V3_BDPV12</stp>
        <stp>EURAUD Curncy</stp>
        <stp>LAST_PRICE</stp>
        <stp>[Crispin Spreadsheet4.xlsx]OEI!R26C13</stp>
        <tr r="M26" s="1"/>
      </tp>
      <tp>
        <v>1.5764800000000001</v>
        <stp/>
        <stp>##V3_BDPV12</stp>
        <stp>EURAUD Curncy</stp>
        <stp>LAST_PRICE</stp>
        <stp>[Crispin Spreadsheet4.xlsx]OEI!R25C13</stp>
        <tr r="M25" s="1"/>
      </tp>
      <tp>
        <v>1.5764800000000001</v>
        <stp/>
        <stp>##V3_BDPV12</stp>
        <stp>EURAUD Curncy</stp>
        <stp>LAST_PRICE</stp>
        <stp>[Crispin Spreadsheet4.xlsx]OEI!R24C13</stp>
        <tr r="M24" s="1"/>
      </tp>
      <tp>
        <v>1.5764800000000001</v>
        <stp/>
        <stp>##V3_BDPV12</stp>
        <stp>EURAUD Curncy</stp>
        <stp>LAST_PRICE</stp>
        <stp>[Crispin Spreadsheet4.xlsx]OEI!R23C13</stp>
        <tr r="M23" s="1"/>
      </tp>
      <tp>
        <v>1.5764800000000001</v>
        <stp/>
        <stp>##V3_BDPV12</stp>
        <stp>EURAUD Curncy</stp>
        <stp>LAST_PRICE</stp>
        <stp>[Crispin Spreadsheet4.xlsx]OEI!R22C13</stp>
        <tr r="M22" s="1"/>
      </tp>
      <tp>
        <v>1.5764800000000001</v>
        <stp/>
        <stp>##V3_BDPV12</stp>
        <stp>EURAUD Curncy</stp>
        <stp>LAST_PRICE</stp>
        <stp>[Crispin Spreadsheet4.xlsx]OEI!R21C13</stp>
        <tr r="M21" s="1"/>
      </tp>
      <tp>
        <v>1.5764800000000001</v>
        <stp/>
        <stp>##V3_BDPV12</stp>
        <stp>EURAUD Curncy</stp>
        <stp>LAST_PRICE</stp>
        <stp>[Crispin Spreadsheet4.xlsx]OEI!R20C13</stp>
        <tr r="M20" s="1"/>
      </tp>
      <tp t="s">
        <v>GBp</v>
        <stp/>
        <stp>##V3_BDPV12</stp>
        <stp>BT/A LN Equity</stp>
        <stp>CRNCY</stp>
        <stp>[Crispin Spreadsheet.xlsx]OEI!R457C4</stp>
        <tr r="D457" s="1"/>
      </tp>
      <tp>
        <v>8.84</v>
        <stp/>
        <stp>##V3_BDHV12</stp>
        <stp>RIG US Equity</stp>
        <stp>PX_CLOSE_1D</stp>
        <stp>12/04/2019</stp>
        <stp>12/04/2019</stp>
        <stp>[Crispin Spreadsheet.xlsx]OEI!R848C28</stp>
        <tr r="AB848" s="1"/>
      </tp>
      <tp>
        <v>372</v>
        <stp/>
        <stp>##V3_BDHV12</stp>
        <stp>NTG LN Equity</stp>
        <stp>PX_CLOSE_1D</stp>
        <stp>12/04/2019</stp>
        <stp>12/04/2019</stp>
        <stp>[Crispin Spreadsheet.xlsx]OEI!R839C28</stp>
        <tr r="AB839" s="1"/>
      </tp>
      <tp>
        <v>5.37</v>
        <stp/>
        <stp>##V3_BDHV12</stp>
        <stp>BBVA SQ Equity</stp>
        <stp>PX_CLOSE_1D</stp>
        <stp>12/04/2019</stp>
        <stp>12/04/2019</stp>
        <stp>[Crispin Spreadsheet.xlsx]OEI!R362C28</stp>
        <tr r="AB362" s="1"/>
      </tp>
      <tp>
        <v>37.090000000000003</v>
        <stp/>
        <stp>##V3_BDHV12</stp>
        <stp>FOXA US Equity</stp>
        <stp>PX_CLOSE_1D</stp>
        <stp>12/04/2019</stp>
        <stp>12/04/2019</stp>
        <stp>[Crispin Spreadsheet.xlsx]OEI!R686C28</stp>
        <tr r="AB686" s="1"/>
      </tp>
      <tp>
        <v>8.85</v>
        <stp/>
        <stp>##V3_BDHV12</stp>
        <stp>AIXA GY Equity</stp>
        <stp>PX_CLOSE_1D</stp>
        <stp>12/04/2019</stp>
        <stp>12/04/2019</stp>
        <stp>[Crispin Spreadsheet.xlsx]OEI!R147C28</stp>
        <tr r="AB147" s="1"/>
      </tp>
      <tp>
        <v>224.95</v>
        <stp/>
        <stp>##V3_BDHV12</stp>
        <stp>BT/A LN Equity</stp>
        <stp>PX_CLOSE_1D</stp>
        <stp>12/04/2019</stp>
        <stp>12/04/2019</stp>
        <stp>[Crispin Spreadsheet.xlsx]OEI!R457C28</stp>
        <tr r="AB457" s="1"/>
      </tp>
      <tp>
        <v>191.54</v>
        <stp/>
        <stp>##V3_BDHV12</stp>
        <stp>NVDA US Equity</stp>
        <stp>PX_CLOSE_1D</stp>
        <stp>12/04/2019</stp>
        <stp>12/04/2019</stp>
        <stp>[Crispin Spreadsheet.xlsx]OEI!R840C28</stp>
        <tr r="AB840" s="1"/>
      </tp>
      <tp>
        <v>184.98</v>
        <stp/>
        <stp>##V3_BDHV12</stp>
        <stp>BABA US Equity</stp>
        <stp>PX_CLOSE_1D</stp>
        <stp>12/04/2019</stp>
        <stp>12/04/2019</stp>
        <stp>[Crispin Spreadsheet.xlsx]OEI!R631C28</stp>
        <tr r="AB631" s="1"/>
      </tp>
      <tp>
        <v>94.34</v>
        <stp/>
        <stp>##V3_BDHV12</stp>
        <stp>HEIA NA Equity</stp>
        <stp>PX_CLOSE_1D</stp>
        <stp>12/04/2019</stp>
        <stp>12/04/2019</stp>
        <stp>[Crispin Spreadsheet.xlsx]OEI!R317C28</stp>
        <tr r="AB317" s="1"/>
      </tp>
      <tp>
        <v>11.9</v>
        <stp/>
        <stp>##V3_BDHV12</stp>
        <stp>UCG IM Equity</stp>
        <stp>PX_CLOSE_1D</stp>
        <stp>12/04/2019</stp>
        <stp>12/04/2019</stp>
        <stp>[Crispin Spreadsheet.xlsx]OEI!R251C28</stp>
        <tr r="AB251" s="1"/>
      </tp>
      <tp>
        <v>4.5830000000000002</v>
        <stp/>
        <stp>##V3_BDHV12</stp>
        <stp>SRG IM Equity</stp>
        <stp>PX_CLOSE_1D</stp>
        <stp>12/04/2019</stp>
        <stp>12/04/2019</stp>
        <stp>[Crispin Spreadsheet.xlsx]OEI!R248C28</stp>
        <tr r="AB248" s="1"/>
      </tp>
      <tp>
        <v>191.54</v>
        <stp/>
        <stp>##V3_BDHV12</stp>
        <stp>NVDA US Equity</stp>
        <stp>PX_CLOSE_1D</stp>
        <stp>12/04/2019</stp>
        <stp>12/04/2019</stp>
        <stp>[Crispin Spreadsheet.xlsx]OEI!R726C28</stp>
        <tr r="AB726" s="1"/>
      </tp>
      <tp>
        <v>8.57</v>
        <stp/>
        <stp>##V3_BDPV12</stp>
        <stp>GARAN TI Equity</stp>
        <stp>LAST_PRICE</stp>
        <stp>[Crispin Spreadsheet4.xlsx]OEI!R423C7</stp>
        <tr r="G423" s="1"/>
      </tp>
      <tp>
        <v>63</v>
        <stp/>
        <stp>##V3_BDHV12</stp>
        <stp>HDG NA Equity</stp>
        <stp>PX_CLOSE_1D</stp>
        <stp>12/04/2019</stp>
        <stp>12/04/2019</stp>
        <stp>[Crispin Spreadsheet.xlsx]OEI!R318C28</stp>
        <tr r="AB318" s="1"/>
      </tp>
      <tp>
        <v>18492</v>
        <stp/>
        <stp>##V3_BDHV12</stp>
        <stp>ANG SJ Equity</stp>
        <stp>PX_CLOSE_1D</stp>
        <stp>12/04/2019</stp>
        <stp>12/04/2019</stp>
        <stp>[Crispin Spreadsheet.xlsx]OEI!R353C28</stp>
        <tr r="AB353" s="1"/>
      </tp>
      <tp>
        <v>3820</v>
        <stp/>
        <stp>##V3_BDHV12</stp>
        <stp>BKG LN Equity</stp>
        <stp>PX_CLOSE_1D</stp>
        <stp>12/04/2019</stp>
        <stp>12/04/2019</stp>
        <stp>[Crispin Spreadsheet.xlsx]OEI!R448C28</stp>
        <tr r="AB448" s="1"/>
      </tp>
      <tp>
        <v>1780.5</v>
        <stp/>
        <stp>##V3_BDHV12</stp>
        <stp>CPG LN Equity</stp>
        <stp>PX_CLOSE_1D</stp>
        <stp>12/04/2019</stp>
        <stp>12/04/2019</stp>
        <stp>[Crispin Spreadsheet.xlsx]OEI!R471C28</stp>
        <tr r="AB471" s="1"/>
      </tp>
      <tp>
        <v>620</v>
        <stp/>
        <stp>##V3_BDHV12</stp>
        <stp>DCG LN Equity</stp>
        <stp>PX_CLOSE_1D</stp>
        <stp>12/04/2019</stp>
        <stp>12/04/2019</stp>
        <stp>[Crispin Spreadsheet.xlsx]OEI!R474C28</stp>
        <tr r="AB474" s="1"/>
      </tp>
      <tp>
        <v>210</v>
        <stp/>
        <stp>##V3_BDHV12</stp>
        <stp>EIG LN Equity</stp>
        <stp>PX_CLOSE_1D</stp>
        <stp>12/04/2019</stp>
        <stp>12/04/2019</stp>
        <stp>[Crispin Spreadsheet.xlsx]OEI!R486C28</stp>
        <tr r="AB486" s="1"/>
      </tp>
      <tp>
        <v>272.5</v>
        <stp/>
        <stp>##V3_BDHV12</stp>
        <stp>ROG SW Equity</stp>
        <stp>PX_CLOSE_1D</stp>
        <stp>12/04/2019</stp>
        <stp>12/04/2019</stp>
        <stp>[Crispin Spreadsheet.xlsx]OEI!R414C28</stp>
        <tr r="AB414" s="1"/>
      </tp>
      <tp>
        <v>145.80000000000001</v>
        <stp/>
        <stp>##V3_BDHV12</stp>
        <stp>EMG LN Equity</stp>
        <stp>PX_CLOSE_1D</stp>
        <stp>12/04/2019</stp>
        <stp>12/04/2019</stp>
        <stp>[Crispin Spreadsheet.xlsx]OEI!R541C28</stp>
        <tr r="AB541" s="1"/>
      </tp>
      <tp>
        <v>517</v>
        <stp/>
        <stp>##V3_BDHV12</stp>
        <stp>IGG LN Equity</stp>
        <stp>PX_CLOSE_1D</stp>
        <stp>12/04/2019</stp>
        <stp>12/04/2019</stp>
        <stp>[Crispin Spreadsheet.xlsx]OEI!R510C28</stp>
        <tr r="AB510" s="1"/>
      </tp>
      <tp>
        <v>545.4</v>
        <stp/>
        <stp>##V3_BDHV12</stp>
        <stp>IAG LN Equity</stp>
        <stp>PX_CLOSE_1D</stp>
        <stp>12/04/2019</stp>
        <stp>12/04/2019</stp>
        <stp>[Crispin Spreadsheet.xlsx]OEI!R518C28</stp>
        <tr r="AB518" s="1"/>
      </tp>
      <tp>
        <v>521.6</v>
        <stp/>
        <stp>##V3_BDHV12</stp>
        <stp>PFG LN Equity</stp>
        <stp>PX_CLOSE_1D</stp>
        <stp>12/04/2019</stp>
        <stp>12/04/2019</stp>
        <stp>[Crispin Spreadsheet.xlsx]OEI!R564C28</stp>
        <tr r="AB564" s="1"/>
      </tp>
      <tp>
        <v>448.2</v>
        <stp/>
        <stp>##V3_BDHV12</stp>
        <stp>PAG LN Equity</stp>
        <stp>PX_CLOSE_1D</stp>
        <stp>12/04/2019</stp>
        <stp>12/04/2019</stp>
        <stp>[Crispin Spreadsheet.xlsx]OEI!R554C28</stp>
        <tr r="AB554" s="1"/>
      </tp>
      <tp>
        <v>8.34</v>
        <stp/>
        <stp>##V3_BDHV12</stp>
        <stp>POG LN Equity</stp>
        <stp>PX_CLOSE_1D</stp>
        <stp>12/04/2019</stp>
        <stp>12/04/2019</stp>
        <stp>[Crispin Spreadsheet.xlsx]OEI!R559C28</stp>
        <tr r="AB559" s="1"/>
      </tp>
      <tp>
        <v>26</v>
        <stp/>
        <stp>##V3_BDHV12</stp>
        <stp>PDG LN Equity</stp>
        <stp>PX_CLOSE_1D</stp>
        <stp>12/04/2019</stp>
        <stp>12/04/2019</stp>
        <stp>[Crispin Spreadsheet.xlsx]OEI!R556C28</stp>
        <tr r="AB556" s="1"/>
      </tp>
      <tp>
        <v>265.3</v>
        <stp/>
        <stp>##V3_BDHV12</stp>
        <stp>RMG LN Equity</stp>
        <stp>PX_CLOSE_1D</stp>
        <stp>12/04/2019</stp>
        <stp>12/04/2019</stp>
        <stp>[Crispin Spreadsheet.xlsx]OEI!R581C28</stp>
        <tr r="AB581" s="1"/>
      </tp>
      <tp>
        <v>651.4</v>
        <stp/>
        <stp>##V3_BDHV12</stp>
        <stp>HSBA LN Equity</stp>
        <stp>PX_CLOSE_1D</stp>
        <stp>12/04/2019</stp>
        <stp>12/04/2019</stp>
        <stp>[Crispin Spreadsheet.xlsx]OEI!R506C28</stp>
        <tr r="AB506" s="1"/>
      </tp>
      <tp>
        <v>24.59</v>
        <stp/>
        <stp>##V3_BDHV12</stp>
        <stp>TCG LN Equity</stp>
        <stp>PX_CLOSE_1D</stp>
        <stp>12/04/2019</stp>
        <stp>12/04/2019</stp>
        <stp>[Crispin Spreadsheet.xlsx]OEI!R606C28</stp>
        <tr r="AB606" s="1"/>
      </tp>
      <tp>
        <v>707.53</v>
        <stp/>
        <stp>##V3_BDHV12</stp>
        <stp>CMG US Equity</stp>
        <stp>PX_CLOSE_1D</stp>
        <stp>12/04/2019</stp>
        <stp>12/04/2019</stp>
        <stp>[Crispin Spreadsheet.xlsx]OEI!R655C28</stp>
        <tr r="AB655" s="1"/>
      </tp>
      <tp>
        <v>98.73</v>
        <stp/>
        <stp>##V3_BDHV12</stp>
        <stp>EOG US Equity</stp>
        <stp>PX_CLOSE_1D</stp>
        <stp>12/04/2019</stp>
        <stp>12/04/2019</stp>
        <stp>[Crispin Spreadsheet.xlsx]OEI!R676C28</stp>
        <tr r="AB676" s="1"/>
      </tp>
      <tp>
        <v>8.84</v>
        <stp/>
        <stp>##V3_BDHV12</stp>
        <stp>RIG US Equity</stp>
        <stp>PX_CLOSE_1D</stp>
        <stp>12/04/2019</stp>
        <stp>12/04/2019</stp>
        <stp>[Crispin Spreadsheet.xlsx]OEI!R756C28</stp>
        <tr r="AB756" s="1"/>
      </tp>
      <tp>
        <v>43.37</v>
        <stp/>
        <stp>##V3_BDHV12</stp>
        <stp>USG US Equity</stp>
        <stp>PX_CLOSE_1D</stp>
        <stp>12/04/2019</stp>
        <stp>12/04/2019</stp>
        <stp>[Crispin Spreadsheet.xlsx]OEI!R762C28</stp>
        <tr r="AB762" s="1"/>
      </tp>
      <tp>
        <v>114.52</v>
        <stp/>
        <stp>##V3_BDHV12</stp>
        <stp>PPG US Equity</stp>
        <stp>PX_CLOSE_1D</stp>
        <stp>12/04/2019</stp>
        <stp>12/04/2019</stp>
        <stp>[Crispin Spreadsheet.xlsx]OEI!R737C28</stp>
        <tr r="AB737" s="1"/>
      </tp>
      <tp>
        <v>461.52</v>
        <stp/>
        <stp>##V3_BDHV12</stp>
        <stp>TDG US Equity</stp>
        <stp>PX_CLOSE_1D</stp>
        <stp>12/04/2019</stp>
        <stp>12/04/2019</stp>
        <stp>[Crispin Spreadsheet.xlsx]OEI!R755C28</stp>
        <tr r="AB755" s="1"/>
      </tp>
      <tp>
        <v>268.42</v>
        <stp/>
        <stp>##V3_BDHV12</stp>
        <stp>TSLA US Equity</stp>
        <stp>PX_CLOSE_1D</stp>
        <stp>12/04/2019</stp>
        <stp>12/04/2019</stp>
        <stp>[Crispin Spreadsheet.xlsx]OEI!R753C28</stp>
        <tr r="AB753" s="1"/>
      </tp>
      <tp>
        <v>35.015000000000001</v>
        <stp/>
        <stp>##V3_BDHV12</stp>
        <stp>PHIA NA Equity</stp>
        <stp>PX_CLOSE_1D</stp>
        <stp>12/04/2019</stp>
        <stp>12/04/2019</stp>
        <stp>[Crispin Spreadsheet.xlsx]OEI!R321C28</stp>
        <tr r="AB321" s="1"/>
      </tp>
      <tp>
        <v>28.844999999999999</v>
        <stp/>
        <stp>##V3_BDHV12</stp>
        <stp>RDSA NA Equity</stp>
        <stp>PX_CLOSE_1D</stp>
        <stp>12/04/2019</stp>
        <stp>12/04/2019</stp>
        <stp>[Crispin Spreadsheet.xlsx]OEI!R323C28</stp>
        <tr r="AB323" s="1"/>
      </tp>
      <tp>
        <v>144.85</v>
        <stp/>
        <stp>##V3_BDHV12</stp>
        <stp>SIKA SW Equity</stp>
        <stp>PX_CLOSE_1D</stp>
        <stp>12/04/2019</stp>
        <stp>12/04/2019</stp>
        <stp>[Crispin Spreadsheet.xlsx]OEI!R416C28</stp>
        <tr r="AB416" s="1"/>
      </tp>
      <tp>
        <v>2486.5</v>
        <stp/>
        <stp>##V3_BDHV12</stp>
        <stp>RDSA LN Equity</stp>
        <stp>PX_CLOSE_1D</stp>
        <stp>12/04/2019</stp>
        <stp>12/04/2019</stp>
        <stp>[Crispin Spreadsheet.xlsx]OEI!R579C28</stp>
        <tr r="AB579" s="1"/>
      </tp>
      <tp>
        <v>8.76</v>
        <stp/>
        <stp>##V3_BDHV12</stp>
        <stp>GARAN TI Equity</stp>
        <stp>PX_CLOSE_1D</stp>
        <stp>12/04/2019</stp>
        <stp>12/04/2019</stp>
        <stp>[Crispin Spreadsheet.xlsx]OEI!R423C28</stp>
        <tr r="AB423" s="1"/>
      </tp>
      <tp>
        <v>144</v>
        <stp/>
        <stp>##V3_BDPV12</stp>
        <stp>BAR BB Equity</stp>
        <stp>LAST_PRICE</stp>
        <stp>[Crispin Spreadsheet4.xlsx]OEI!R35C7</stp>
        <tr r="G35" s="1"/>
      </tp>
      <tp>
        <v>35.94</v>
        <stp/>
        <stp>##V3_BDPV12</stp>
        <stp>SGO FP Equity</stp>
        <stp>LAST_PRICE</stp>
        <stp>[Crispin Spreadsheet.xlsx]OEI!R96C7</stp>
        <tr r="G96" s="1"/>
      </tp>
      <tp>
        <v>205</v>
        <stp/>
        <stp>##V3_BDPV12</stp>
        <stp>IPF LN Equity</stp>
        <stp>LAST_PRICE</stp>
        <stp>[Crispin Spreadsheet.xlsx]OEI!R519C7</stp>
        <tr r="G519" s="1"/>
      </tp>
      <tp>
        <v>545.20000000000005</v>
        <stp/>
        <stp>##V3_BDPV12</stp>
        <stp>IAG LN Equity</stp>
        <stp>LAST_PRICE</stp>
        <stp>[Crispin Spreadsheet.xlsx]OEI!R518C7</stp>
        <tr r="G518" s="1"/>
      </tp>
      <tp>
        <v>63.4</v>
        <stp/>
        <stp>##V3_BDPV12</stp>
        <stp>HDG NA Equity</stp>
        <stp>LAST_PRICE</stp>
        <stp>[Crispin Spreadsheet.xlsx]OEI!R318C7</stp>
        <tr r="G318" s="1"/>
      </tp>
      <tp>
        <v>2539</v>
        <stp/>
        <stp>##V3_BDPV12</stp>
        <stp>ABF LN Equity</stp>
        <stp>LAST_PRICE</stp>
        <stp>[Crispin Spreadsheet.xlsx]OEI!R439C7</stp>
        <tr r="G439" s="1"/>
      </tp>
      <tp>
        <v>3849</v>
        <stp/>
        <stp>##V3_BDPV12</stp>
        <stp>BKG LN Equity</stp>
        <stp>LAST_PRICE</stp>
        <stp>[Crispin Spreadsheet.xlsx]OEI!R448C7</stp>
        <tr r="G448" s="1"/>
      </tp>
      <tp>
        <v>66.3</v>
        <stp/>
        <stp>##V3_BDPV12</stp>
        <stp>FRO NO Equity</stp>
        <stp>LAST_PRICE</stp>
        <stp>[Crispin Spreadsheet.xlsx]OEI!R330C7</stp>
        <tr r="G330" s="1"/>
      </tp>
      <tp>
        <v>1.3340000000000001</v>
        <stp/>
        <stp>##V3_BDPV12</stp>
        <stp>CRN LN Equity</stp>
        <stp>LAST_PRICE</stp>
        <stp>[Crispin Spreadsheet.xlsx]OEI!R461C7</stp>
        <tr r="G461" s="1"/>
      </tp>
      <tp>
        <v>4028</v>
        <stp/>
        <stp>##V3_BDPV12</stp>
        <stp>CCL LN Equity</stp>
        <stp>LAST_PRICE</stp>
        <stp>[Crispin Spreadsheet.xlsx]OEI!R463C7</stp>
        <tr r="G463" s="1"/>
      </tp>
      <tp>
        <v>70.84</v>
        <stp/>
        <stp>##V3_BDPV12</stp>
        <stp>HEI GY Equity</stp>
        <stp>LAST_PRICE</stp>
        <stp>[Crispin Spreadsheet.xlsx]OEI!R166C7</stp>
        <tr r="G166" s="1"/>
      </tp>
      <tp>
        <v>8.82</v>
        <stp/>
        <stp>##V3_BDPV12</stp>
        <stp>RIG US Equity</stp>
        <stp>LAST_PRICE</stp>
        <stp>[Crispin Spreadsheet.xlsx]OEI!R848C7</stp>
        <tr r="G848" s="1"/>
      </tp>
      <tp>
        <v>82.58</v>
        <stp/>
        <stp>##V3_BDPV12</stp>
        <stp>UBI FP Equity</stp>
        <stp>LAST_PRICE</stp>
        <stp>[Crispin Spreadsheet.xlsx]OEI!R136C7</stp>
        <tr r="G136" s="1"/>
      </tp>
      <tp>
        <v>166.1</v>
        <stp/>
        <stp>##V3_BDPV12</stp>
        <stp>WMH LN Equity</stp>
        <stp>LAST_PRICE</stp>
        <stp>[Crispin Spreadsheet.xlsx]OEI!R617C7</stp>
        <tr r="G617" s="1"/>
      </tp>
      <tp>
        <v>211</v>
        <stp/>
        <stp>##V3_BDPV12</stp>
        <stp>8848 JT Equity</stp>
        <stp>LAST_PRICE</stp>
        <stp>[Crispin Spreadsheet.xlsx]SWAN!R66C7</stp>
        <tr r="G66" s="2"/>
      </tp>
      <tp>
        <v>41.3</v>
        <stp/>
        <stp>##V3_BDPV12</stp>
        <stp>CMCSA US Equity</stp>
        <stp>LAST_PRICE</stp>
        <stp>[Crispin Spreadsheet.xlsx]OEI!R663C7</stp>
        <tr r="G663" s="1"/>
      </tp>
      <tp>
        <v>356.05</v>
        <stp/>
        <stp>##V3_BDPV12</stp>
        <stp>CHTR US Equity</stp>
        <stp>LAST_PRICE</stp>
        <stp>[Crispin Spreadsheet.xlsx]OEI!R653C7</stp>
        <tr r="G653" s="1"/>
      </tp>
      <tp>
        <v>8.85</v>
        <stp/>
        <stp>##V3_BDPV12</stp>
        <stp>CERV IM Equity</stp>
        <stp>LAST_PRICE</stp>
        <stp>[Crispin Spreadsheet.xlsx]OEI!R237C7</stp>
        <tr r="G237" s="1"/>
      </tp>
      <tp>
        <v>1963.5</v>
        <stp/>
        <stp>##V3_BDPV12</stp>
        <stp>BRBY LN Equity</stp>
        <stp>LAST_PRICE</stp>
        <stp>[Crispin Spreadsheet.xlsx]OEI!R458C7</stp>
        <tr r="G458" s="1"/>
      </tp>
      <tp t="s">
        <v>ARS</v>
        <stp/>
        <stp>##V3_BDPV12</stp>
        <stp>ARARGE5207D0 Govt</stp>
        <stp>CRNCY</stp>
        <stp>[Crispin Spreadsheet.xlsx]SWAN!R217C4</stp>
        <tr r="D217" s="2"/>
      </tp>
      <tp>
        <v>4915</v>
        <stp/>
        <stp>##V3_BDPV12</stp>
        <stp>2331 JT Equity</stp>
        <stp>LAST_PRICE</stp>
        <stp>[Crispin Spreadsheet.xlsx]ALEG!R26C7</stp>
        <tr r="G26" s="3"/>
      </tp>
      <tp>
        <v>8152</v>
        <stp/>
        <stp>##V3_BDPV12</stp>
        <stp>4911 JT Equity</stp>
        <stp>LAST_PRICE</stp>
        <stp>[Crispin Spreadsheet.xlsx]FDXC!R22C7</stp>
        <tr r="G22" s="8"/>
      </tp>
      <tp t="s">
        <v>JPY</v>
        <stp/>
        <stp>##V3_BDPV12</stp>
        <stp>6954 JT Equity</stp>
        <stp>CRNCY</stp>
        <stp>[Crispin Spreadsheet.xlsx]OEI!R264C4</stp>
        <tr r="D264" s="1"/>
      </tp>
      <tp>
        <v>14.95</v>
        <stp/>
        <stp>##V3_BDPV12</stp>
        <stp>REP SQ Equity</stp>
        <stp>LAST_PRICE</stp>
        <stp>[Crispin Spreadsheet4.xlsx]OEI!R370C7</stp>
        <tr r="G370" s="1"/>
      </tp>
      <tp>
        <v>57</v>
        <stp/>
        <stp>##V3_BDPV12</stp>
        <stp>NODL NO Equity</stp>
        <stp>PX_YEST_CLOSE</stp>
        <stp>[Crispin Spreadsheet.xlsx]OPUS!R32C6</stp>
        <tr r="F32" s="4"/>
      </tp>
      <tp t="s">
        <v>JPY</v>
        <stp/>
        <stp>##V3_BDPV12</stp>
        <stp>8316 JT Equity</stp>
        <stp>CRNCY</stp>
        <stp>[Crispin Spreadsheet.xlsx]OEI!R300C4</stp>
        <tr r="D300" s="1"/>
      </tp>
      <tp t="s">
        <v>JPY</v>
        <stp/>
        <stp>##V3_BDPV12</stp>
        <stp>8801 JT Equity</stp>
        <stp>CRNCY</stp>
        <stp>[Crispin Spreadsheet.xlsx]OEI!R281C4</stp>
        <tr r="D281" s="1"/>
      </tp>
      <tp t="s">
        <v>JPY</v>
        <stp/>
        <stp>##V3_BDPV12</stp>
        <stp>8951 JT Equity</stp>
        <stp>CRNCY</stp>
        <stp>[Crispin Spreadsheet.xlsx]OEI!R284C4</stp>
        <tr r="D284" s="1"/>
      </tp>
      <tp>
        <v>751.2</v>
        <stp/>
        <stp>##V3_BDPV12</stp>
        <stp>PGHN SW Equity</stp>
        <stp>LAST_PRICE</stp>
        <stp>[Crispin Spreadsheet4.xlsx]OEI!R413C7</stp>
        <tr r="G413" s="1"/>
      </tp>
      <tp>
        <v>3.33</v>
        <stp/>
        <stp>##V3_BDPV12</stp>
        <stp>2899 HK Equity</stp>
        <stp>PX_YEST_CLOSE</stp>
        <stp>[Crispin Spreadsheet.xlsx]OEI!R209C6</stp>
        <tr r="F209" s="1"/>
      </tp>
      <tp t="s">
        <v>JPY</v>
        <stp/>
        <stp>##V3_BDPV12</stp>
        <stp>2670 JT Equity</stp>
        <stp>CRNCY</stp>
        <stp>[Crispin Spreadsheet.xlsx]OEI!R256C4</stp>
        <tr r="D256" s="1"/>
      </tp>
      <tp t="s">
        <v>JPY</v>
        <stp/>
        <stp>##V3_BDPV12</stp>
        <stp>5020 JT Equity</stp>
        <stp>CRNCY</stp>
        <stp>[Crispin Spreadsheet.xlsx]OEI!R273C4</stp>
        <tr r="D273" s="1"/>
      </tp>
      <tp t="s">
        <v>JPY</v>
        <stp/>
        <stp>##V3_BDPV12</stp>
        <stp>6753 JT Equity</stp>
        <stp>CRNCY</stp>
        <stp>[Crispin Spreadsheet.xlsx]OEI!R294C4</stp>
        <tr r="D294" s="1"/>
      </tp>
      <tp>
        <v>72.36</v>
        <stp/>
        <stp>##V3_BDPV12</stp>
        <stp>BAS GY Equity</stp>
        <stp>LAST_PRICE</stp>
        <stp>[Crispin Spreadsheet4.xlsx]OEI!R150C7</stp>
        <tr r="G150" s="1"/>
      </tp>
      <tp>
        <v>2.7759999999999998</v>
        <stp/>
        <stp>##V3_BDPV12</stp>
        <stp>KPN NA Equity</stp>
        <stp>LAST_PRICE</stp>
        <stp>[Crispin Spreadsheet4.xlsx]OEI!R320C7</stp>
        <tr r="G320" s="1"/>
      </tp>
      <tp t="s">
        <v>USD</v>
        <stp/>
        <stp>##V3_BDPV12</stp>
        <stp>GGAL US Equity</stp>
        <stp>CRNCY</stp>
        <stp>[Crispin Spreadsheet.xlsx]OPUS!R75C4</stp>
        <tr r="D75" s="4"/>
      </tp>
      <tp t="s">
        <v>JPY</v>
        <stp/>
        <stp>##V3_BDPV12</stp>
        <stp>3099 JT Equity</stp>
        <stp>CRNCY</stp>
        <stp>[Crispin Spreadsheet.xlsx]OEI!R268C4</stp>
        <tr r="D268" s="1"/>
      </tp>
      <tp>
        <v>100.4</v>
        <stp/>
        <stp>##V3_BDPV12</stp>
        <stp>LNZ AV Equity</stp>
        <stp>LAST_PRICE</stp>
        <stp>[Crispin Spreadsheet4.xlsx]OEI!R830C7</stp>
        <tr r="G830" s="1"/>
      </tp>
      <tp>
        <v>5961</v>
        <stp/>
        <stp>##V3_BDPV12</stp>
        <stp>AZN LN Equity</stp>
        <stp>LAST_PRICE</stp>
        <stp>[Crispin Spreadsheet4.xlsx]OEI!R440C7</stp>
        <tr r="G440" s="1"/>
      </tp>
      <tp>
        <v>15.16</v>
        <stp/>
        <stp>##V3_BDPV12</stp>
        <stp>2823 HK Equity</stp>
        <stp>PX_YEST_CLOSE</stp>
        <stp>[Crispin Spreadsheet.xlsx]OEI!R202C6</stp>
        <tr r="F202" s="1"/>
      </tp>
      <tp t="s">
        <v>GBp</v>
        <stp/>
        <stp>##V3_BDPV12</stp>
        <stp>TUNG LN Equity</stp>
        <stp>CRNCY</stp>
        <stp>[Crispin Spreadsheet.xlsx]ALEG!R63C4</stp>
        <tr r="D63" s="3"/>
      </tp>
      <tp>
        <v>120.95</v>
        <stp/>
        <stp>##V3_BDPV12</stp>
        <stp>MSFT US Equity</stp>
        <stp>LAST_PRICE</stp>
        <stp>[Crispin Spreadsheet.xlsx]SWAN!R194C7</stp>
        <tr r="G194" s="2"/>
      </tp>
      <tp>
        <v>41.3</v>
        <stp/>
        <stp>##V3_BDPV12</stp>
        <stp>CMCSA US Equity</stp>
        <stp>PX_YEST_CLOSE</stp>
        <stp>[Crispin Spreadsheet.xlsx]FDXC!R66C6</stp>
        <tr r="F66" s="8"/>
      </tp>
      <tp>
        <v>190.01</v>
        <stp/>
        <stp>##V3_BDPV12</stp>
        <stp>NVDA US Equity</stp>
        <stp>LAST_PRICE</stp>
        <stp>[Crispin Spreadsheet.xlsx]SWAN!R197C7</stp>
        <tr r="G197" s="2"/>
      </tp>
      <tp t="s">
        <v>EURO-BUND FUTURE  Jun19</v>
        <stp/>
        <stp>##V3_BDPV12</stp>
        <stp>RXA Comdty</stp>
        <stp>NAME</stp>
        <stp>[Crispin Spreadsheet.xlsx]OEI!R779C5</stp>
        <tr r="E779" s="1"/>
      </tp>
      <tp>
        <v>62.52</v>
        <stp/>
        <stp>##V3_BDPV12</stp>
        <stp>RNO FP Equity</stp>
        <stp>LAST_PRICE</stp>
        <stp>[Crispin Spreadsheet4.xlsx]OEI!R120C7</stp>
        <tr r="G120" s="1"/>
      </tp>
      <tp>
        <v>668.1</v>
        <stp/>
        <stp>##V3_BDPV12</stp>
        <stp>DMGT LN Equity</stp>
        <stp>PX_YEST_CLOSE</stp>
        <stp>[Crispin Spreadsheet.xlsx]OPUS!R50C6</stp>
        <tr r="F50" s="4"/>
      </tp>
      <tp>
        <v>1653.5</v>
        <stp/>
        <stp>##V3_BDPV12</stp>
        <stp>REL LN Equity</stp>
        <stp>LAST_PRICE</stp>
        <stp>[Crispin Spreadsheet4.xlsx]OEI!R570C7</stp>
        <tr r="G570" s="1"/>
      </tp>
      <tp>
        <v>1484.5</v>
        <stp/>
        <stp>##V3_BDPV12</stp>
        <stp>SN/ LN Equity</stp>
        <stp>LAST_PRICE</stp>
        <stp>[Crispin Spreadsheet4.xlsx]OEI!R590C7</stp>
        <tr r="G590" s="1"/>
      </tp>
      <tp>
        <v>126.66</v>
        <stp/>
        <stp>##V3_BDPV12</stp>
        <stp>EURJPY Curncy</stp>
        <stp>LAST_PRICE</stp>
        <stp>[Crispin Spreadsheet.xlsx]ALEG!R22C13</stp>
        <tr r="M22" s="3"/>
      </tp>
      <tp>
        <v>126.66</v>
        <stp/>
        <stp>##V3_BDPV12</stp>
        <stp>EURJPY Curncy</stp>
        <stp>LAST_PRICE</stp>
        <stp>[Crispin Spreadsheet.xlsx]ALEG!R23C13</stp>
        <tr r="M23" s="3"/>
      </tp>
      <tp>
        <v>126.66</v>
        <stp/>
        <stp>##V3_BDPV12</stp>
        <stp>EURJPY Curncy</stp>
        <stp>LAST_PRICE</stp>
        <stp>[Crispin Spreadsheet.xlsx]ALEG!R26C13</stp>
        <tr r="M26" s="3"/>
      </tp>
      <tp>
        <v>126.66</v>
        <stp/>
        <stp>##V3_BDPV12</stp>
        <stp>EURJPY Curncy</stp>
        <stp>LAST_PRICE</stp>
        <stp>[Crispin Spreadsheet.xlsx]ALEG!R24C13</stp>
        <tr r="M24" s="3"/>
      </tp>
      <tp>
        <v>126.66</v>
        <stp/>
        <stp>##V3_BDPV12</stp>
        <stp>EURJPY Curncy</stp>
        <stp>LAST_PRICE</stp>
        <stp>[Crispin Spreadsheet.xlsx]ALEG!R25C13</stp>
        <tr r="M25" s="3"/>
      </tp>
      <tp>
        <v>8076</v>
        <stp/>
        <stp>##V3_BDHV12</stp>
        <stp>4911 JT Equity</stp>
        <stp>PX_CLOSE_1D</stp>
        <stp>12/04/2019</stp>
        <stp>12/04/2019</stp>
        <stp>[Crispin Spreadsheet.xlsx]OPUS!R26C22</stp>
        <tr r="V26" s="4"/>
      </tp>
      <tp>
        <v>24.5</v>
        <stp/>
        <stp>##V3_BDHV12</stp>
        <stp>CLAB SS Equity</stp>
        <stp>PX_CLOSE_1D</stp>
        <stp>12/04/2019</stp>
        <stp>12/04/2019</stp>
        <stp>[Crispin Spreadsheet.xlsx]OEI!R377C28</stp>
        <tr r="AB377" s="1"/>
      </tp>
      <tp>
        <v>167.74</v>
        <stp/>
        <stp>##V3_BDPV12</stp>
        <stp>BARC LN Equity</stp>
        <stp>LAST_PRICE</stp>
        <stp>[Crispin Spreadsheet4.xlsx]OPE!R35C7</stp>
        <tr r="G35" s="5"/>
      </tp>
      <tp>
        <v>4875</v>
        <stp/>
        <stp>##V3_BDHV12</stp>
        <stp>2331 JT Equity</stp>
        <stp>PX_CLOSE_1D</stp>
        <stp>12/04/2019</stp>
        <stp>12/04/2019</stp>
        <stp>[Crispin Spreadsheet.xlsx]OPUS!R27C22</stp>
        <tr r="V27" s="4"/>
      </tp>
      <tp>
        <v>41.1</v>
        <stp/>
        <stp>##V3_BDHV12</stp>
        <stp>TOD IM Equity</stp>
        <stp>PX_CLOSE_1D</stp>
        <stp>12/04/2019</stp>
        <stp>12/04/2019</stp>
        <stp>[Crispin Spreadsheet.xlsx]OEI!R250C28</stp>
        <tr r="AB250" s="1"/>
      </tp>
      <tp>
        <v>124.5</v>
        <stp/>
        <stp>##V3_BDHV12</stp>
        <stp>OBD LN Equity</stp>
        <stp>PX_CLOSE_1D</stp>
        <stp>12/04/2019</stp>
        <stp>12/04/2019</stp>
        <stp>[Crispin Spreadsheet.xlsx]OEI!R552C28</stp>
        <tr r="AB552" s="1"/>
      </tp>
      <tp>
        <v>35.5</v>
        <stp/>
        <stp>##V3_BDHV12</stp>
        <stp>PFD LN Equity</stp>
        <stp>PX_CLOSE_1D</stp>
        <stp>12/04/2019</stp>
        <stp>12/04/2019</stp>
        <stp>[Crispin Spreadsheet.xlsx]OEI!R562C28</stp>
        <tr r="AB562" s="1"/>
      </tp>
      <tp>
        <v>298</v>
        <stp/>
        <stp>##V3_BDHV12</stp>
        <stp>SPD LN Equity</stp>
        <stp>PX_CLOSE_1D</stp>
        <stp>12/04/2019</stp>
        <stp>12/04/2019</stp>
        <stp>[Crispin Spreadsheet.xlsx]OEI!R594C28</stp>
        <tr r="AB594" s="1"/>
      </tp>
      <tp>
        <v>197.1</v>
        <stp/>
        <stp>##V3_BDPV12</stp>
        <stp>ARW LN Equity</stp>
        <stp>LAST_PRICE</stp>
        <stp>[Crispin Spreadsheet.xlsx]OPE!R32C7</stp>
        <tr r="G32" s="5"/>
      </tp>
      <tp>
        <v>42.95</v>
        <stp/>
        <stp>##V3_BDHV12</stp>
        <stp>SLCE3 BS Equity</stp>
        <stp>PX_CLOSE_1D</stp>
        <stp>12/04/2019</stp>
        <stp>12/04/2019</stp>
        <stp>[Crispin Spreadsheet.xlsx]OPUS!R6C22</stp>
        <tr r="V6" s="4"/>
      </tp>
      <tp>
        <v>138.1</v>
        <stp/>
        <stp>##V3_BDHV12</stp>
        <stp>VOD LN Equity</stp>
        <stp>PX_CLOSE_1D</stp>
        <stp>12/04/2019</stp>
        <stp>12/04/2019</stp>
        <stp>[Crispin Spreadsheet.xlsx]OEI!R616C28</stp>
        <tr r="AB616" s="1"/>
      </tp>
      <tp>
        <v>73.7</v>
        <stp/>
        <stp>##V3_BDHV12</stp>
        <stp>CHD US Equity</stp>
        <stp>PX_CLOSE_1D</stp>
        <stp>12/04/2019</stp>
        <stp>12/04/2019</stp>
        <stp>[Crispin Spreadsheet.xlsx]OEI!R656C28</stp>
        <tr r="AB656" s="1"/>
      </tp>
      <tp>
        <v>27.79</v>
        <stp/>
        <stp>##V3_BDHV12</stp>
        <stp>AMD US Equity</stp>
        <stp>PX_CLOSE_1D</stp>
        <stp>12/04/2019</stp>
        <stp>12/04/2019</stp>
        <stp>[Crispin Spreadsheet.xlsx]OEI!R628C28</stp>
        <tr r="AB628" s="1"/>
      </tp>
      <tp>
        <v>150.91999999999999</v>
        <stp/>
        <stp>##V3_BDHV12</stp>
        <stp>PXD US Equity</stp>
        <stp>PX_CLOSE_1D</stp>
        <stp>12/04/2019</stp>
        <stp>12/04/2019</stp>
        <stp>[Crispin Spreadsheet.xlsx]OEI!R735C28</stp>
        <tr r="AB735" s="1"/>
      </tp>
      <tp>
        <v>41.14</v>
        <stp/>
        <stp>##V3_BDHV12</stp>
        <stp>BID US Equity</stp>
        <stp>PX_CLOSE_1D</stp>
        <stp>12/04/2019</stp>
        <stp>12/04/2019</stp>
        <stp>[Crispin Spreadsheet.xlsx]OEI!R746C28</stp>
        <tr r="AB746" s="1"/>
      </tp>
      <tp>
        <v>168</v>
        <stp/>
        <stp>##V3_BDHV12</stp>
        <stp>SKFB SS Equity</stp>
        <stp>PX_CLOSE_1D</stp>
        <stp>12/04/2019</stp>
        <stp>12/04/2019</stp>
        <stp>[Crispin Spreadsheet.xlsx]OEI!R389C28</stp>
        <tr r="AB389" s="1"/>
      </tp>
      <tp>
        <v>176.05</v>
        <stp/>
        <stp>##V3_BDHV12</stp>
        <stp>SKAB SS Equity</stp>
        <stp>PX_CLOSE_1D</stp>
        <stp>12/04/2019</stp>
        <stp>12/04/2019</stp>
        <stp>[Crispin Spreadsheet.xlsx]OEI!R388C28</stp>
        <tr r="AB388" s="1"/>
      </tp>
      <tp>
        <v>2506</v>
        <stp/>
        <stp>##V3_BDHV12</stp>
        <stp>RDSB LN Equity</stp>
        <stp>PX_CLOSE_1D</stp>
        <stp>12/04/2019</stp>
        <stp>12/04/2019</stp>
        <stp>[Crispin Spreadsheet.xlsx]OEI!R580C28</stp>
        <tr r="AB580" s="1"/>
      </tp>
      <tp>
        <v>504</v>
        <stp/>
        <stp>##V3_BDHV12</stp>
        <stp>HEXAB SS Equity</stp>
        <stp>PX_CLOSE_1D</stp>
        <stp>12/04/2019</stp>
        <stp>12/04/2019</stp>
        <stp>[Crispin Spreadsheet.xlsx]OEI!R383C28</stp>
        <tr r="AB383" s="1"/>
      </tp>
      <tp>
        <v>208</v>
        <stp/>
        <stp>##V3_BDHV12</stp>
        <stp>8848 JT Equity</stp>
        <stp>PX_CLOSE_1D</stp>
        <stp>12/04/2019</stp>
        <stp>12/04/2019</stp>
        <stp>[Crispin Spreadsheet.xlsx]FDXC!R21C22</stp>
        <tr r="V21" s="8"/>
      </tp>
      <tp>
        <v>72.19</v>
        <stp/>
        <stp>##V3_BDPV12</stp>
        <stp>CBA AU Equity</stp>
        <stp>LAST_PRICE</stp>
        <stp>[Crispin Spreadsheet.xlsx]OEI!R15C7</stp>
        <tr r="G15" s="1"/>
      </tp>
      <tp>
        <v>504</v>
        <stp/>
        <stp>##V3_BDHV12</stp>
        <stp>HEXAB SS Equity</stp>
        <stp>PX_CLOSE_1D</stp>
        <stp>12/04/2019</stp>
        <stp>12/04/2019</stp>
        <stp>[Crispin Spreadsheet.xlsx]OEI!R828C28</stp>
        <tr r="AB828" s="1"/>
      </tp>
      <tp>
        <v>121.94</v>
        <stp/>
        <stp>##V3_BDPV12</stp>
        <stp>RCL US Equity</stp>
        <stp>LAST_PRICE</stp>
        <stp>[Crispin Spreadsheet.xlsx]OEI!R742C7</stp>
        <tr r="G742" s="1"/>
      </tp>
      <tp>
        <v>10.4</v>
        <stp/>
        <stp>##V3_BDPV12</stp>
        <stp>IMM LN Equity</stp>
        <stp>LAST_PRICE</stp>
        <stp>[Crispin Spreadsheet.xlsx]OEI!R513C7</stp>
        <tr r="G513" s="1"/>
      </tp>
      <tp>
        <v>93.45</v>
        <stp/>
        <stp>##V3_BDPV12</stp>
        <stp>GLJ GY Equity</stp>
        <stp>LAST_PRICE</stp>
        <stp>[Crispin Spreadsheet.xlsx]OEI!R164C7</stp>
        <tr r="G164" s="1"/>
      </tp>
      <tp>
        <v>375.5</v>
        <stp/>
        <stp>##V3_BDPV12</stp>
        <stp>NTG LN Equity</stp>
        <stp>LAST_PRICE</stp>
        <stp>[Crispin Spreadsheet.xlsx]OEI!R839C7</stp>
        <tr r="G839" s="1"/>
      </tp>
      <tp>
        <v>1169.5</v>
        <stp/>
        <stp>##V3_BDPV12</stp>
        <stp>EZJ LN Equity</stp>
        <stp>LAST_PRICE</stp>
        <stp>[Crispin Spreadsheet.xlsx]OEI!R484C7</stp>
        <tr r="G484" s="1"/>
      </tp>
      <tp>
        <v>58</v>
        <stp/>
        <stp>##V3_BDPV12</stp>
        <stp>AXL SJ Equity</stp>
        <stp>LAST_PRICE</stp>
        <stp>[Crispin Spreadsheet.xlsx]OEI!R352C7</stp>
        <tr r="G352" s="1"/>
      </tp>
      <tp>
        <v>7.95</v>
        <stp/>
        <stp>##V3_BDPV12</stp>
        <stp>SGL GY Equity</stp>
        <stp>LAST_PRICE</stp>
        <stp>[Crispin Spreadsheet.xlsx]OEI!R182C7</stp>
        <tr r="G182" s="1"/>
      </tp>
      <tp>
        <v>8.42</v>
        <stp/>
        <stp>##V3_BDPV12</stp>
        <stp>POG LN Equity</stp>
        <stp>LAST_PRICE</stp>
        <stp>[Crispin Spreadsheet.xlsx]OEI!R559C7</stp>
        <tr r="G559" s="1"/>
      </tp>
      <tp>
        <v>11.13</v>
        <stp/>
        <stp>##V3_BDPV12</stp>
        <stp>RXL FP Equity</stp>
        <stp>LAST_PRICE</stp>
        <stp>[Crispin Spreadsheet.xlsx]OEI!R842C7</stp>
        <tr r="G842" s="1"/>
      </tp>
      <tp>
        <v>167.74</v>
        <stp/>
        <stp>##V3_BDPV12</stp>
        <stp>BARC LN Equity</stp>
        <stp>LAST_PRICE</stp>
        <stp>[Crispin Spreadsheet4.xlsx]OBID!R8C7</stp>
        <tr r="G8" s="7"/>
      </tp>
      <tp>
        <v>70.5</v>
        <stp/>
        <stp>##V3_BDPV12</stp>
        <stp>PCAR US Equity</stp>
        <stp>LAST_PRICE</stp>
        <stp>[Crispin Spreadsheet.xlsx]OEI!R732C7</stp>
        <tr r="G732" s="1"/>
      </tp>
      <tp>
        <v>87</v>
        <stp/>
        <stp>##V3_BDPV12</stp>
        <stp>VSAT US Equity</stp>
        <stp>LAST_PRICE</stp>
        <stp>[Crispin Spreadsheet.xlsx]OEI!R764C7</stp>
        <tr r="G764" s="1"/>
      </tp>
      <tp>
        <v>11.2</v>
        <stp/>
        <stp>##V3_BDPV12</stp>
        <stp>COTY US Equity</stp>
        <stp>LAST_PRICE</stp>
        <stp>[Crispin Spreadsheet.xlsx]OEI!R819C7</stp>
        <tr r="G819" s="1"/>
      </tp>
      <tp>
        <v>156.19</v>
        <stp/>
        <stp>##V3_BDPV12</stp>
        <stp>COHR US Equity</stp>
        <stp>LAST_PRICE</stp>
        <stp>[Crispin Spreadsheet.xlsx]OEI!R662C7</stp>
        <tr r="G662" s="1"/>
      </tp>
      <tp>
        <v>768.6</v>
        <stp/>
        <stp>##V3_BDPV12</stp>
        <stp>ALIV SS Equity</stp>
        <stp>LAST_PRICE</stp>
        <stp>[Crispin Spreadsheet.xlsx]OEI!R376C7</stp>
        <tr r="G376" s="1"/>
      </tp>
      <tp t="s">
        <v>ARS</v>
        <stp/>
        <stp>##V3_BDPV12</stp>
        <stp>ARARGE5206G5 Govt</stp>
        <stp>CRNCY</stp>
        <stp>[Crispin Spreadsheet.xlsx]SWAN!R215C4</stp>
        <tr r="D215" s="2"/>
      </tp>
      <tp>
        <v>788</v>
        <stp/>
        <stp>##V3_BDPV12</stp>
        <stp>FRES LN Equity</stp>
        <stp>LAST_PRICE</stp>
        <stp>[Crispin Spreadsheet.xlsx]OEI!R493C7</stp>
        <tr r="G493" s="1"/>
      </tp>
      <tp>
        <v>4915</v>
        <stp/>
        <stp>##V3_BDPV12</stp>
        <stp>2331 JT Equity</stp>
        <stp>LAST_PRICE</stp>
        <stp>[Crispin Spreadsheet.xlsx]FDXC!R23C7</stp>
        <tr r="G23" s="8"/>
      </tp>
      <tp t="s">
        <v>SEK</v>
        <stp/>
        <stp>##V3_BDPV12</stp>
        <stp>HEXAB SS Equity</stp>
        <stp>CRNCY</stp>
        <stp>[Crispin Spreadsheet.xlsx]SWAN!R96C4</stp>
        <tr r="D96" s="2"/>
      </tp>
      <tp t="s">
        <v>JPY</v>
        <stp/>
        <stp>##V3_BDPV12</stp>
        <stp>8035 JT Equity</stp>
        <stp>CRNCY</stp>
        <stp>[Crispin Spreadsheet.xlsx]OEI!R303C4</stp>
        <tr r="D303" s="1"/>
      </tp>
      <tp t="s">
        <v>USD</v>
        <stp/>
        <stp>##V3_BDPV12</stp>
        <stp>ATVI US Equity</stp>
        <stp>CRNCY</stp>
        <stp>[Crispin Spreadsheet.xlsx]ALEG!R67C4</stp>
        <tr r="D67" s="3"/>
      </tp>
      <tp t="s">
        <v>JPY</v>
        <stp/>
        <stp>##V3_BDPV12</stp>
        <stp>9684 JT Equity</stp>
        <stp>CRNCY</stp>
        <stp>[Crispin Spreadsheet.xlsx]OEI!R298C4</stp>
        <tr r="D298" s="1"/>
      </tp>
      <tp t="s">
        <v>JPY</v>
        <stp/>
        <stp>##V3_BDPV12</stp>
        <stp>5727 JT Equity</stp>
        <stp>CRNCY</stp>
        <stp>[Crispin Spreadsheet.xlsx]OEI!R302C4</stp>
        <tr r="D302" s="1"/>
      </tp>
      <tp t="s">
        <v>NOK</v>
        <stp/>
        <stp>##V3_BDPV12</stp>
        <stp>AKERBP NO Equity</stp>
        <stp>CRNCY</stp>
        <stp>[Crispin Spreadsheet.xlsx]SWAN!R79C4</stp>
        <tr r="D79" s="2"/>
      </tp>
      <tp t="s">
        <v>JPY</v>
        <stp/>
        <stp>##V3_BDPV12</stp>
        <stp>8306 JT Equity</stp>
        <stp>CRNCY</stp>
        <stp>[Crispin Spreadsheet.xlsx]OEI!R280C4</stp>
        <tr r="D280" s="1"/>
      </tp>
      <tp>
        <v>6.51</v>
        <stp/>
        <stp>##V3_BDPV12</stp>
        <stp>3328 HK Equity</stp>
        <stp>PX_YEST_CLOSE</stp>
        <stp>[Crispin Spreadsheet.xlsx]OEI!R203C6</stp>
        <tr r="F203" s="1"/>
      </tp>
      <tp t="s">
        <v>JPY</v>
        <stp/>
        <stp>##V3_BDPV12</stp>
        <stp>8591 JT Equity</stp>
        <stp>CRNCY</stp>
        <stp>[Crispin Spreadsheet.xlsx]OEI!R289C4</stp>
        <tr r="D289" s="1"/>
      </tp>
      <tp>
        <v>351.14</v>
        <stp/>
        <stp>##V3_BDPV12</stp>
        <stp>NFLX US Equity</stp>
        <stp>LAST_PRICE</stp>
        <stp>[Crispin Spreadsheet.xlsx]SWAN!R196C7</stp>
        <tr r="G196" s="2"/>
      </tp>
      <tp t="s">
        <v>JPY</v>
        <stp/>
        <stp>##V3_BDPV12</stp>
        <stp>2730 JT Equity</stp>
        <stp>CRNCY</stp>
        <stp>[Crispin Spreadsheet.xlsx]OEI!R263C4</stp>
        <tr r="D263" s="1"/>
      </tp>
      <tp>
        <v>165.96</v>
        <stp/>
        <stp>##V3_BDPV12</stp>
        <stp>BARC LN Equity</stp>
        <stp>PX_YEST_CLOSE</stp>
        <stp>[Crispin Spreadsheet.xlsx]FDXC!R44C6</stp>
        <tr r="F44" s="8"/>
      </tp>
      <tp t="s">
        <v>USD</v>
        <stp/>
        <stp>##V3_BDPV12</stp>
        <stp>ATVI US Equity</stp>
        <stp>CRNCY</stp>
        <stp>[Crispin Spreadsheet.xlsx]FDXC!R63C4</stp>
        <tr r="D63" s="8"/>
      </tp>
      <tp>
        <v>336.2</v>
        <stp/>
        <stp>##V3_BDPV12</stp>
        <stp>GN DC Equity</stp>
        <stp>LAST_PRICE</stp>
        <stp>[Crispin Spreadsheet.xlsx]OEI!R65C7</stp>
        <tr r="G65" s="1"/>
      </tp>
      <tp>
        <v>890.5</v>
        <stp/>
        <stp>##V3_BDPV12</stp>
        <stp>BOY LN Equity</stp>
        <stp>LAST_PRICE</stp>
        <stp>[Crispin Spreadsheet4.xlsx]OEI!R451C7</stp>
        <tr r="G451" s="1"/>
      </tp>
      <tp>
        <v>1750</v>
        <stp/>
        <stp>##V3_BDPV12</stp>
        <stp>CPG LN Equity</stp>
        <stp>LAST_PRICE</stp>
        <stp>[Crispin Spreadsheet4.xlsx]OEI!R471C7</stp>
        <tr r="G471" s="1"/>
      </tp>
      <tp>
        <v>15.625999999999999</v>
        <stp/>
        <stp>##V3_BDPV12</stp>
        <stp>ENI IM Equity</stp>
        <stp>LAST_PRICE</stp>
        <stp>[Crispin Spreadsheet4.xlsx]OEI!R241C7</stp>
        <tr r="G241" s="1"/>
      </tp>
      <tp>
        <v>37.53</v>
        <stp/>
        <stp>##V3_BDPV12</stp>
        <stp>FOXA US Equity</stp>
        <stp>PX_YEST_CLOSE</stp>
        <stp>[Crispin Spreadsheet.xlsx]OPUS!R73C6</stp>
        <tr r="F73" s="4"/>
      </tp>
      <tp>
        <v>69.319999999999993</v>
        <stp/>
        <stp>##V3_BDPV12</stp>
        <stp>AMS SQ Equity</stp>
        <stp>LAST_PRICE</stp>
        <stp>[Crispin Spreadsheet4.xlsx]OEI!R361C7</stp>
        <tr r="G361" s="1"/>
      </tp>
      <tp>
        <v>82.06</v>
        <stp/>
        <stp>##V3_BDPV12</stp>
        <stp>WCH GY Equity</stp>
        <stp>LAST_PRICE</stp>
        <stp>[Crispin Spreadsheet4.xlsx]OEI!R191C7</stp>
        <tr r="G191" s="1"/>
      </tp>
      <tp>
        <v>72.739999999999995</v>
        <stp/>
        <stp>##V3_BDPV12</stp>
        <stp>CFR SW Equity</stp>
        <stp>LAST_PRICE</stp>
        <stp>[Crispin Spreadsheet4.xlsx]OEI!R401C7</stp>
        <tr r="G401" s="1"/>
      </tp>
      <tp t="s">
        <v>US LONG BOND(CBT) Jun19</v>
        <stp/>
        <stp>##V3_BDPV12</stp>
        <stp>USA Comdty</stp>
        <stp>NAME</stp>
        <stp>[Crispin Spreadsheet.xlsx]OEI!R783C5</stp>
        <tr r="E783" s="1"/>
      </tp>
      <tp>
        <v>18.309999999999999</v>
        <stp/>
        <stp>##V3_BDPV12</stp>
        <stp>SDF GY Equity</stp>
        <stp>LAST_PRICE</stp>
        <stp>[Crispin Spreadsheet4.xlsx]OEI!R171C7</stp>
        <tr r="G171" s="1"/>
      </tp>
      <tp>
        <v>99.43</v>
        <stp/>
        <stp>##V3_BDPV12</stp>
        <stp>SAP GY Equity</stp>
        <stp>LAST_PRICE</stp>
        <stp>[Crispin Spreadsheet4.xlsx]OEI!R181C7</stp>
        <tr r="G181" s="1"/>
      </tp>
      <tp>
        <v>16.035</v>
        <stp/>
        <stp>##V3_BDPV12</stp>
        <stp>STM FP Equity</stp>
        <stp>LAST_PRICE</stp>
        <stp>[Crispin Spreadsheet4.xlsx]OEI!R131C7</stp>
        <tr r="G131" s="1"/>
      </tp>
      <tp>
        <v>1703</v>
        <stp/>
        <stp>##V3_BDPV12</stp>
        <stp>WEIR LN Equity</stp>
        <stp>LAST_PRICE</stp>
        <stp>[Crispin Spreadsheet4.xlsx]OEI!R605C7</stp>
        <tr r="G605" s="1"/>
      </tp>
      <tp>
        <v>12.682</v>
        <stp/>
        <stp>##V3_BDPV12</stp>
        <stp>UCG IM Equity</stp>
        <stp>LAST_PRICE</stp>
        <stp>[Crispin Spreadsheet4.xlsx]OEI!R251C7</stp>
        <tr r="G251" s="1"/>
      </tp>
      <tp t="s">
        <v>SEK</v>
        <stp/>
        <stp>##V3_BDPV12</stp>
        <stp>LUPE SS Equity</stp>
        <stp>CRNCY</stp>
        <stp>[Crispin Spreadsheet.xlsx]SWAN!R98C4</stp>
        <tr r="D98" s="2"/>
      </tp>
      <tp>
        <v>6.22</v>
        <stp/>
        <stp>##V3_BDPV12</stp>
        <stp>ZIL2 GY Equity</stp>
        <stp>PX_YEST_CLOSE</stp>
        <stp>[Crispin Spreadsheet.xlsx]SWAN!R40C6</stp>
        <tr r="F40" s="2"/>
      </tp>
      <tp>
        <v>1.5083800000000001</v>
        <stp/>
        <stp>##V3_BDPV12</stp>
        <stp>EURCAD Curncy</stp>
        <stp>LAST_PRICE</stp>
        <stp>[Crispin Spreadsheet4.xlsx]OEI!R49C13</stp>
        <tr r="M49" s="1"/>
      </tp>
      <tp>
        <v>1.5083800000000001</v>
        <stp/>
        <stp>##V3_BDPV12</stp>
        <stp>EURCAD Curncy</stp>
        <stp>LAST_PRICE</stp>
        <stp>[Crispin Spreadsheet4.xlsx]OEI!R48C13</stp>
        <tr r="M48" s="1"/>
      </tp>
      <tp>
        <v>1.5083800000000001</v>
        <stp/>
        <stp>##V3_BDPV12</stp>
        <stp>EURCAD Curncy</stp>
        <stp>LAST_PRICE</stp>
        <stp>[Crispin Spreadsheet4.xlsx]OEI!R56C13</stp>
        <tr r="M56" s="1"/>
      </tp>
      <tp>
        <v>1.5083800000000001</v>
        <stp/>
        <stp>##V3_BDPV12</stp>
        <stp>EURCAD Curncy</stp>
        <stp>LAST_PRICE</stp>
        <stp>[Crispin Spreadsheet4.xlsx]OEI!R55C13</stp>
        <tr r="M55" s="1"/>
      </tp>
      <tp>
        <v>1.5083800000000001</v>
        <stp/>
        <stp>##V3_BDPV12</stp>
        <stp>EURCAD Curncy</stp>
        <stp>LAST_PRICE</stp>
        <stp>[Crispin Spreadsheet4.xlsx]OEI!R54C13</stp>
        <tr r="M54" s="1"/>
      </tp>
      <tp>
        <v>1.5083800000000001</v>
        <stp/>
        <stp>##V3_BDPV12</stp>
        <stp>EURCAD Curncy</stp>
        <stp>LAST_PRICE</stp>
        <stp>[Crispin Spreadsheet4.xlsx]OEI!R53C13</stp>
        <tr r="M53" s="1"/>
      </tp>
      <tp>
        <v>1.5083800000000001</v>
        <stp/>
        <stp>##V3_BDPV12</stp>
        <stp>EURCAD Curncy</stp>
        <stp>LAST_PRICE</stp>
        <stp>[Crispin Spreadsheet4.xlsx]OEI!R52C13</stp>
        <tr r="M52" s="1"/>
      </tp>
      <tp>
        <v>1.5083800000000001</v>
        <stp/>
        <stp>##V3_BDPV12</stp>
        <stp>EURCAD Curncy</stp>
        <stp>LAST_PRICE</stp>
        <stp>[Crispin Spreadsheet4.xlsx]OEI!R51C13</stp>
        <tr r="M51" s="1"/>
      </tp>
      <tp>
        <v>1.5083800000000001</v>
        <stp/>
        <stp>##V3_BDPV12</stp>
        <stp>EURCAD Curncy</stp>
        <stp>LAST_PRICE</stp>
        <stp>[Crispin Spreadsheet4.xlsx]OEI!R50C13</stp>
        <tr r="M50" s="1"/>
      </tp>
      <tp>
        <v>9.75</v>
        <stp/>
        <stp>##V3_BDHV12</stp>
        <stp>ERIC US Equity</stp>
        <stp>PX_CLOSE_1D</stp>
        <stp>12/04/2019</stp>
        <stp>12/04/2019</stp>
        <stp>[Crispin Spreadsheet.xlsx]OEI!R751C28</stp>
        <tr r="AB751" s="1"/>
      </tp>
      <tp>
        <v>545.70000000000005</v>
        <stp/>
        <stp>##V3_BDHV12</stp>
        <stp>5020 JT Equity</stp>
        <stp>PX_CLOSE_1D</stp>
        <stp>12/04/2019</stp>
        <stp>12/04/2019</stp>
        <stp>[Crispin Spreadsheet.xlsx]OPUS!R24C22</stp>
        <tr r="V24" s="4"/>
      </tp>
      <tp>
        <v>124.5</v>
        <stp/>
        <stp>##V3_BDHV12</stp>
        <stp>DGOC LN Equity</stp>
        <stp>PX_CLOSE_1D</stp>
        <stp>12/04/2019</stp>
        <stp>12/04/2019</stp>
        <stp>[Crispin Spreadsheet.xlsx]OEI!R479C28</stp>
        <tr r="AB479" s="1"/>
      </tp>
      <tp>
        <v>953</v>
        <stp/>
        <stp>##V3_BDHV12</stp>
        <stp>BVIC LN Equity</stp>
        <stp>PX_CLOSE_1D</stp>
        <stp>12/04/2019</stp>
        <stp>12/04/2019</stp>
        <stp>[Crispin Spreadsheet.xlsx]OEI!R456C28</stp>
        <tr r="AB456" s="1"/>
      </tp>
      <tp>
        <v>163.68</v>
        <stp/>
        <stp>##V3_BDHV12</stp>
        <stp>BARC LN Equity</stp>
        <stp>PX_CLOSE_1D</stp>
        <stp>12/04/2019</stp>
        <stp>12/04/2019</stp>
        <stp>[Crispin Spreadsheet.xlsx]OEI!R446C28</stp>
        <tr r="AB446" s="1"/>
      </tp>
      <tp>
        <v>445.29</v>
        <stp/>
        <stp>##V3_BDHV12</stp>
        <stp>CACC US Equity</stp>
        <stp>PX_CLOSE_1D</stp>
        <stp>12/04/2019</stp>
        <stp>12/04/2019</stp>
        <stp>[Crispin Spreadsheet.xlsx]OEI!R665C28</stp>
        <tr r="AB665" s="1"/>
      </tp>
      <tp>
        <v>26.93</v>
        <stp/>
        <stp>##V3_BDHV12</stp>
        <stp>GLE FP Equity</stp>
        <stp>PX_CLOSE_1D</stp>
        <stp>12/04/2019</stp>
        <stp>12/04/2019</stp>
        <stp>[Crispin Spreadsheet.xlsx]OEI!R129C28</stp>
        <tr r="AB129" s="1"/>
      </tp>
      <tp>
        <v>23.73</v>
        <stp/>
        <stp>##V3_BDHV12</stp>
        <stp>RWE GY Equity</stp>
        <stp>PX_CLOSE_1D</stp>
        <stp>12/04/2019</stp>
        <stp>12/04/2019</stp>
        <stp>[Crispin Spreadsheet.xlsx]OEI!R180C28</stp>
        <tr r="AB180" s="1"/>
      </tp>
      <tp>
        <v>102.44</v>
        <stp/>
        <stp>##V3_BDHV12</stp>
        <stp>SIE GY Equity</stp>
        <stp>PX_CLOSE_1D</stp>
        <stp>12/04/2019</stp>
        <stp>12/04/2019</stp>
        <stp>[Crispin Spreadsheet.xlsx]OEI!R183C28</stp>
        <tr r="AB183" s="1"/>
      </tp>
      <tp>
        <v>20.55</v>
        <stp/>
        <stp>##V3_BDHV12</stp>
        <stp>VIE FP Equity</stp>
        <stp>PX_CLOSE_1D</stp>
        <stp>12/04/2019</stp>
        <stp>12/04/2019</stp>
        <stp>[Crispin Spreadsheet.xlsx]OEI!R139C28</stp>
        <tr r="AB139" s="1"/>
      </tp>
      <tp>
        <v>34.44</v>
        <stp/>
        <stp>##V3_BDPV12</stp>
        <stp>WES AU Equity</stp>
        <stp>LAST_PRICE</stp>
        <stp>[Crispin Spreadsheet.xlsx]OEI!R23C7</stp>
        <tr r="G23" s="1"/>
      </tp>
      <tp>
        <v>16.100000000000001</v>
        <stp/>
        <stp>##V3_BDHV12</stp>
        <stp>ACE IM Equity</stp>
        <stp>PX_CLOSE_1D</stp>
        <stp>12/04/2019</stp>
        <stp>12/04/2019</stp>
        <stp>[Crispin Spreadsheet.xlsx]OEI!R232C28</stp>
        <tr r="AB232" s="1"/>
      </tp>
      <tp>
        <v>22.55</v>
        <stp/>
        <stp>##V3_BDHV12</stp>
        <stp>ELE SQ Equity</stp>
        <stp>PX_CLOSE_1D</stp>
        <stp>12/04/2019</stp>
        <stp>12/04/2019</stp>
        <stp>[Crispin Spreadsheet.xlsx]OEI!R366C28</stp>
        <tr r="AB366" s="1"/>
      </tp>
      <tp>
        <v>395.6</v>
        <stp/>
        <stp>##V3_BDHV12</stp>
        <stp>BME LN Equity</stp>
        <stp>PX_CLOSE_1D</stp>
        <stp>12/04/2019</stp>
        <stp>12/04/2019</stp>
        <stp>[Crispin Spreadsheet.xlsx]OEI!R443C28</stp>
        <tr r="AB443" s="1"/>
      </tp>
      <tp>
        <v>164.4</v>
        <stp/>
        <stp>##V3_BDHV12</stp>
        <stp>CNE LN Equity</stp>
        <stp>PX_CLOSE_1D</stp>
        <stp>12/04/2019</stp>
        <stp>12/04/2019</stp>
        <stp>[Crispin Spreadsheet.xlsx]OEI!R460C28</stp>
        <tr r="AB460" s="1"/>
      </tp>
      <tp>
        <v>3122.5</v>
        <stp/>
        <stp>##V3_BDHV12</stp>
        <stp>DGE LN Equity</stp>
        <stp>PX_CLOSE_1D</stp>
        <stp>12/04/2019</stp>
        <stp>12/04/2019</stp>
        <stp>[Crispin Spreadsheet.xlsx]OEI!R478C28</stp>
        <tr r="AB478" s="1"/>
      </tp>
      <tp>
        <v>666.5</v>
        <stp/>
        <stp>##V3_BDHV12</stp>
        <stp>LRE LN Equity</stp>
        <stp>PX_CLOSE_1D</stp>
        <stp>12/04/2019</stp>
        <stp>12/04/2019</stp>
        <stp>[Crispin Spreadsheet.xlsx]OEI!R535C28</stp>
        <tr r="AB535" s="1"/>
      </tp>
      <tp>
        <v>4840</v>
        <stp/>
        <stp>##V3_BDHV12</stp>
        <stp>LSE LN Equity</stp>
        <stp>PX_CLOSE_1D</stp>
        <stp>12/04/2019</stp>
        <stp>12/04/2019</stp>
        <stp>[Crispin Spreadsheet.xlsx]OEI!R538C28</stp>
        <tr r="AB538" s="1"/>
      </tp>
      <tp>
        <v>67.45</v>
        <stp/>
        <stp>##V3_BDHV12</stp>
        <stp>IQE LN Equity</stp>
        <stp>PX_CLOSE_1D</stp>
        <stp>12/04/2019</stp>
        <stp>12/04/2019</stp>
        <stp>[Crispin Spreadsheet.xlsx]OEI!R523C28</stp>
        <tr r="AB523" s="1"/>
      </tp>
      <tp>
        <v>49.7</v>
        <stp/>
        <stp>##V3_BDHV12</stp>
        <stp>JSE LN Equity</stp>
        <stp>PX_CLOSE_1D</stp>
        <stp>12/04/2019</stp>
        <stp>12/04/2019</stp>
        <stp>[Crispin Spreadsheet.xlsx]OEI!R529C28</stp>
        <tr r="AB529" s="1"/>
      </tp>
      <tp>
        <v>1145</v>
        <stp/>
        <stp>##V3_BDHV12</stp>
        <stp>SSE LN Equity</stp>
        <stp>PX_CLOSE_1D</stp>
        <stp>12/04/2019</stp>
        <stp>12/04/2019</stp>
        <stp>[Crispin Spreadsheet.xlsx]OEI!R595C28</stp>
        <tr r="AB595" s="1"/>
      </tp>
      <tp>
        <v>702</v>
        <stp/>
        <stp>##V3_BDHV12</stp>
        <stp>SGE LN Equity</stp>
        <stp>PX_CLOSE_1D</stp>
        <stp>12/04/2019</stp>
        <stp>12/04/2019</stp>
        <stp>[Crispin Spreadsheet.xlsx]OEI!R604C28</stp>
        <tr r="AB604" s="1"/>
      </tp>
      <tp>
        <v>1.05</v>
        <stp/>
        <stp>##V3_BDPV12</stp>
        <stp>ATH CN Equity</stp>
        <stp>LAST_PRICE</stp>
        <stp>[Crispin Spreadsheet.xlsx]OEI!R49C7</stp>
        <tr r="G49" s="1"/>
      </tp>
      <tp>
        <v>112.35</v>
        <stp/>
        <stp>##V3_BDHV12</stp>
        <stp>SUBC NO Equity</stp>
        <stp>PX_CLOSE_1D</stp>
        <stp>12/04/2019</stp>
        <stp>12/04/2019</stp>
        <stp>[Crispin Spreadsheet.xlsx]OEI!R339C28</stp>
        <tr r="AB339" s="1"/>
      </tp>
      <tp>
        <v>117.4</v>
        <stp/>
        <stp>##V3_BDPV12</stp>
        <stp>AIR FP Equity</stp>
        <stp>LAST_PRICE</stp>
        <stp>[Crispin Spreadsheet4.xlsx]OEI!R87C7</stp>
        <tr r="G87" s="1"/>
      </tp>
      <tp>
        <v>66.3</v>
        <stp/>
        <stp>##V3_BDPV12</stp>
        <stp>FRO NO Equity</stp>
        <stp>LAST_PRICE</stp>
        <stp>[Crispin Spreadsheet.xlsx]OPE!R22C7</stp>
        <tr r="G22" s="5"/>
      </tp>
      <tp>
        <v>3680</v>
        <stp/>
        <stp>##V3_BDHV12</stp>
        <stp>5019 JT Equity</stp>
        <stp>PX_CLOSE_1D</stp>
        <stp>12/04/2019</stp>
        <stp>12/04/2019</stp>
        <stp>[Crispin Spreadsheet.xlsx]FDXC!R19C22</stp>
        <tr r="V19" s="8"/>
      </tp>
      <tp>
        <v>135.09700000000001</v>
        <stp/>
        <stp>##V3_BDPV12</stp>
        <stp>HURLN 7.5 07/24/22 Corp</stp>
        <stp>LAST_PRICE</stp>
        <stp>[Crispin Spreadsheet.xlsx]OEI!R198C7</stp>
        <tr r="G198" s="1"/>
      </tp>
      <tp>
        <v>20.25</v>
        <stp/>
        <stp>##V3_BDPV12</stp>
        <stp>HUM LN Equity</stp>
        <stp>LAST_PRICE</stp>
        <stp>[Crispin Spreadsheet.xlsx]OPE!R44C7</stp>
        <tr r="G44" s="5"/>
      </tp>
      <tp>
        <v>1209.5899999999999</v>
        <stp/>
        <stp>##V3_BDHV12</stp>
        <stp>GOOGL US Equity</stp>
        <stp>PX_CLOSE_1D</stp>
        <stp>12/04/2019</stp>
        <stp>12/04/2019</stp>
        <stp>[Crispin Spreadsheet.xlsx]OEI!R633C28</stp>
        <tr r="AB633" s="1"/>
      </tp>
      <tp>
        <v>8.82</v>
        <stp/>
        <stp>##V3_BDPV12</stp>
        <stp>RIG US Equity</stp>
        <stp>LAST_PRICE</stp>
        <stp>[Crispin Spreadsheet.xlsx]OEI!R756C7</stp>
        <tr r="G756" s="1"/>
      </tp>
      <tp>
        <v>62.87</v>
        <stp/>
        <stp>##V3_BDPV12</stp>
        <stp>STI US Equity</stp>
        <stp>LAST_PRICE</stp>
        <stp>[Crispin Spreadsheet.xlsx]OEI!R748C7</stp>
        <tr r="G748" s="1"/>
      </tp>
      <tp>
        <v>129.15</v>
        <stp/>
        <stp>##V3_BDPV12</stp>
        <stp>PVH US Equity</stp>
        <stp>LAST_PRICE</stp>
        <stp>[Crispin Spreadsheet.xlsx]OEI!R739C7</stp>
        <tr r="G739" s="1"/>
      </tp>
      <tp>
        <v>168.32</v>
        <stp/>
        <stp>##V3_BDPV12</stp>
        <stp>PXD US Equity</stp>
        <stp>LAST_PRICE</stp>
        <stp>[Crispin Spreadsheet.xlsx]OEI!R735C7</stp>
        <tr r="G735" s="1"/>
      </tp>
      <tp>
        <v>186.7</v>
        <stp/>
        <stp>##V3_BDPV12</stp>
        <stp>ACA LN Equity</stp>
        <stp>LAST_PRICE</stp>
        <stp>[Crispin Spreadsheet.xlsx]OEI!R430C7</stp>
        <tr r="G430" s="1"/>
      </tp>
      <tp>
        <v>209.2</v>
        <stp/>
        <stp>##V3_BDPV12</stp>
        <stp>EIG LN Equity</stp>
        <stp>LAST_PRICE</stp>
        <stp>[Crispin Spreadsheet.xlsx]OEI!R486C7</stp>
        <tr r="G486" s="1"/>
      </tp>
      <tp>
        <v>105.31</v>
        <stp/>
        <stp>##V3_BDPV12</stp>
        <stp>EOG US Equity</stp>
        <stp>LAST_PRICE</stp>
        <stp>[Crispin Spreadsheet.xlsx]OEI!R676C7</stp>
        <tr r="G676" s="1"/>
      </tp>
      <tp>
        <v>26.3</v>
        <stp/>
        <stp>##V3_BDPV12</stp>
        <stp>PDG LN Equity</stp>
        <stp>LAST_PRICE</stp>
        <stp>[Crispin Spreadsheet.xlsx]OEI!R556C7</stp>
        <tr r="G556" s="1"/>
      </tp>
      <tp>
        <v>703.2</v>
        <stp/>
        <stp>##V3_BDPV12</stp>
        <stp>SGE LN Equity</stp>
        <stp>LAST_PRICE</stp>
        <stp>[Crispin Spreadsheet.xlsx]OEI!R604C7</stp>
        <tr r="G604" s="1"/>
      </tp>
      <tp>
        <v>24.55</v>
        <stp/>
        <stp>##V3_BDPV12</stp>
        <stp>TCG LN Equity</stp>
        <stp>LAST_PRICE</stp>
        <stp>[Crispin Spreadsheet.xlsx]OEI!R606C7</stp>
        <tr r="G606" s="1"/>
      </tp>
      <tp>
        <v>50.19</v>
        <stp/>
        <stp>##V3_BDPV12</stp>
        <stp>TCEHY US Equity</stp>
        <stp>LAST_PRICE</stp>
        <stp>[Crispin Spreadsheet.xlsx]OEI!R752C7</stp>
        <tr r="G752" s="1"/>
      </tp>
      <tp>
        <v>236.9</v>
        <stp/>
        <stp>##V3_BDPV12</stp>
        <stp>ELUXB SS Equity</stp>
        <stp>LAST_PRICE</stp>
        <stp>[Crispin Spreadsheet.xlsx]OEI!R378C7</stp>
        <tr r="G378" s="1"/>
      </tp>
      <tp>
        <v>1505</v>
        <stp/>
        <stp>##V3_BDPV12</stp>
        <stp>3230 JT Equity</stp>
        <stp>LAST_PRICE</stp>
        <stp>[Crispin Spreadsheet.xlsx]SWAN!R70C7</stp>
        <tr r="G70" s="2"/>
      </tp>
      <tp t="s">
        <v>GBp</v>
        <stp/>
        <stp>##V3_BDPV12</stp>
        <stp>TUNG LN Equity</stp>
        <stp>CRNCY</stp>
        <stp>[Crispin Spreadsheet.xlsx]FDXC!R59C4</stp>
        <tr r="D59" s="8"/>
      </tp>
      <tp t="s">
        <v>JPY</v>
        <stp/>
        <stp>##V3_BDPV12</stp>
        <stp>4689 JT Equity</stp>
        <stp>CRNCY</stp>
        <stp>[Crispin Spreadsheet.xlsx]OEI!R307C4</stp>
        <tr r="D307" s="1"/>
      </tp>
      <tp>
        <v>103.05</v>
        <stp/>
        <stp>##V3_BDPV12</stp>
        <stp>DUFN SW Equity</stp>
        <stp>LAST_PRICE</stp>
        <stp>[Crispin Spreadsheet.xlsx]SWAN!R103C7</stp>
        <tr r="G103" s="2"/>
      </tp>
      <tp>
        <v>87</v>
        <stp/>
        <stp>##V3_BDPV12</stp>
        <stp>VSAT US Equity</stp>
        <stp>PX_YEST_CLOSE</stp>
        <stp>[Crispin Spreadsheet.xlsx]FDXC!R75C6</stp>
        <tr r="F75" s="8"/>
      </tp>
      <tp>
        <v>120.95</v>
        <stp/>
        <stp>##V3_BDPV12</stp>
        <stp>MSFT US Equity</stp>
        <stp>PX_YEST_CLOSE</stp>
        <stp>[Crispin Spreadsheet.xlsx]FDXC!R72C6</stp>
        <tr r="F72" s="8"/>
      </tp>
      <tp t="s">
        <v>GBp</v>
        <stp/>
        <stp>##V3_BDPV12</stp>
        <stp>TSTR LN Equity</stp>
        <stp>CRNCY</stp>
        <stp>[Crispin Spreadsheet.xlsx]OPUS!R63C4</stp>
        <tr r="D63" s="4"/>
      </tp>
      <tp>
        <v>120.95</v>
        <stp/>
        <stp>##V3_BDPV12</stp>
        <stp>MSFT US Equity</stp>
        <stp>PX_YEST_CLOSE</stp>
        <stp>[Crispin Spreadsheet.xlsx]ALEG!R76C6</stp>
        <tr r="F76" s="3"/>
      </tp>
      <tp t="s">
        <v>USD</v>
        <stp/>
        <stp>##V3_BDPV12</stp>
        <stp>SBER LI Equity</stp>
        <stp>CRNCY</stp>
        <stp>[Crispin Spreadsheet.xlsx]FDXC!R55C4</stp>
        <tr r="D55" s="8"/>
      </tp>
      <tp>
        <v>0.14820920000000001</v>
        <stp/>
        <stp>##V3_BDPV12</stp>
        <stp>SX5E Index</stp>
        <stp>CHG_PCT_1D</stp>
        <stp>[Crispin Spreadsheet.xlsx]OEI!R2C20</stp>
        <tr r="T2" s="1"/>
      </tp>
      <tp>
        <v>176.3</v>
        <stp/>
        <stp>##V3_BDHV12</stp>
        <stp>ASML NA Equity</stp>
        <stp>PX_CLOSE_1D</stp>
        <stp>12/04/2019</stp>
        <stp>12/04/2019</stp>
        <stp>[Crispin Spreadsheet.xlsx]OEI!R315C28</stp>
        <tr r="AB315" s="1"/>
      </tp>
      <tp>
        <v>24.57</v>
        <stp/>
        <stp>##V3_BDHV12</stp>
        <stp>GGAL US Equity</stp>
        <stp>PX_CLOSE_1D</stp>
        <stp>12/04/2019</stp>
        <stp>12/04/2019</stp>
        <stp>[Crispin Spreadsheet.xlsx]OEI!R693C28</stp>
        <tr r="AB693" s="1"/>
      </tp>
      <tp>
        <v>198.95</v>
        <stp/>
        <stp>##V3_BDHV12</stp>
        <stp>AAPL US Equity</stp>
        <stp>PX_CLOSE_1D</stp>
        <stp>12/04/2019</stp>
        <stp>12/04/2019</stp>
        <stp>[Crispin Spreadsheet.xlsx]OEI!R639C28</stp>
        <tr r="AB639" s="1"/>
      </tp>
      <tp>
        <v>5.6429999999999998</v>
        <stp/>
        <stp>##V3_BDHV12</stp>
        <stp>ENEL IM Equity</stp>
        <stp>PX_CLOSE_1D</stp>
        <stp>12/04/2019</stp>
        <stp>12/04/2019</stp>
        <stp>[Crispin Spreadsheet.xlsx]OEI!R240C28</stp>
        <tr r="AB240" s="1"/>
      </tp>
      <tp>
        <v>302</v>
        <stp/>
        <stp>##V3_BDHV12</stp>
        <stp>FBEL FP Equity</stp>
        <stp>PX_CLOSE_1D</stp>
        <stp>12/04/2019</stp>
        <stp>12/04/2019</stp>
        <stp>[Crispin Spreadsheet.xlsx]OEI!R107C28</stp>
        <tr r="AB107" s="1"/>
      </tp>
      <tp>
        <v>58.5</v>
        <stp/>
        <stp>##V3_BDHV12</stp>
        <stp>NODL NO Equity</stp>
        <stp>PX_CLOSE_1D</stp>
        <stp>12/04/2019</stp>
        <stp>12/04/2019</stp>
        <stp>[Crispin Spreadsheet.xlsx]OEI!R838C28</stp>
        <tr r="AB838" s="1"/>
      </tp>
      <tp>
        <v>91.65</v>
        <stp/>
        <stp>##V3_BDHV12</stp>
        <stp>GLJ GY Equity</stp>
        <stp>PX_CLOSE_1D</stp>
        <stp>12/04/2019</stp>
        <stp>12/04/2019</stp>
        <stp>[Crispin Spreadsheet.xlsx]OEI!R164C28</stp>
        <tr r="AB164" s="1"/>
      </tp>
      <tp>
        <v>53.79</v>
        <stp/>
        <stp>##V3_BDHV12</stp>
        <stp>ORCL US Equity</stp>
        <stp>PX_CLOSE_1D</stp>
        <stp>12/04/2019</stp>
        <stp>12/04/2019</stp>
        <stp>[Crispin Spreadsheet.xlsx]OEI!R730C28</stp>
        <tr r="AB730" s="1"/>
      </tp>
      <tp>
        <v>1144.5</v>
        <stp/>
        <stp>##V3_BDHV12</stp>
        <stp>EZJ LN Equity</stp>
        <stp>PX_CLOSE_1D</stp>
        <stp>12/04/2019</stp>
        <stp>12/04/2019</stp>
        <stp>[Crispin Spreadsheet.xlsx]OEI!R484C28</stp>
        <tr r="AB484" s="1"/>
      </tp>
      <tp>
        <v>1082.5</v>
        <stp/>
        <stp>##V3_BDHV12</stp>
        <stp>STJ LN Equity</stp>
        <stp>PX_CLOSE_1D</stp>
        <stp>12/04/2019</stp>
        <stp>12/04/2019</stp>
        <stp>[Crispin Spreadsheet.xlsx]OEI!R596C28</stp>
        <tr r="AB596" s="1"/>
      </tp>
      <tp>
        <v>31.14</v>
        <stp/>
        <stp>##V3_BDPV12</stp>
        <stp>WOW AU Equity</stp>
        <stp>LAST_PRICE</stp>
        <stp>[Crispin Spreadsheet.xlsx]OEI!R26C7</stp>
        <tr r="G26" s="1"/>
      </tp>
      <tp>
        <v>58.5</v>
        <stp/>
        <stp>##V3_BDHV12</stp>
        <stp>NODL NO Equity</stp>
        <stp>PX_CLOSE_1D</stp>
        <stp>12/04/2019</stp>
        <stp>12/04/2019</stp>
        <stp>[Crispin Spreadsheet.xlsx]OEI!R334C28</stp>
        <tr r="AB334" s="1"/>
      </tp>
      <tp>
        <v>83.05</v>
        <stp/>
        <stp>##V3_BDHV12</stp>
        <stp>SDRL NO Equity</stp>
        <stp>PX_CLOSE_1D</stp>
        <stp>12/04/2019</stp>
        <stp>12/04/2019</stp>
        <stp>[Crispin Spreadsheet.xlsx]OEI!R336C28</stp>
        <tr r="AB336" s="1"/>
      </tp>
      <tp>
        <v>184</v>
        <stp/>
        <stp>##V3_BDPV12</stp>
        <stp>DVO LN Equity</stp>
        <stp>LAST_PRICE</stp>
        <stp>[Crispin Spreadsheet.xlsx]OPE!R38C7</stp>
        <tr r="G38" s="5"/>
      </tp>
      <tp>
        <v>9.7799999999999994</v>
        <stp/>
        <stp>##V3_BDHV12</stp>
        <stp>SDRL US Equity</stp>
        <stp>PX_CLOSE_1D</stp>
        <stp>12/04/2019</stp>
        <stp>12/04/2019</stp>
        <stp>[Crispin Spreadsheet.xlsx]OEI!R844C28</stp>
        <tr r="AB844" s="1"/>
      </tp>
      <tp>
        <v>83.05</v>
        <stp/>
        <stp>##V3_BDHV12</stp>
        <stp>SDRL NO Equity</stp>
        <stp>PX_CLOSE_1D</stp>
        <stp>12/04/2019</stp>
        <stp>12/04/2019</stp>
        <stp>[Crispin Spreadsheet.xlsx]OEI!R843C28</stp>
        <tr r="AB843" s="1"/>
      </tp>
      <tp>
        <v>4875</v>
        <stp/>
        <stp>##V3_BDHV12</stp>
        <stp>2331 JT Equity</stp>
        <stp>PX_CLOSE_1D</stp>
        <stp>12/04/2019</stp>
        <stp>12/04/2019</stp>
        <stp>[Crispin Spreadsheet.xlsx]ALEG!R26C22</stp>
        <tr r="V26" s="3"/>
      </tp>
      <tp>
        <v>8076</v>
        <stp/>
        <stp>##V3_BDHV12</stp>
        <stp>4911 JT Equity</stp>
        <stp>PX_CLOSE_1D</stp>
        <stp>12/04/2019</stp>
        <stp>12/04/2019</stp>
        <stp>[Crispin Spreadsheet.xlsx]ALEG!R25C22</stp>
        <tr r="V25" s="3"/>
      </tp>
      <tp>
        <v>21.18</v>
        <stp/>
        <stp>##V3_BDPV12</stp>
        <stp>GYC GY Equity</stp>
        <stp>LAST_PRICE</stp>
        <stp>[Crispin Spreadsheet.xlsx]OEI!R163C7</stp>
        <tr r="G163" s="1"/>
      </tp>
      <tp>
        <v>115.6</v>
        <stp/>
        <stp>##V3_BDPV12</stp>
        <stp>PPG US Equity</stp>
        <stp>LAST_PRICE</stp>
        <stp>[Crispin Spreadsheet.xlsx]OEI!R737C7</stp>
        <tr r="G737" s="1"/>
      </tp>
      <tp>
        <v>668.5</v>
        <stp/>
        <stp>##V3_BDPV12</stp>
        <stp>LRE LN Equity</stp>
        <stp>LAST_PRICE</stp>
        <stp>[Crispin Spreadsheet.xlsx]OEI!R535C7</stp>
        <tr r="G535" s="1"/>
      </tp>
      <tp>
        <v>69.7</v>
        <stp/>
        <stp>##V3_BDPV12</stp>
        <stp>LMI LN Equity</stp>
        <stp>LAST_PRICE</stp>
        <stp>[Crispin Spreadsheet.xlsx]OEI!R539C7</stp>
        <tr r="G539" s="1"/>
      </tp>
      <tp>
        <v>126.74</v>
        <stp/>
        <stp>##V3_BDPV12</stp>
        <stp>URI US Equity</stp>
        <stp>LAST_PRICE</stp>
        <stp>[Crispin Spreadsheet.xlsx]OEI!R849C7</stp>
        <tr r="G849" s="1"/>
      </tp>
      <tp>
        <v>44.36</v>
        <stp/>
        <stp>##V3_BDPV12</stp>
        <stp>CNA US Equity</stp>
        <stp>LAST_PRICE</stp>
        <stp>[Crispin Spreadsheet.xlsx]OEI!R661C7</stp>
        <tr r="G661" s="1"/>
      </tp>
      <tp>
        <v>45.35</v>
        <stp/>
        <stp>##V3_BDPV12</stp>
        <stp>DHI US Equity</stp>
        <stp>LAST_PRICE</stp>
        <stp>[Crispin Spreadsheet.xlsx]OEI!R669C7</stp>
        <tr r="G669" s="1"/>
      </tp>
      <tp>
        <v>162.08000000000001</v>
        <stp/>
        <stp>##V3_BDPV12</stp>
        <stp>HMB SS Equity</stp>
        <stp>LAST_PRICE</stp>
        <stp>[Crispin Spreadsheet.xlsx]OEI!R382C7</stp>
        <tr r="G382" s="1"/>
      </tp>
      <tp>
        <v>64</v>
        <stp/>
        <stp>##V3_BDPV12</stp>
        <stp>RCH LN Equity</stp>
        <stp>LAST_PRICE</stp>
        <stp>[Crispin Spreadsheet.xlsx]OEI!R608C7</stp>
        <tr r="G608" s="1"/>
      </tp>
      <tp>
        <v>1139.5</v>
        <stp/>
        <stp>##V3_BDPV12</stp>
        <stp>SSE LN Equity</stp>
        <stp>LAST_PRICE</stp>
        <stp>[Crispin Spreadsheet.xlsx]OEI!R595C7</stp>
        <tr r="G595" s="1"/>
      </tp>
      <tp>
        <v>701</v>
        <stp/>
        <stp>##V3_BDPV12</stp>
        <stp>ADYEN NA Equity</stp>
        <stp>LAST_PRICE</stp>
        <stp>[Crispin Spreadsheet.xlsx]OEI!R311C7</stp>
        <tr r="G311" s="1"/>
      </tp>
      <tp>
        <v>109.1</v>
        <stp/>
        <stp>##V3_BDPV12</stp>
        <stp>EKTAB SS Equity</stp>
        <stp>LAST_PRICE</stp>
        <stp>[Crispin Spreadsheet.xlsx]OEI!R379C7</stp>
        <tr r="G379" s="1"/>
      </tp>
      <tp>
        <v>65.39</v>
        <stp/>
        <stp>##V3_BDPV12</stp>
        <stp>LLOY LN Equity</stp>
        <stp>LAST_PRICE</stp>
        <stp>[Crispin Spreadsheet.xlsx]OEI!R537C7</stp>
        <tr r="G537" s="1"/>
      </tp>
      <tp t="s">
        <v>JPY</v>
        <stp/>
        <stp>##V3_BDPV12</stp>
        <stp>9064 JT Equity</stp>
        <stp>CRNCY</stp>
        <stp>[Crispin Spreadsheet.xlsx]OEI!R308C4</stp>
        <tr r="D308" s="1"/>
      </tp>
      <tp>
        <v>9.86</v>
        <stp/>
        <stp>##V3_BDPV12</stp>
        <stp>ERIC US Equity</stp>
        <stp>PX_YEST_CLOSE</stp>
        <stp>[Crispin Spreadsheet.xlsx]ALEG!R78C6</stp>
        <tr r="F78" s="3"/>
      </tp>
      <tp>
        <v>9.2319999999999993</v>
        <stp/>
        <stp>##V3_BDPV12</stp>
        <stp>TUI1 GY Equity</stp>
        <stp>LAST_PRICE</stp>
        <stp>[Crispin Spreadsheet4.xlsx]OEI!R188C7</stp>
        <tr r="G188" s="1"/>
      </tp>
      <tp t="s">
        <v>JPY</v>
        <stp/>
        <stp>##V3_BDPV12</stp>
        <stp>7261 JT Equity</stp>
        <stp>CRNCY</stp>
        <stp>[Crispin Spreadsheet.xlsx]OEI!R278C4</stp>
        <tr r="D278" s="1"/>
      </tp>
      <tp>
        <v>158.80000000000001</v>
        <stp/>
        <stp>##V3_BDPV12</stp>
        <stp>TEMN SW Equity</stp>
        <stp>LAST_PRICE</stp>
        <stp>[Crispin Spreadsheet4.xlsx]OEI!R418C7</stp>
        <tr r="G418" s="1"/>
      </tp>
      <tp>
        <v>75.989999999999995</v>
        <stp/>
        <stp>##V3_BDPV12</stp>
        <stp>DNKN US Equity</stp>
        <stp>LAST_PRICE</stp>
        <stp>[Crispin Spreadsheet.xlsx]SWAN!R182C7</stp>
        <tr r="G182" s="2"/>
      </tp>
      <tp t="s">
        <v>SEK</v>
        <stp/>
        <stp>##V3_BDPV12</stp>
        <stp>ERICB SS Equity</stp>
        <stp>CRNCY</stp>
        <stp>[Crispin Spreadsheet.xlsx]FDXC!R37C4</stp>
        <tr r="D37" s="8"/>
      </tp>
      <tp t="s">
        <v>EUR</v>
        <stp/>
        <stp>##V3_BDPV12</stp>
        <stp>CS FP Equity</stp>
        <stp>CRNCY</stp>
        <stp>[Crispin Spreadsheet.xlsx]OPE!R9C4</stp>
        <tr r="D9" s="5"/>
      </tp>
      <tp>
        <v>306.10000000000002</v>
        <stp/>
        <stp>##V3_BDPV12</stp>
        <stp>AKERBP NO Equity</stp>
        <stp>LAST_PRICE</stp>
        <stp>[Crispin Spreadsheet4.xlsx]BEST!R6C7</stp>
        <tr r="G6" s="6"/>
      </tp>
      <tp>
        <v>28.11</v>
        <stp/>
        <stp>##V3_BDHV12</stp>
        <stp>APAM NA Equity</stp>
        <stp>PX_CLOSE_1D</stp>
        <stp>12/04/2019</stp>
        <stp>12/04/2019</stp>
        <stp>[Crispin Spreadsheet.xlsx]OEI!R313C28</stp>
        <tr r="AB313" s="1"/>
      </tp>
      <tp>
        <v>461</v>
        <stp/>
        <stp>##V3_BDHV12</stp>
        <stp>ASHM LN Equity</stp>
        <stp>PX_CLOSE_1D</stp>
        <stp>12/04/2019</stp>
        <stp>12/04/2019</stp>
        <stp>[Crispin Spreadsheet.xlsx]OEI!R437C28</stp>
        <tr r="AB437" s="1"/>
      </tp>
      <tp>
        <v>7.4480000000000004</v>
        <stp/>
        <stp>##V3_BDHV12</stp>
        <stp>CBK GY Equity</stp>
        <stp>PX_CLOSE_1D</stp>
        <stp>12/04/2019</stp>
        <stp>12/04/2019</stp>
        <stp>[Crispin Spreadsheet.xlsx]OEI!R155C28</stp>
        <tr r="AB155" s="1"/>
      </tp>
      <tp>
        <v>7.452</v>
        <stp/>
        <stp>##V3_BDHV12</stp>
        <stp>DBK GY Equity</stp>
        <stp>PX_CLOSE_1D</stp>
        <stp>12/04/2019</stp>
        <stp>12/04/2019</stp>
        <stp>[Crispin Spreadsheet.xlsx]OEI!R157C28</stp>
        <tr r="AB157" s="1"/>
      </tp>
      <tp>
        <v>25.95</v>
        <stp/>
        <stp>##V3_BDHV12</stp>
        <stp>RHK GY Equity</stp>
        <stp>PX_CLOSE_1D</stp>
        <stp>12/04/2019</stp>
        <stp>12/04/2019</stp>
        <stp>[Crispin Spreadsheet.xlsx]OEI!R179C28</stp>
        <tr r="AB179" s="1"/>
      </tp>
      <tp>
        <v>842.8</v>
        <stp/>
        <stp>##V3_BDHV12</stp>
        <stp>AGK LN Equity</stp>
        <stp>PX_CLOSE_1D</stp>
        <stp>12/04/2019</stp>
        <stp>12/04/2019</stp>
        <stp>[Crispin Spreadsheet.xlsx]OEI!R432C28</stp>
        <tr r="AB432" s="1"/>
      </tp>
      <tp>
        <v>1565.6</v>
        <stp/>
        <stp>##V3_BDHV12</stp>
        <stp>GSK LN Equity</stp>
        <stp>PX_CLOSE_1D</stp>
        <stp>12/04/2019</stp>
        <stp>12/04/2019</stp>
        <stp>[Crispin Spreadsheet.xlsx]OEI!R495C28</stp>
        <tr r="AB495" s="1"/>
      </tp>
      <tp>
        <v>1403</v>
        <stp/>
        <stp>##V3_BDHV12</stp>
        <stp>TPK LN Equity</stp>
        <stp>PX_CLOSE_1D</stp>
        <stp>12/04/2019</stp>
        <stp>12/04/2019</stp>
        <stp>[Crispin Spreadsheet.xlsx]OEI!R607C28</stp>
        <tr r="AB607" s="1"/>
      </tp>
      <tp>
        <v>55.9</v>
        <stp/>
        <stp>##V3_BDHV12</stp>
        <stp>QCOM US Equity</stp>
        <stp>PX_CLOSE_1D</stp>
        <stp>12/04/2019</stp>
        <stp>12/04/2019</stp>
        <stp>[Crispin Spreadsheet.xlsx]OEI!R741C28</stp>
        <tr r="AB741" s="1"/>
      </tp>
      <tp>
        <v>599.4</v>
        <stp/>
        <stp>##V3_BDPV12</stp>
        <stp>VWS DC Equity</stp>
        <stp>LAST_PRICE</stp>
        <stp>[Crispin Spreadsheet4.xlsx]OEI!R68C7</stp>
        <tr r="G68" s="1"/>
      </tp>
      <tp>
        <v>114.1</v>
        <stp/>
        <stp>##V3_BDHV12</stp>
        <stp>GETIB SS Equity</stp>
        <stp>PX_CLOSE_1D</stp>
        <stp>12/04/2019</stp>
        <stp>12/04/2019</stp>
        <stp>[Crispin Spreadsheet.xlsx]OEI!R381C28</stp>
        <tr r="AB381" s="1"/>
      </tp>
      <tp>
        <v>3.47</v>
        <stp/>
        <stp>##V3_BDPV12</stp>
        <stp>KGC US Equity</stp>
        <stp>LAST_PRICE</stp>
        <stp>[Crispin Spreadsheet.xlsx]OPE!R55C7</stp>
        <tr r="G55" s="5"/>
      </tp>
      <tp>
        <v>4.3864999999999998</v>
        <stp/>
        <stp>##V3_BDPV12</stp>
        <stp>EURBRL Curncy</stp>
        <stp>LAST_PRICE</stp>
        <stp>[Crispin Spreadsheet.xlsx]ALEG!R6C13</stp>
        <tr r="M6" s="3"/>
      </tp>
      <tp>
        <v>545.70000000000005</v>
        <stp/>
        <stp>##V3_BDHV12</stp>
        <stp>5020 JT Equity</stp>
        <stp>PX_CLOSE_1D</stp>
        <stp>12/04/2019</stp>
        <stp>12/04/2019</stp>
        <stp>[Crispin Spreadsheet.xlsx]ALEG!R23C22</stp>
        <tr r="V23" s="3"/>
      </tp>
      <tp>
        <v>4.75</v>
        <stp/>
        <stp>##V3_BDPV12</stp>
        <stp>BLD AU Equity</stp>
        <stp>LAST_PRICE</stp>
        <stp>[Crispin Spreadsheet.xlsx]OEI!R14C7</stp>
        <tr r="G14" s="1"/>
      </tp>
      <tp>
        <v>267</v>
        <stp/>
        <stp>##V3_BDPV12</stp>
        <stp>ROG SW Equity</stp>
        <stp>LAST_PRICE</stp>
        <stp>[Crispin Spreadsheet.xlsx]OEI!R414C7</stp>
        <tr r="G414" s="1"/>
      </tp>
      <tp>
        <v>23.96</v>
        <stp/>
        <stp>##V3_BDPV12</stp>
        <stp>MMB FP Equity</stp>
        <stp>LAST_PRICE</stp>
        <stp>[Crispin Spreadsheet.xlsx]OEI!R111C7</stp>
        <tr r="G111" s="1"/>
      </tp>
      <tp>
        <v>620.5</v>
        <stp/>
        <stp>##V3_BDPV12</stp>
        <stp>DCG LN Equity</stp>
        <stp>LAST_PRICE</stp>
        <stp>[Crispin Spreadsheet.xlsx]OEI!R474C7</stp>
        <tr r="G474" s="1"/>
      </tp>
      <tp>
        <v>8.35</v>
        <stp/>
        <stp>##V3_BDPV12</stp>
        <stp>FTC LN Equity</stp>
        <stp>LAST_PRICE</stp>
        <stp>[Crispin Spreadsheet.xlsx]OEI!R490C7</stp>
        <tr r="G490" s="1"/>
      </tp>
      <tp>
        <v>22.22</v>
        <stp/>
        <stp>##V3_BDPV12</stp>
        <stp>ELE SQ Equity</stp>
        <stp>LAST_PRICE</stp>
        <stp>[Crispin Spreadsheet.xlsx]OEI!R366C7</stp>
        <tr r="G366" s="1"/>
      </tp>
      <tp>
        <v>460.6</v>
        <stp/>
        <stp>##V3_BDPV12</stp>
        <stp>PAG LN Equity</stp>
        <stp>LAST_PRICE</stp>
        <stp>[Crispin Spreadsheet.xlsx]OEI!R554C7</stp>
        <tr r="G554" s="1"/>
      </tp>
      <tp>
        <v>537</v>
        <stp/>
        <stp>##V3_BDPV12</stp>
        <stp>RSA LN Equity</stp>
        <stp>LAST_PRICE</stp>
        <stp>[Crispin Spreadsheet.xlsx]OEI!R582C7</stp>
        <tr r="G582" s="1"/>
      </tp>
      <tp>
        <v>27.92</v>
        <stp/>
        <stp>##V3_BDPV12</stp>
        <stp>LBTYA US Equity</stp>
        <stp>LAST_PRICE</stp>
        <stp>[Crispin Spreadsheet.xlsx]OEI!R710C7</stp>
        <tr r="G710" s="1"/>
      </tp>
      <tp>
        <v>11.2</v>
        <stp/>
        <stp>##V3_BDPV12</stp>
        <stp>COTY US Equity</stp>
        <stp>LAST_PRICE</stp>
        <stp>[Crispin Spreadsheet.xlsx]OEI!R664C7</stp>
        <tr r="G664" s="1"/>
      </tp>
      <tp>
        <v>17.91</v>
        <stp/>
        <stp>##V3_BDPV12</stp>
        <stp>ABX CN Equity</stp>
        <stp>LAST_PRICE</stp>
        <stp>[Crispin Spreadsheet.xlsx]BEST!R8C7</stp>
        <tr r="G8" s="6"/>
      </tp>
      <tp>
        <v>256.39999999999998</v>
        <stp/>
        <stp>##V3_BDPV12</stp>
        <stp>IBST LN Equity</stp>
        <stp>LAST_PRICE</stp>
        <stp>[Crispin Spreadsheet.xlsx]OEI!R509C7</stp>
        <tr r="G509" s="1"/>
      </tp>
      <tp>
        <v>3.55</v>
        <stp/>
        <stp>##V3_BDPV12</stp>
        <stp>HUNT NO Equity</stp>
        <stp>LAST_PRICE</stp>
        <stp>[Crispin Spreadsheet.xlsx]OEI!R829C7</stp>
        <tr r="G829" s="1"/>
      </tp>
      <tp>
        <v>3580</v>
        <stp/>
        <stp>##V3_BDPV12</stp>
        <stp>5019 JT Equity</stp>
        <stp>LAST_PRICE</stp>
        <stp>[Crispin Spreadsheet.xlsx]ALEG!R22C7</stp>
        <tr r="G22" s="3"/>
      </tp>
      <tp t="s">
        <v>GBp</v>
        <stp/>
        <stp>##V3_BDPV12</stp>
        <stp>HWDN LN Equity</stp>
        <stp>CRNCY</stp>
        <stp>[Crispin Spreadsheet.xlsx]FDXC!R51C4</stp>
        <tr r="D51" s="8"/>
      </tp>
      <tp>
        <v>64.2</v>
        <stp/>
        <stp>##V3_BDPV12</stp>
        <stp>SAVE FP Equity</stp>
        <stp>PX_YEST_CLOSE</stp>
        <stp>[Crispin Spreadsheet.xlsx]OPUS!R13C6</stp>
        <tr r="F13" s="4"/>
      </tp>
      <tp>
        <v>693.8</v>
        <stp/>
        <stp>##V3_BDPV12</stp>
        <stp>ADYEN NA Equity</stp>
        <stp>PX_YEST_CLOSE</stp>
        <stp>[Crispin Spreadsheet.xlsx]SWAN!R73C6</stp>
        <tr r="F73" s="2"/>
      </tp>
      <tp t="s">
        <v>SEK</v>
        <stp/>
        <stp>##V3_BDPV12</stp>
        <stp>ERICB SS Equity</stp>
        <stp>CRNCY</stp>
        <stp>[Crispin Spreadsheet.xlsx]SWAN!R99C4</stp>
        <tr r="D99" s="2"/>
      </tp>
      <tp>
        <v>542.79999999999995</v>
        <stp/>
        <stp>##V3_BDPV12</stp>
        <stp>AUTO LN Equity</stp>
        <stp>LAST_PRICE</stp>
        <stp>[Crispin Spreadsheet.xlsx]SWAN!R114C7</stp>
        <tr r="G114" s="2"/>
      </tp>
      <tp>
        <v>3311</v>
        <stp/>
        <stp>##V3_BDPV12</stp>
        <stp>WIZZ LN Equity</stp>
        <stp>LAST_PRICE</stp>
        <stp>[Crispin Spreadsheet4.xlsx]OEI!R618C7</stp>
        <tr r="G618" s="1"/>
      </tp>
      <tp t="s">
        <v>SEK</v>
        <stp/>
        <stp>##V3_BDPV12</stp>
        <stp>ERICB SS Equity</stp>
        <stp>CRNCY</stp>
        <stp>[Crispin Spreadsheet.xlsx]ALEG!R40C4</stp>
        <tr r="D40" s="3"/>
      </tp>
      <tp>
        <v>9.6133000000000006</v>
        <stp/>
        <stp>##V3_BDPV12</stp>
        <stp>EURNOK Curncy</stp>
        <stp>LAST_PRICE</stp>
        <stp>[Crispin Spreadsheet4.xlsx]OPE!R23C13</stp>
        <tr r="M23" s="5"/>
      </tp>
      <tp>
        <v>9.6133000000000006</v>
        <stp/>
        <stp>##V3_BDPV12</stp>
        <stp>EURNOK Curncy</stp>
        <stp>LAST_PRICE</stp>
        <stp>[Crispin Spreadsheet4.xlsx]OPE!R22C13</stp>
        <tr r="M22" s="5"/>
      </tp>
      <tp>
        <v>9.6133000000000006</v>
        <stp/>
        <stp>##V3_BDPV12</stp>
        <stp>EURNOK Curncy</stp>
        <stp>LAST_PRICE</stp>
        <stp>[Crispin Spreadsheet4.xlsx]OPE!R21C13</stp>
        <tr r="M21" s="5"/>
      </tp>
      <tp>
        <v>9.6133000000000006</v>
        <stp/>
        <stp>##V3_BDPV12</stp>
        <stp>EURNOK Curncy</stp>
        <stp>LAST_PRICE</stp>
        <stp>[Crispin Spreadsheet4.xlsx]OPE!R24C13</stp>
        <tr r="M24" s="5"/>
      </tp>
      <tp>
        <v>2530</v>
        <stp/>
        <stp>##V3_BDHV12</stp>
        <stp>GIVN SW Equity</stp>
        <stp>PX_CLOSE_1D</stp>
        <stp>12/04/2019</stp>
        <stp>12/04/2019</stp>
        <stp>[Crispin Spreadsheet.xlsx]OEI!R406C28</stp>
        <tr r="AB406" s="1"/>
      </tp>
      <tp>
        <v>322.7</v>
        <stp/>
        <stp>##V3_BDHV12</stp>
        <stp>GLEN LN Equity</stp>
        <stp>PX_CLOSE_1D</stp>
        <stp>12/04/2019</stp>
        <stp>12/04/2019</stp>
        <stp>[Crispin Spreadsheet.xlsx]OEI!R496C28</stp>
        <tr r="AB496" s="1"/>
      </tp>
      <tp>
        <v>60.79</v>
        <stp/>
        <stp>##V3_BDHV12</stp>
        <stp>BAYN GY Equity</stp>
        <stp>PX_CLOSE_1D</stp>
        <stp>12/04/2019</stp>
        <stp>12/04/2019</stp>
        <stp>[Crispin Spreadsheet.xlsx]OEI!R151C28</stp>
        <tr r="AB151" s="1"/>
      </tp>
      <tp>
        <v>19.535</v>
        <stp/>
        <stp>##V3_BDHV12</stp>
        <stp>ABBN SW Equity</stp>
        <stp>PX_CLOSE_1D</stp>
        <stp>12/04/2019</stp>
        <stp>12/04/2019</stp>
        <stp>[Crispin Spreadsheet.xlsx]OEI!R397C28</stp>
        <tr r="AB397" s="1"/>
      </tp>
      <tp>
        <v>74.77</v>
        <stp/>
        <stp>##V3_BDHV12</stp>
        <stp>DNKN US Equity</stp>
        <stp>PX_CLOSE_1D</stp>
        <stp>12/04/2019</stp>
        <stp>12/04/2019</stp>
        <stp>[Crispin Spreadsheet.xlsx]OEI!R670C28</stp>
        <tr r="AB670" s="1"/>
      </tp>
      <tp>
        <v>56.78</v>
        <stp/>
        <stp>##V3_BDHV12</stp>
        <stp>ADEN SW Equity</stp>
        <stp>PX_CLOSE_1D</stp>
        <stp>12/04/2019</stp>
        <stp>12/04/2019</stp>
        <stp>[Crispin Spreadsheet.xlsx]OEI!R398C28</stp>
        <tr r="AB398" s="1"/>
      </tp>
      <tp>
        <v>41.6</v>
        <stp/>
        <stp>##V3_BDHV12</stp>
        <stp>FCCN LN Equity</stp>
        <stp>PX_CLOSE_1D</stp>
        <stp>12/04/2019</stp>
        <stp>12/04/2019</stp>
        <stp>[Crispin Spreadsheet.xlsx]OEI!R492C28</stp>
        <tr r="AB492" s="1"/>
      </tp>
      <tp>
        <v>2176</v>
        <stp/>
        <stp>##V3_BDHV12</stp>
        <stp>EXPN LN Equity</stp>
        <stp>PX_CLOSE_1D</stp>
        <stp>12/04/2019</stp>
        <stp>12/04/2019</stp>
        <stp>[Crispin Spreadsheet.xlsx]OEI!R489C28</stp>
        <tr r="AB489" s="1"/>
      </tp>
      <tp>
        <v>102.75</v>
        <stp/>
        <stp>##V3_BDHV12</stp>
        <stp>DUFN SW Equity</stp>
        <stp>PX_CLOSE_1D</stp>
        <stp>12/04/2019</stp>
        <stp>12/04/2019</stp>
        <stp>[Crispin Spreadsheet.xlsx]OEI!R404C28</stp>
        <tr r="AB404" s="1"/>
      </tp>
      <tp>
        <v>1844.07</v>
        <stp/>
        <stp>##V3_BDHV12</stp>
        <stp>AMZN US Equity</stp>
        <stp>PX_CLOSE_1D</stp>
        <stp>12/04/2019</stp>
        <stp>12/04/2019</stp>
        <stp>[Crispin Spreadsheet.xlsx]OEI!R635C28</stp>
        <tr r="AB635" s="1"/>
      </tp>
      <tp>
        <v>20.04</v>
        <stp/>
        <stp>##V3_BDHV12</stp>
        <stp>FNTN GY Equity</stp>
        <stp>PX_CLOSE_1D</stp>
        <stp>12/04/2019</stp>
        <stp>12/04/2019</stp>
        <stp>[Crispin Spreadsheet.xlsx]OEI!R162C28</stp>
        <tr r="AB162" s="1"/>
      </tp>
      <tp>
        <v>12.54</v>
        <stp/>
        <stp>##V3_BDHV12</stp>
        <stp>CSGN SW Equity</stp>
        <stp>PX_CLOSE_1D</stp>
        <stp>12/04/2019</stp>
        <stp>12/04/2019</stp>
        <stp>[Crispin Spreadsheet.xlsx]OEI!R403C28</stp>
        <tr r="AB403" s="1"/>
      </tp>
      <tp>
        <v>1.3420000000000001</v>
        <stp/>
        <stp>##V3_BDHV12</stp>
        <stp>ARYN SW Equity</stp>
        <stp>PX_CLOSE_1D</stp>
        <stp>12/04/2019</stp>
        <stp>12/04/2019</stp>
        <stp>[Crispin Spreadsheet.xlsx]OEI!R400C28</stp>
        <tr r="AB400" s="1"/>
      </tp>
      <tp>
        <v>6.37</v>
        <stp/>
        <stp>##V3_BDPV12</stp>
        <stp>ZIL2 GY Equity</stp>
        <stp>LAST_PRICE</stp>
        <stp>[Crispin Spreadsheet.xlsx]SWAN!R40C7</stp>
        <tr r="G40" s="2"/>
      </tp>
      <tp>
        <v>10.048</v>
        <stp/>
        <stp>##V3_BDHV12</stp>
        <stp>EOAN GY Equity</stp>
        <stp>PX_CLOSE_1D</stp>
        <stp>12/04/2019</stp>
        <stp>12/04/2019</stp>
        <stp>[Crispin Spreadsheet.xlsx]OEI!R160C28</stp>
        <tr r="AB160" s="1"/>
      </tp>
      <tp>
        <v>42.37</v>
        <stp/>
        <stp>##V3_BDHV12</stp>
        <stp>EDEN FP Equity</stp>
        <stp>PX_CLOSE_1D</stp>
        <stp>12/04/2019</stp>
        <stp>12/04/2019</stp>
        <stp>[Crispin Spreadsheet.xlsx]OEI!R102C28</stp>
        <tr r="AB102" s="1"/>
      </tp>
      <tp>
        <v>82.28</v>
        <stp/>
        <stp>##V3_BDHV12</stp>
        <stp>NOVN SW Equity</stp>
        <stp>PX_CLOSE_1D</stp>
        <stp>12/04/2019</stp>
        <stp>12/04/2019</stp>
        <stp>[Crispin Spreadsheet.xlsx]OEI!R412C28</stp>
        <tr r="AB412" s="1"/>
      </tp>
      <tp>
        <v>96.37</v>
        <stp/>
        <stp>##V3_BDHV12</stp>
        <stp>NESN SW Equity</stp>
        <stp>PX_CLOSE_1D</stp>
        <stp>12/04/2019</stp>
        <stp>12/04/2019</stp>
        <stp>[Crispin Spreadsheet.xlsx]OEI!R411C28</stp>
        <tr r="AB411" s="1"/>
      </tp>
      <tp>
        <v>80.98</v>
        <stp/>
        <stp>##V3_BDHV12</stp>
        <stp>WCH GY Equity</stp>
        <stp>PX_CLOSE_1D</stp>
        <stp>12/04/2019</stp>
        <stp>12/04/2019</stp>
        <stp>[Crispin Spreadsheet.xlsx]OEI!R191C28</stp>
        <tr r="AB191" s="1"/>
      </tp>
      <tp>
        <v>26.87</v>
        <stp/>
        <stp>##V3_BDHV12</stp>
        <stp>NLSN US Equity</stp>
        <stp>PX_CLOSE_1D</stp>
        <stp>12/04/2019</stp>
        <stp>12/04/2019</stp>
        <stp>[Crispin Spreadsheet.xlsx]OEI!R725C28</stp>
        <tr r="AB725" s="1"/>
      </tp>
      <tp>
        <v>285.7</v>
        <stp/>
        <stp>##V3_BDHV12</stp>
        <stp>LGEN LN Equity</stp>
        <stp>PX_CLOSE_1D</stp>
        <stp>12/04/2019</stp>
        <stp>12/04/2019</stp>
        <stp>[Crispin Spreadsheet.xlsx]OEI!R536C28</stp>
        <tr r="AB536" s="1"/>
      </tp>
      <tp>
        <v>307.89999999999998</v>
        <stp/>
        <stp>##V3_BDHV12</stp>
        <stp>LONN SW Equity</stp>
        <stp>PX_CLOSE_1D</stp>
        <stp>12/04/2019</stp>
        <stp>12/04/2019</stp>
        <stp>[Crispin Spreadsheet.xlsx]OEI!R410C28</stp>
        <tr r="AB410" s="1"/>
      </tp>
      <tp>
        <v>2564</v>
        <stp/>
        <stp>##V3_BDHV12</stp>
        <stp>CCH LN Equity</stp>
        <stp>PX_CLOSE_1D</stp>
        <stp>12/04/2019</stp>
        <stp>12/04/2019</stp>
        <stp>[Crispin Spreadsheet.xlsx]OEI!R470C28</stp>
        <tr r="AB470" s="1"/>
      </tp>
      <tp>
        <v>2500</v>
        <stp/>
        <stp>##V3_BDHV12</stp>
        <stp>CRH LN Equity</stp>
        <stp>PX_CLOSE_1D</stp>
        <stp>12/04/2019</stp>
        <stp>12/04/2019</stp>
        <stp>[Crispin Spreadsheet.xlsx]OEI!R472C28</stp>
        <tr r="AB472" s="1"/>
      </tp>
      <tp>
        <v>143.1</v>
        <stp/>
        <stp>##V3_BDHV12</stp>
        <stp>KNIN SW Equity</stp>
        <stp>PX_CLOSE_1D</stp>
        <stp>12/04/2019</stp>
        <stp>12/04/2019</stp>
        <stp>[Crispin Spreadsheet.xlsx]OEI!R408C28</stp>
        <tr r="AB408" s="1"/>
      </tp>
      <tp>
        <v>328.52</v>
        <stp/>
        <stp>##V3_BDHV12</stp>
        <stp>ILMN US Equity</stp>
        <stp>PX_CLOSE_1D</stp>
        <stp>12/04/2019</stp>
        <stp>12/04/2019</stp>
        <stp>[Crispin Spreadsheet.xlsx]OEI!R698C28</stp>
        <tr r="AB698" s="1"/>
      </tp>
      <tp>
        <v>25.9</v>
        <stp/>
        <stp>##V3_BDHV12</stp>
        <stp>RKH LN Equity</stp>
        <stp>PX_CLOSE_1D</stp>
        <stp>12/04/2019</stp>
        <stp>12/04/2019</stp>
        <stp>[Crispin Spreadsheet.xlsx]OEI!R576C28</stp>
        <tr r="AB576" s="1"/>
      </tp>
      <tp>
        <v>522.79999999999995</v>
        <stp/>
        <stp>##V3_BDHV12</stp>
        <stp>HWDN LN Equity</stp>
        <stp>PX_CLOSE_1D</stp>
        <stp>12/04/2019</stp>
        <stp>12/04/2019</stp>
        <stp>[Crispin Spreadsheet.xlsx]OEI!R505C28</stp>
        <tr r="AB505" s="1"/>
      </tp>
      <tp>
        <v>8.1150000000000002</v>
        <stp/>
        <stp>##V3_BDHV12</stp>
        <stp>EURN BB Equity</stp>
        <stp>PX_CLOSE_1D</stp>
        <stp>12/04/2019</stp>
        <stp>12/04/2019</stp>
        <stp>[Crispin Spreadsheet.xlsx]OEI!R825C28</stp>
        <tr r="AB825" s="1"/>
      </tp>
      <tp>
        <v>161.30000000000001</v>
        <stp/>
        <stp>##V3_BDHV12</stp>
        <stp>WMH LN Equity</stp>
        <stp>PX_CLOSE_1D</stp>
        <stp>12/04/2019</stp>
        <stp>12/04/2019</stp>
        <stp>[Crispin Spreadsheet.xlsx]OEI!R617C28</stp>
        <tr r="AB617" s="1"/>
      </tp>
      <tp>
        <v>64.45</v>
        <stp/>
        <stp>##V3_BDHV12</stp>
        <stp>RCH LN Equity</stp>
        <stp>PX_CLOSE_1D</stp>
        <stp>12/04/2019</stp>
        <stp>12/04/2019</stp>
        <stp>[Crispin Spreadsheet.xlsx]OEI!R608C28</stp>
        <tr r="AB608" s="1"/>
      </tp>
      <tp>
        <v>126.91</v>
        <stp/>
        <stp>##V3_BDHV12</stp>
        <stp>PVH US Equity</stp>
        <stp>PX_CLOSE_1D</stp>
        <stp>12/04/2019</stp>
        <stp>12/04/2019</stp>
        <stp>[Crispin Spreadsheet.xlsx]OEI!R739C28</stp>
        <tr r="AB739" s="1"/>
      </tp>
      <tp>
        <v>25.48</v>
        <stp/>
        <stp>##V3_BDHV12</stp>
        <stp>KBH US Equity</stp>
        <stp>PX_CLOSE_1D</stp>
        <stp>12/04/2019</stp>
        <stp>12/04/2019</stp>
        <stp>[Crispin Spreadsheet.xlsx]OEI!R702C28</stp>
        <tr r="AB702" s="1"/>
      </tp>
      <tp>
        <v>156</v>
        <stp/>
        <stp>##V3_BDHV12</stp>
        <stp>TEMN SW Equity</stp>
        <stp>PX_CLOSE_1D</stp>
        <stp>12/04/2019</stp>
        <stp>12/04/2019</stp>
        <stp>[Crispin Spreadsheet.xlsx]OEI!R418C28</stp>
        <tr r="AB418" s="1"/>
      </tp>
      <tp>
        <v>141.02000000000001</v>
        <stp/>
        <stp>##V3_BDHV12</stp>
        <stp>WYNN US Equity</stp>
        <stp>PX_CLOSE_1D</stp>
        <stp>12/04/2019</stp>
        <stp>12/04/2019</stp>
        <stp>[Crispin Spreadsheet.xlsx]OEI!R770C28</stp>
        <tr r="AB770" s="1"/>
      </tp>
      <tp>
        <v>2580</v>
        <stp/>
        <stp>##V3_BDHV12</stp>
        <stp>SGSN SW Equity</stp>
        <stp>PX_CLOSE_1D</stp>
        <stp>12/04/2019</stp>
        <stp>12/04/2019</stp>
        <stp>[Crispin Spreadsheet.xlsx]OEI!R415C28</stp>
        <tr r="AB415" s="1"/>
      </tp>
      <tp>
        <v>649.4</v>
        <stp/>
        <stp>##V3_BDHV12</stp>
        <stp>STAN LN Equity</stp>
        <stp>PX_CLOSE_1D</stp>
        <stp>12/04/2019</stp>
        <stp>12/04/2019</stp>
        <stp>[Crispin Spreadsheet.xlsx]OEI!R598C28</stp>
        <tr r="AB598" s="1"/>
      </tp>
      <tp>
        <v>1004</v>
        <stp/>
        <stp>##V3_BDHV12</stp>
        <stp>SMSN LI Equity</stp>
        <stp>PX_CLOSE_1D</stp>
        <stp>12/04/2019</stp>
        <stp>12/04/2019</stp>
        <stp>[Crispin Spreadsheet.xlsx]OEI!R584C28</stp>
        <tr r="AB584" s="1"/>
      </tp>
      <tp>
        <v>1511.5</v>
        <stp/>
        <stp>##V3_BDHV12</stp>
        <stp>SMIN LN Equity</stp>
        <stp>PX_CLOSE_1D</stp>
        <stp>12/04/2019</stp>
        <stp>12/04/2019</stp>
        <stp>[Crispin Spreadsheet.xlsx]OEI!R591C28</stp>
        <tr r="AB591" s="1"/>
      </tp>
      <tp>
        <v>835.2</v>
        <stp/>
        <stp>##V3_BDHV12</stp>
        <stp>PSON LN Equity</stp>
        <stp>PX_CLOSE_1D</stp>
        <stp>12/04/2019</stp>
        <stp>12/04/2019</stp>
        <stp>[Crispin Spreadsheet.xlsx]OEI!R555C28</stp>
        <tr r="AB555" s="1"/>
      </tp>
      <tp>
        <v>745</v>
        <stp/>
        <stp>##V3_BDHV12</stp>
        <stp>PGHN SW Equity</stp>
        <stp>PX_CLOSE_1D</stp>
        <stp>12/04/2019</stp>
        <stp>12/04/2019</stp>
        <stp>[Crispin Spreadsheet.xlsx]OEI!R413C28</stp>
        <tr r="AB413" s="1"/>
      </tp>
      <tp>
        <v>5600</v>
        <stp/>
        <stp>##V3_BDHV12</stp>
        <stp>RICHT HB Equity</stp>
        <stp>PX_CLOSE_1D</stp>
        <stp>12/04/2019</stp>
        <stp>12/04/2019</stp>
        <stp>[Crispin Spreadsheet.xlsx]OEI!R221C28</stp>
        <tr r="AB221" s="1"/>
      </tp>
      <tp>
        <v>316.8</v>
        <stp/>
        <stp>##V3_BDHV12</stp>
        <stp>ZURN SW Equity</stp>
        <stp>PX_CLOSE_1D</stp>
        <stp>12/04/2019</stp>
        <stp>12/04/2019</stp>
        <stp>[Crispin Spreadsheet.xlsx]OEI!R420C28</stp>
        <tr r="AB420" s="1"/>
      </tp>
      <tp>
        <v>8.15</v>
        <stp/>
        <stp>##V3_BDPV12</stp>
        <stp>FMG AU Equity</stp>
        <stp>LAST_PRICE</stp>
        <stp>[Crispin Spreadsheet.xlsx]OEI!R16C7</stp>
        <tr r="G16" s="1"/>
      </tp>
      <tp>
        <v>32.26</v>
        <stp/>
        <stp>##V3_BDPV12</stp>
        <stp>GBF GY Equity</stp>
        <stp>LAST_PRICE</stp>
        <stp>[Crispin Spreadsheet.xlsx]OEI!R154C7</stp>
        <tr r="G154" s="1"/>
      </tp>
      <tp>
        <v>369.2</v>
        <stp/>
        <stp>##V3_BDPV12</stp>
        <stp>ERF FP Equity</stp>
        <stp>LAST_PRICE</stp>
        <stp>[Crispin Spreadsheet.xlsx]OEI!R104C7</stp>
        <tr r="G104" s="1"/>
      </tp>
      <tp>
        <v>256.39999999999998</v>
        <stp/>
        <stp>##V3_BDPV12</stp>
        <stp>KGF LN Equity</stp>
        <stp>LAST_PRICE</stp>
        <stp>[Crispin Spreadsheet.xlsx]OEI!R534C7</stp>
        <tr r="G534" s="1"/>
      </tp>
      <tp>
        <v>463.38</v>
        <stp/>
        <stp>##V3_BDPV12</stp>
        <stp>TDG US Equity</stp>
        <stp>LAST_PRICE</stp>
        <stp>[Crispin Spreadsheet.xlsx]OEI!R755C7</stp>
        <tr r="G755" s="1"/>
      </tp>
      <tp>
        <v>106.18</v>
        <stp/>
        <stp>##V3_BDPV12</stp>
        <stp>TIF US Equity</stp>
        <stp>LAST_PRICE</stp>
        <stp>[Crispin Spreadsheet.xlsx]OEI!R754C7</stp>
        <tr r="G754" s="1"/>
      </tp>
      <tp>
        <v>369.2</v>
        <stp/>
        <stp>##V3_BDPV12</stp>
        <stp>ERF FP Equity</stp>
        <stp>LAST_PRICE</stp>
        <stp>[Crispin Spreadsheet.xlsx]OEI!R824C7</stp>
        <tr r="G824" s="1"/>
      </tp>
      <tp>
        <v>42.68</v>
        <stp/>
        <stp>##V3_BDPV12</stp>
        <stp>BID US Equity</stp>
        <stp>LAST_PRICE</stp>
        <stp>[Crispin Spreadsheet.xlsx]OEI!R746C7</stp>
        <tr r="G746" s="1"/>
      </tp>
      <tp>
        <v>73.89</v>
        <stp/>
        <stp>##V3_BDPV12</stp>
        <stp>CHD US Equity</stp>
        <stp>LAST_PRICE</stp>
        <stp>[Crispin Spreadsheet.xlsx]OEI!R656C7</stp>
        <tr r="G656" s="1"/>
      </tp>
      <tp>
        <v>712.44</v>
        <stp/>
        <stp>##V3_BDPV12</stp>
        <stp>CMG US Equity</stp>
        <stp>LAST_PRICE</stp>
        <stp>[Crispin Spreadsheet.xlsx]OEI!R655C7</stp>
        <tr r="G655" s="1"/>
      </tp>
      <tp>
        <v>26.5</v>
        <stp/>
        <stp>##V3_BDPV12</stp>
        <stp>RHK GY Equity</stp>
        <stp>LAST_PRICE</stp>
        <stp>[Crispin Spreadsheet.xlsx]OEI!R179C7</stp>
        <tr r="G179" s="1"/>
      </tp>
      <tp>
        <v>11.68</v>
        <stp/>
        <stp>##V3_BDPV12</stp>
        <stp>ELF US Equity</stp>
        <stp>LAST_PRICE</stp>
        <stp>[Crispin Spreadsheet.xlsx]OEI!R674C7</stp>
        <tr r="G674" s="1"/>
      </tp>
      <tp>
        <v>11.95</v>
        <stp/>
        <stp>##V3_BDPV12</stp>
        <stp>RYA LN Equity</stp>
        <stp>LAST_PRICE</stp>
        <stp>[Crispin Spreadsheet.xlsx]OEI!R583C7</stp>
        <tr r="G583" s="1"/>
      </tp>
      <tp>
        <v>140.94</v>
        <stp/>
        <stp>##V3_BDPV12</stp>
        <stp>VOD LN Equity</stp>
        <stp>LAST_PRICE</stp>
        <stp>[Crispin Spreadsheet.xlsx]OEI!R616C7</stp>
        <tr r="G616" s="1"/>
      </tp>
      <tp>
        <v>37.54</v>
        <stp/>
        <stp>##V3_BDPV12</stp>
        <stp>FWONK US Equity</stp>
        <stp>LAST_PRICE</stp>
        <stp>[Crispin Spreadsheet.xlsx]OEI!R711C7</stp>
        <tr r="G711" s="1"/>
      </tp>
      <tp t="s">
        <v>GBp</v>
        <stp/>
        <stp>##V3_BDPV12</stp>
        <stp>HWDN LN Equity</stp>
        <stp>CRNCY</stp>
        <stp>[Crispin Spreadsheet.xlsx]ALEG!R54C4</stp>
        <tr r="D54" s="3"/>
      </tp>
      <tp>
        <v>9.68</v>
        <stp/>
        <stp>##V3_BDPV12</stp>
        <stp>CDZI US Equity</stp>
        <stp>LAST_PRICE</stp>
        <stp>[Crispin Spreadsheet.xlsx]SWAN!R177C7</stp>
        <tr r="G177" s="2"/>
      </tp>
      <tp>
        <v>40.5</v>
        <stp/>
        <stp>##V3_BDPV12</stp>
        <stp>TUNG LN Equity</stp>
        <stp>PX_YEST_CLOSE</stp>
        <stp>[Crispin Spreadsheet.xlsx]OPUS!R64C6</stp>
        <tr r="F64" s="4"/>
      </tp>
      <tp>
        <v>83.1</v>
        <stp/>
        <stp>##V3_BDPV12</stp>
        <stp>SDRL NO Equity</stp>
        <stp>PX_YEST_CLOSE</stp>
        <stp>[Crispin Spreadsheet.xlsx]FDXC!R29C6</stp>
        <tr r="F29" s="8"/>
      </tp>
      <tp>
        <v>1.1314</v>
        <stp/>
        <stp>##V3_BDPV12</stp>
        <stp>EURUSD Curncy</stp>
        <stp>LAST_PRICE</stp>
        <stp>[Crispin Spreadsheet.xlsx]SWAN!R50C13</stp>
        <tr r="M50" s="2"/>
      </tp>
      <tp>
        <v>124.75</v>
        <stp/>
        <stp>##V3_BDHV12</stp>
        <stp>URI US Equity</stp>
        <stp>PX_CLOSE_1D</stp>
        <stp>12/04/2019</stp>
        <stp>12/04/2019</stp>
        <stp>[Crispin Spreadsheet.xlsx]OEI!R849C28</stp>
        <tr r="AB849" s="1"/>
      </tp>
      <tp>
        <v>110.8</v>
        <stp/>
        <stp>##V3_BDHV12</stp>
        <stp>WDI GY Equity</stp>
        <stp>PX_CLOSE_1D</stp>
        <stp>12/04/2019</stp>
        <stp>12/04/2019</stp>
        <stp>[Crispin Spreadsheet.xlsx]OEI!R853C28</stp>
        <tr r="AB853" s="1"/>
      </tp>
      <tp>
        <v>91.36</v>
        <stp/>
        <stp>##V3_BDHV12</stp>
        <stp>ERICB SS Equity</stp>
        <stp>PX_CLOSE_1D</stp>
        <stp>12/04/2019</stp>
        <stp>12/04/2019</stp>
        <stp>[Crispin Spreadsheet.xlsx]OEI!R392C28</stp>
        <tr r="AB392" s="1"/>
      </tp>
      <tp>
        <v>4.16</v>
        <stp/>
        <stp>##V3_BDHV12</stp>
        <stp>GOGO US Equity</stp>
        <stp>PX_CLOSE_1D</stp>
        <stp>12/04/2019</stp>
        <stp>12/04/2019</stp>
        <stp>[Crispin Spreadsheet.xlsx]OEI!R691C28</stp>
        <tr r="AB691" s="1"/>
      </tp>
      <tp>
        <v>71.17</v>
        <stp/>
        <stp>##V3_BDHV12</stp>
        <stp>AGCO US Equity</stp>
        <stp>PX_CLOSE_1D</stp>
        <stp>12/04/2019</stp>
        <stp>12/04/2019</stp>
        <stp>[Crispin Spreadsheet.xlsx]OEI!R630C28</stp>
        <tr r="AB630" s="1"/>
      </tp>
      <tp>
        <v>1.75</v>
        <stp/>
        <stp>##V3_BDHV12</stp>
        <stp>ENRO SS Equity</stp>
        <stp>PX_CLOSE_1D</stp>
        <stp>12/04/2019</stp>
        <stp>12/04/2019</stp>
        <stp>[Crispin Spreadsheet.xlsx]OEI!R380C28</stp>
        <tr r="AB380" s="1"/>
      </tp>
      <tp>
        <v>541</v>
        <stp/>
        <stp>##V3_BDHV12</stp>
        <stp>AUTO LN Equity</stp>
        <stp>PX_CLOSE_1D</stp>
        <stp>12/04/2019</stp>
        <stp>12/04/2019</stp>
        <stp>[Crispin Spreadsheet.xlsx]OEI!R441C28</stp>
        <tr r="AB441" s="1"/>
      </tp>
      <tp>
        <v>1001</v>
        <stp/>
        <stp>##V3_BDHV12</stp>
        <stp>ANTO LN Equity</stp>
        <stp>PX_CLOSE_1D</stp>
        <stp>12/04/2019</stp>
        <stp>12/04/2019</stp>
        <stp>[Crispin Spreadsheet.xlsx]OEI!R435C28</stp>
        <tr r="AB435" s="1"/>
      </tp>
      <tp>
        <v>55.6</v>
        <stp/>
        <stp>##V3_BDHV12</stp>
        <stp>CSCO US Equity</stp>
        <stp>PX_CLOSE_1D</stp>
        <stp>12/04/2019</stp>
        <stp>12/04/2019</stp>
        <stp>[Crispin Spreadsheet.xlsx]OEI!R659C28</stp>
        <tr r="AB659" s="1"/>
      </tp>
      <tp>
        <v>70.22</v>
        <stp/>
        <stp>##V3_BDHV12</stp>
        <stp>HEI GY Equity</stp>
        <stp>PX_CLOSE_1D</stp>
        <stp>12/04/2019</stp>
        <stp>12/04/2019</stp>
        <stp>[Crispin Spreadsheet.xlsx]OEI!R166C28</stp>
        <tr r="AB166" s="1"/>
      </tp>
      <tp>
        <v>21.86</v>
        <stp/>
        <stp>##V3_BDHV12</stp>
        <stp>FTI FP Equity</stp>
        <stp>PX_CLOSE_1D</stp>
        <stp>12/04/2019</stp>
        <stp>12/04/2019</stp>
        <stp>[Crispin Spreadsheet.xlsx]OEI!R132C28</stp>
        <tr r="AB132" s="1"/>
      </tp>
      <tp>
        <v>94.5</v>
        <stp/>
        <stp>##V3_BDHV12</stp>
        <stp>BEI GY Equity</stp>
        <stp>PX_CLOSE_1D</stp>
        <stp>12/04/2019</stp>
        <stp>12/04/2019</stp>
        <stp>[Crispin Spreadsheet.xlsx]OEI!R153C28</stp>
        <tr r="AB153" s="1"/>
      </tp>
      <tp>
        <v>55.45</v>
        <stp/>
        <stp>##V3_BDHV12</stp>
        <stp>DAI GY Equity</stp>
        <stp>PX_CLOSE_1D</stp>
        <stp>12/04/2019</stp>
        <stp>12/04/2019</stp>
        <stp>[Crispin Spreadsheet.xlsx]OEI!R156C28</stp>
        <tr r="AB156" s="1"/>
      </tp>
      <tp>
        <v>110.8</v>
        <stp/>
        <stp>##V3_BDHV12</stp>
        <stp>WDI GY Equity</stp>
        <stp>PX_CLOSE_1D</stp>
        <stp>12/04/2019</stp>
        <stp>12/04/2019</stp>
        <stp>[Crispin Spreadsheet.xlsx]OEI!R192C28</stp>
        <tr r="AB192" s="1"/>
      </tp>
      <tp>
        <v>1401.5</v>
        <stp/>
        <stp>##V3_BDHV12</stp>
        <stp>OCDO LN Equity</stp>
        <stp>PX_CLOSE_1D</stp>
        <stp>12/04/2019</stp>
        <stp>12/04/2019</stp>
        <stp>[Crispin Spreadsheet.xlsx]OEI!R550C28</stp>
        <tr r="AB550" s="1"/>
      </tp>
      <tp>
        <v>8.7249999999999996</v>
        <stp/>
        <stp>##V3_BDHV12</stp>
        <stp>TFI FP Equity</stp>
        <stp>PX_CLOSE_1D</stp>
        <stp>12/04/2019</stp>
        <stp>12/04/2019</stp>
        <stp>[Crispin Spreadsheet.xlsx]OEI!R133C28</stp>
        <tr r="AB133" s="1"/>
      </tp>
      <tp>
        <v>80.88</v>
        <stp/>
        <stp>##V3_BDHV12</stp>
        <stp>UBI FP Equity</stp>
        <stp>PX_CLOSE_1D</stp>
        <stp>12/04/2019</stp>
        <stp>12/04/2019</stp>
        <stp>[Crispin Spreadsheet.xlsx]OEI!R136C28</stp>
        <tr r="AB136" s="1"/>
      </tp>
      <tp>
        <v>15.923999999999999</v>
        <stp/>
        <stp>##V3_BDHV12</stp>
        <stp>ENI IM Equity</stp>
        <stp>PX_CLOSE_1D</stp>
        <stp>12/04/2019</stp>
        <stp>12/04/2019</stp>
        <stp>[Crispin Spreadsheet.xlsx]OEI!R241C28</stp>
        <tr r="AB241" s="1"/>
      </tp>
      <tp>
        <v>2.5750000000000002</v>
        <stp/>
        <stp>##V3_BDHV12</stp>
        <stp>UBI IM Equity</stp>
        <stp>PX_CLOSE_1D</stp>
        <stp>12/04/2019</stp>
        <stp>12/04/2019</stp>
        <stp>[Crispin Spreadsheet.xlsx]OEI!R252C28</stp>
        <tr r="AB252" s="1"/>
      </tp>
      <tp>
        <v>774.5</v>
        <stp/>
        <stp>##V3_BDHV12</stp>
        <stp>MTRO LN Equity</stp>
        <stp>PX_CLOSE_1D</stp>
        <stp>12/04/2019</stp>
        <stp>12/04/2019</stp>
        <stp>[Crispin Spreadsheet.xlsx]OEI!R544C28</stp>
        <tr r="AB544" s="1"/>
      </tp>
      <tp>
        <v>1943.5</v>
        <stp/>
        <stp>##V3_BDHV12</stp>
        <stp>MCRO LN Equity</stp>
        <stp>PX_CLOSE_1D</stp>
        <stp>12/04/2019</stp>
        <stp>12/04/2019</stp>
        <stp>[Crispin Spreadsheet.xlsx]OEI!R545C28</stp>
        <tr r="AB545" s="1"/>
      </tp>
      <tp>
        <v>5330</v>
        <stp/>
        <stp>##V3_BDHV12</stp>
        <stp>GFI SJ Equity</stp>
        <stp>PX_CLOSE_1D</stp>
        <stp>12/04/2019</stp>
        <stp>12/04/2019</stp>
        <stp>[Crispin Spreadsheet.xlsx]OEI!R354C28</stp>
        <tr r="AB354" s="1"/>
      </tp>
      <tp>
        <v>125.25</v>
        <stp/>
        <stp>##V3_BDHV12</stp>
        <stp>CPI LN Equity</stp>
        <stp>PX_CLOSE_1D</stp>
        <stp>12/04/2019</stp>
        <stp>12/04/2019</stp>
        <stp>[Crispin Spreadsheet.xlsx]OEI!R462C28</stp>
        <tr r="AB462" s="1"/>
      </tp>
      <tp>
        <v>1042.5</v>
        <stp/>
        <stp>##V3_BDHV12</stp>
        <stp>III LN Equity</stp>
        <stp>PX_CLOSE_1D</stp>
        <stp>12/04/2019</stp>
        <stp>12/04/2019</stp>
        <stp>[Crispin Spreadsheet.xlsx]OEI!R428C28</stp>
        <tr r="AB428" s="1"/>
      </tp>
      <tp>
        <v>73.2</v>
        <stp/>
        <stp>##V3_BDHV12</stp>
        <stp>LMI LN Equity</stp>
        <stp>PX_CLOSE_1D</stp>
        <stp>12/04/2019</stp>
        <stp>12/04/2019</stp>
        <stp>[Crispin Spreadsheet.xlsx]OEI!R539C28</stp>
        <tr r="AB539" s="1"/>
      </tp>
      <tp>
        <v>1009.5</v>
        <stp/>
        <stp>##V3_BDHV12</stp>
        <stp>IMI LN Equity</stp>
        <stp>PX_CLOSE_1D</stp>
        <stp>12/04/2019</stp>
        <stp>12/04/2019</stp>
        <stp>[Crispin Spreadsheet.xlsx]OEI!R511C28</stp>
        <tr r="AB511" s="1"/>
      </tp>
      <tp>
        <v>334.5</v>
        <stp/>
        <stp>##V3_BDHV12</stp>
        <stp>HMSO LN Equity</stp>
        <stp>PX_CLOSE_1D</stp>
        <stp>12/04/2019</stp>
        <stp>12/04/2019</stp>
        <stp>[Crispin Spreadsheet.xlsx]OEI!R500C28</stp>
        <tr r="AB500" s="1"/>
      </tp>
      <tp>
        <v>44.85</v>
        <stp/>
        <stp>##V3_BDHV12</stp>
        <stp>DHI US Equity</stp>
        <stp>PX_CLOSE_1D</stp>
        <stp>12/04/2019</stp>
        <stp>12/04/2019</stp>
        <stp>[Crispin Spreadsheet.xlsx]OEI!R669C28</stp>
        <tr r="AB669" s="1"/>
      </tp>
      <tp>
        <v>61.98</v>
        <stp/>
        <stp>##V3_BDHV12</stp>
        <stp>STI US Equity</stp>
        <stp>PX_CLOSE_1D</stp>
        <stp>12/04/2019</stp>
        <stp>12/04/2019</stp>
        <stp>[Crispin Spreadsheet.xlsx]OEI!R748C28</stp>
        <tr r="AB748" s="1"/>
      </tp>
      <tp>
        <v>124.75</v>
        <stp/>
        <stp>##V3_BDHV12</stp>
        <stp>URI US Equity</stp>
        <stp>PX_CLOSE_1D</stp>
        <stp>12/04/2019</stp>
        <stp>12/04/2019</stp>
        <stp>[Crispin Spreadsheet.xlsx]OEI!R760C28</stp>
        <tr r="AB760" s="1"/>
      </tp>
      <tp>
        <v>95.27</v>
        <stp/>
        <stp>##V3_BDHV12</stp>
        <stp>TTWO US Equity</stp>
        <stp>PX_CLOSE_1D</stp>
        <stp>12/04/2019</stp>
        <stp>12/04/2019</stp>
        <stp>[Crispin Spreadsheet.xlsx]OEI!R749C28</stp>
        <tr r="AB749" s="1"/>
      </tp>
      <tp>
        <v>248.3</v>
        <stp/>
        <stp>##V3_BDHV12</stp>
        <stp>TSCO LN Equity</stp>
        <stp>PX_CLOSE_1D</stp>
        <stp>12/04/2019</stp>
        <stp>12/04/2019</stp>
        <stp>[Crispin Spreadsheet.xlsx]OEI!R603C28</stp>
        <tr r="AB603" s="1"/>
      </tp>
      <tp>
        <v>146.69999999999999</v>
        <stp/>
        <stp>##V3_BDPV12</stp>
        <stp>VOLVB SS Equity</stp>
        <stp>LAST_PRICE</stp>
        <stp>[Crispin Spreadsheet4.xlsx]OEI!R393C7</stp>
        <tr r="G393" s="1"/>
      </tp>
      <tp>
        <v>5.82</v>
        <stp/>
        <stp>##V3_BDHV12</stp>
        <stp>TLGO SQ Equity</stp>
        <stp>PX_CLOSE_1D</stp>
        <stp>12/04/2019</stp>
        <stp>12/04/2019</stp>
        <stp>[Crispin Spreadsheet.xlsx]OEI!R371C28</stp>
        <tr r="AB371" s="1"/>
      </tp>
      <tp>
        <v>76.05</v>
        <stp/>
        <stp>##V3_BDHV12</stp>
        <stp>QRVO US Equity</stp>
        <stp>PX_CLOSE_1D</stp>
        <stp>12/04/2019</stp>
        <stp>12/04/2019</stp>
        <stp>[Crispin Spreadsheet.xlsx]OEI!R740C28</stp>
        <tr r="AB740" s="1"/>
      </tp>
      <tp>
        <v>8076</v>
        <stp/>
        <stp>##V3_BDHV12</stp>
        <stp>4911 JT Equity</stp>
        <stp>PX_CLOSE_1D</stp>
        <stp>12/04/2019</stp>
        <stp>12/04/2019</stp>
        <stp>[Crispin Spreadsheet.xlsx]BEST!R11C22</stp>
        <tr r="V11" s="6"/>
      </tp>
      <tp>
        <v>108.7</v>
        <stp/>
        <stp>##V3_BDHV12</stp>
        <stp>EKTAB SS Equity</stp>
        <stp>PX_CLOSE_1D</stp>
        <stp>12/04/2019</stp>
        <stp>12/04/2019</stp>
        <stp>[Crispin Spreadsheet.xlsx]OEI!R379C28</stp>
        <tr r="AB379" s="1"/>
      </tp>
      <tp>
        <v>2.44</v>
        <stp/>
        <stp>##V3_BDPV12</stp>
        <stp>GMA AU Equity</stp>
        <stp>LAST_PRICE</stp>
        <stp>[Crispin Spreadsheet.xlsx]OEI!R17C7</stp>
        <tr r="G17" s="1"/>
      </tp>
      <tp>
        <v>235.5</v>
        <stp/>
        <stp>##V3_BDHV12</stp>
        <stp>ELUXB SS Equity</stp>
        <stp>PX_CLOSE_1D</stp>
        <stp>12/04/2019</stp>
        <stp>12/04/2019</stp>
        <stp>[Crispin Spreadsheet.xlsx]OEI!R378C28</stp>
        <tr r="AB378" s="1"/>
      </tp>
      <tp>
        <v>5.82</v>
        <stp/>
        <stp>##V3_BDHV12</stp>
        <stp>TLGO SQ Equity</stp>
        <stp>PX_CLOSE_1D</stp>
        <stp>12/04/2019</stp>
        <stp>12/04/2019</stp>
        <stp>[Crispin Spreadsheet.xlsx]OEI!R847C28</stp>
        <tr r="AB847" s="1"/>
      </tp>
      <tp>
        <v>19.809999999999999</v>
        <stp/>
        <stp>##V3_BDPV12</stp>
        <stp>WIE AV Equity</stp>
        <stp>LAST_PRICE</stp>
        <stp>[Crispin Spreadsheet.xlsx]OEI!R30C7</stp>
        <tr r="G30" s="1"/>
      </tp>
      <tp>
        <v>29.39</v>
        <stp/>
        <stp>##V3_BDPV12</stp>
        <stp>PHM US Equity</stp>
        <stp>LAST_PRICE</stp>
        <stp>[Crispin Spreadsheet.xlsx]OEI!R738C7</stp>
        <tr r="G738" s="1"/>
      </tp>
      <tp>
        <v>43.43</v>
        <stp/>
        <stp>##V3_BDPV12</stp>
        <stp>USG US Equity</stp>
        <stp>LAST_PRICE</stp>
        <stp>[Crispin Spreadsheet.xlsx]OEI!R762C7</stp>
        <tr r="G762" s="1"/>
      </tp>
      <tp>
        <v>80.92</v>
        <stp/>
        <stp>##V3_BDPV12</stp>
        <stp>XOM US Equity</stp>
        <stp>LAST_PRICE</stp>
        <stp>[Crispin Spreadsheet.xlsx]OEI!R678C7</stp>
        <tr r="G678" s="1"/>
      </tp>
      <tp>
        <v>165.9</v>
        <stp/>
        <stp>##V3_BDPV12</stp>
        <stp>CNE LN Equity</stp>
        <stp>LAST_PRICE</stp>
        <stp>[Crispin Spreadsheet.xlsx]OEI!R460C7</stp>
        <tr r="G460" s="1"/>
      </tp>
      <tp>
        <v>30.17</v>
        <stp/>
        <stp>##V3_BDPV12</stp>
        <stp>BAC US Equity</stp>
        <stp>LAST_PRICE</stp>
        <stp>[Crispin Spreadsheet.xlsx]OEI!R646C7</stp>
        <tr r="G646" s="1"/>
      </tp>
      <tp>
        <v>23.71</v>
        <stp/>
        <stp>##V3_BDPV12</stp>
        <stp>RWE GY Equity</stp>
        <stp>LAST_PRICE</stp>
        <stp>[Crispin Spreadsheet.xlsx]OEI!R180C7</stp>
        <tr r="G180" s="1"/>
      </tp>
      <tp>
        <v>54.7</v>
        <stp/>
        <stp>##V3_BDPV12</stp>
        <stp>FAF US Equity</stp>
        <stp>LAST_PRICE</stp>
        <stp>[Crispin Spreadsheet.xlsx]OEI!R683C7</stp>
        <tr r="G683" s="1"/>
      </tp>
      <tp>
        <v>33.07</v>
        <stp/>
        <stp>##V3_BDPV12</stp>
        <stp>KHC US Equity</stp>
        <stp>LAST_PRICE</stp>
        <stp>[Crispin Spreadsheet.xlsx]OEI!R706C7</stp>
        <tr r="G706" s="1"/>
      </tp>
      <tp>
        <v>39.5</v>
        <stp/>
        <stp>##V3_BDPV12</stp>
        <stp>TSTR LN Equity</stp>
        <stp>LAST_PRICE</stp>
        <stp>[Crispin Spreadsheet.xlsx]OEI!R609C7</stp>
        <tr r="G609" s="1"/>
      </tp>
      <tp>
        <v>1281</v>
        <stp/>
        <stp>##V3_BDPV12</stp>
        <stp>6753 JT Equity</stp>
        <stp>LAST_PRICE</stp>
        <stp>[Crispin Spreadsheet.xlsx]SWAN!R67C7</stp>
        <tr r="G67" s="2"/>
      </tp>
      <tp>
        <v>44.72</v>
        <stp/>
        <stp>##V3_BDPV12</stp>
        <stp>CRUS US Equity</stp>
        <stp>LAST_PRICE</stp>
        <stp>[Crispin Spreadsheet.xlsx]OEI!R658C7</stp>
        <tr r="G658" s="1"/>
      </tp>
      <tp>
        <v>211</v>
        <stp/>
        <stp>##V3_BDPV12</stp>
        <stp>8848 JT Equity</stp>
        <stp>LAST_PRICE</stp>
        <stp>[Crispin Spreadsheet.xlsx]FDXC!R21C7</stp>
        <tr r="G21" s="8"/>
      </tp>
      <tp>
        <v>2.44</v>
        <stp/>
        <stp>##V3_BDPV12</stp>
        <stp>GMA AU Equity</stp>
        <stp>LAST_PRICE</stp>
        <stp>[Crispin Spreadsheet.xlsx]SWAN!R8C7</stp>
        <tr r="G8" s="2"/>
      </tp>
      <tp>
        <v>351.14</v>
        <stp/>
        <stp>##V3_BDPV12</stp>
        <stp>NFLX US Equity</stp>
        <stp>LAST_PRICE</stp>
        <stp>[Crispin Spreadsheet.xlsx]OEI!R723C7</stp>
        <tr r="G723" s="1"/>
      </tp>
      <tp>
        <v>198.87</v>
        <stp/>
        <stp>##V3_BDPV12</stp>
        <stp>AAPL US Equity</stp>
        <stp>LAST_PRICE</stp>
        <stp>[Crispin Spreadsheet.xlsx]SWAN!R172C7</stp>
        <tr r="G172" s="2"/>
      </tp>
      <tp>
        <v>21.2</v>
        <stp/>
        <stp>##V3_BDPV12</stp>
        <stp>1128 HK Equity</stp>
        <stp>PX_YEST_CLOSE</stp>
        <stp>[Crispin Spreadsheet.xlsx]OEI!R218C6</stp>
        <tr r="F218" s="1"/>
      </tp>
      <tp>
        <v>7.64</v>
        <stp/>
        <stp>##V3_BDPV12</stp>
        <stp>2689 HK Equity</stp>
        <stp>PX_YEST_CLOSE</stp>
        <stp>[Crispin Spreadsheet.xlsx]OEI!R212C6</stp>
        <tr r="F212" s="1"/>
      </tp>
      <tp t="s">
        <v>JPY</v>
        <stp/>
        <stp>##V3_BDPV12</stp>
        <stp>3382 JT Equity</stp>
        <stp>CRNCY</stp>
        <stp>[Crispin Spreadsheet.xlsx]OEI!R293C4</stp>
        <tr r="D293" s="1"/>
      </tp>
      <tp>
        <v>455.2</v>
        <stp/>
        <stp>##V3_BDPV12</stp>
        <stp>ASHM LN Equity</stp>
        <stp>LAST_PRICE</stp>
        <stp>[Crispin Spreadsheet.xlsx]SWAN!R112C7</stp>
        <tr r="G112" s="2"/>
      </tp>
      <tp t="s">
        <v>USD</v>
        <stp/>
        <stp>##V3_BDPV12</stp>
        <stp>FOXA US Equity</stp>
        <stp>CRNCY</stp>
        <stp>[Crispin Spreadsheet.xlsx]ALEG!R72C4</stp>
        <tr r="D72" s="3"/>
      </tp>
      <tp>
        <v>311.2</v>
        <stp/>
        <stp>##V3_BDPV12</stp>
        <stp>LUPE SS Equity</stp>
        <stp>PX_YEST_CLOSE</stp>
        <stp>[Crispin Spreadsheet.xlsx]OPUS!R40C6</stp>
        <tr r="F40" s="4"/>
      </tp>
      <tp t="s">
        <v>JPY</v>
        <stp/>
        <stp>##V3_BDPV12</stp>
        <stp>8929 JT Equity</stp>
        <stp>CRNCY</stp>
        <stp>[Crispin Spreadsheet.xlsx]OEI!R259C4</stp>
        <tr r="D259" s="1"/>
      </tp>
      <tp>
        <v>11.2</v>
        <stp/>
        <stp>##V3_BDPV12</stp>
        <stp>COTY US Equity</stp>
        <stp>LAST_PRICE</stp>
        <stp>[Crispin Spreadsheet.xlsx]SWAN!R180C7</stp>
        <tr r="G180" s="2"/>
      </tp>
      <tp t="s">
        <v>NOK</v>
        <stp/>
        <stp>##V3_BDPV12</stp>
        <stp>HUNT NO Equity</stp>
        <stp>CRNCY</stp>
        <stp>[Crispin Spreadsheet.xlsx]SWAN!R81C4</stp>
        <tr r="D81" s="2"/>
      </tp>
      <tp t="s">
        <v>SEK</v>
        <stp/>
        <stp>##V3_BDPV12</stp>
        <stp>GETIB SS Equity</stp>
        <stp>CRNCY</stp>
        <stp>[Crispin Spreadsheet.xlsx]SWAN!R95C4</stp>
        <tr r="D95" s="2"/>
      </tp>
      <tp t="s">
        <v>#N/A N/A</v>
        <stp/>
        <stp>##V3_BDPV12</stp>
        <stp>SLCJY US Equity</stp>
        <stp>PX_YEST_CLOSE</stp>
        <stp>[Crispin Spreadsheet.xlsx]BEST!R12C6</stp>
        <tr r="F12" s="6"/>
      </tp>
      <tp t="s">
        <v>EUR</v>
        <stp/>
        <stp>##V3_BDPV12</stp>
        <stp>AIBG ID Equity</stp>
        <stp>CRNCY</stp>
        <stp>[Crispin Spreadsheet.xlsx]SWAN!R56C4</stp>
        <tr r="D56" s="2"/>
      </tp>
      <tp>
        <v>83.1</v>
        <stp/>
        <stp>##V3_BDPV12</stp>
        <stp>SDRL NO Equity</stp>
        <stp>PX_YEST_CLOSE</stp>
        <stp>[Crispin Spreadsheet.xlsx]SWAN!R83C6</stp>
        <tr r="F83" s="2"/>
      </tp>
      <tp>
        <v>4.532</v>
        <stp/>
        <stp>##V3_BDPV12</stp>
        <stp>OTE1V FH Equity</stp>
        <stp>LAST_PRICE</stp>
        <stp>[Crispin Spreadsheet4.xlsx]OEI!R79C7</stp>
        <tr r="G79" s="1"/>
      </tp>
      <tp>
        <v>81.7</v>
        <stp/>
        <stp>##V3_BDHV12</stp>
        <stp>HEN GY Equity</stp>
        <stp>PX_CLOSE_1D</stp>
        <stp>12/04/2019</stp>
        <stp>12/04/2019</stp>
        <stp>[Crispin Spreadsheet.xlsx]OEI!R167C28</stp>
        <tr r="AB167" s="1"/>
      </tp>
      <tp>
        <v>71.900000000000006</v>
        <stp/>
        <stp>##V3_BDHV12</stp>
        <stp>MAN GY Equity</stp>
        <stp>PX_CLOSE_1D</stp>
        <stp>12/04/2019</stp>
        <stp>12/04/2019</stp>
        <stp>[Crispin Spreadsheet.xlsx]OEI!R172C28</stp>
        <tr r="AB172" s="1"/>
      </tp>
      <tp>
        <v>57.87</v>
        <stp/>
        <stp>##V3_BDHV12</stp>
        <stp>MTCH US Equity</stp>
        <stp>PX_CLOSE_1D</stp>
        <stp>12/04/2019</stp>
        <stp>12/04/2019</stp>
        <stp>[Crispin Spreadsheet.xlsx]OEI!R717C28</stp>
        <tr r="AB717" s="1"/>
      </tp>
      <tp>
        <v>77.14</v>
        <stp/>
        <stp>##V3_BDHV12</stp>
        <stp>SAN FP Equity</stp>
        <stp>PX_CLOSE_1D</stp>
        <stp>12/04/2019</stp>
        <stp>12/04/2019</stp>
        <stp>[Crispin Spreadsheet.xlsx]OEI!R122C28</stp>
        <tr r="AB122" s="1"/>
      </tp>
      <tp>
        <v>55.6</v>
        <stp/>
        <stp>##V3_BDHV12</stp>
        <stp>WLN FP Equity</stp>
        <stp>PX_CLOSE_1D</stp>
        <stp>12/04/2019</stp>
        <stp>12/04/2019</stp>
        <stp>[Crispin Spreadsheet.xlsx]OEI!R142C28</stp>
        <tr r="AB142" s="1"/>
      </tp>
      <tp>
        <v>23.6</v>
        <stp/>
        <stp>##V3_BDHV12</stp>
        <stp>BGN IM Equity</stp>
        <stp>PX_CLOSE_1D</stp>
        <stp>12/04/2019</stp>
        <stp>12/04/2019</stp>
        <stp>[Crispin Spreadsheet.xlsx]OEI!R234C28</stp>
        <tr r="AB234" s="1"/>
      </tp>
      <tp>
        <v>4.5170000000000003</v>
        <stp/>
        <stp>##V3_BDHV12</stp>
        <stp>AGN NA Equity</stp>
        <stp>PX_CLOSE_1D</stp>
        <stp>12/04/2019</stp>
        <stp>12/04/2019</stp>
        <stp>[Crispin Spreadsheet.xlsx]OEI!R312C28</stp>
        <tr r="AB312" s="1"/>
      </tp>
      <tp>
        <v>2.875</v>
        <stp/>
        <stp>##V3_BDHV12</stp>
        <stp>KPN NA Equity</stp>
        <stp>PX_CLOSE_1D</stp>
        <stp>12/04/2019</stp>
        <stp>12/04/2019</stp>
        <stp>[Crispin Spreadsheet.xlsx]OEI!R320C28</stp>
        <tr r="AB320" s="1"/>
      </tp>
      <tp>
        <v>4.4770000000000003</v>
        <stp/>
        <stp>##V3_BDHV12</stp>
        <stp>SAN SQ Equity</stp>
        <stp>PX_CLOSE_1D</stp>
        <stp>12/04/2019</stp>
        <stp>12/04/2019</stp>
        <stp>[Crispin Spreadsheet.xlsx]OEI!R364C28</stp>
        <tr r="AB364" s="1"/>
      </tp>
      <tp>
        <v>1.29</v>
        <stp/>
        <stp>##V3_BDHV12</stp>
        <stp>CRN LN Equity</stp>
        <stp>PX_CLOSE_1D</stp>
        <stp>12/04/2019</stp>
        <stp>12/04/2019</stp>
        <stp>[Crispin Spreadsheet.xlsx]OEI!R461C28</stp>
        <tr r="AB461" s="1"/>
      </tp>
      <tp>
        <v>6018</v>
        <stp/>
        <stp>##V3_BDHV12</stp>
        <stp>AZN LN Equity</stp>
        <stp>PX_CLOSE_1D</stp>
        <stp>12/04/2019</stp>
        <stp>12/04/2019</stp>
        <stp>[Crispin Spreadsheet.xlsx]OEI!R440C28</stp>
        <tr r="AB440" s="1"/>
      </tp>
      <tp>
        <v>52.16</v>
        <stp/>
        <stp>##V3_BDHV12</stp>
        <stp>LHN SW Equity</stp>
        <stp>PX_CLOSE_1D</stp>
        <stp>12/04/2019</stp>
        <stp>12/04/2019</stp>
        <stp>[Crispin Spreadsheet.xlsx]OEI!R409C28</stp>
        <tr r="AB409" s="1"/>
      </tp>
      <tp>
        <v>21.6</v>
        <stp/>
        <stp>##V3_BDHV12</stp>
        <stp>CLN SW Equity</stp>
        <stp>PX_CLOSE_1D</stp>
        <stp>12/04/2019</stp>
        <stp>12/04/2019</stp>
        <stp>[Crispin Spreadsheet.xlsx]OEI!R402C28</stp>
        <tr r="AB402" s="1"/>
      </tp>
      <tp>
        <v>2264</v>
        <stp/>
        <stp>##V3_BDHV12</stp>
        <stp>PSN LN Equity</stp>
        <stp>PX_CLOSE_1D</stp>
        <stp>12/04/2019</stp>
        <stp>12/04/2019</stp>
        <stp>[Crispin Spreadsheet.xlsx]OEI!R557C28</stp>
        <tr r="AB557" s="1"/>
      </tp>
      <tp>
        <v>120</v>
        <stp/>
        <stp>##V3_BDHV12</stp>
        <stp>RTN LN Equity</stp>
        <stp>PX_CLOSE_1D</stp>
        <stp>12/04/2019</stp>
        <stp>12/04/2019</stp>
        <stp>[Crispin Spreadsheet.xlsx]OEI!R573C28</stp>
        <tr r="AB573" s="1"/>
      </tp>
      <tp>
        <v>16.53</v>
        <stp/>
        <stp>##V3_BDHV12</stp>
        <stp>BVN US Equity</stp>
        <stp>PX_CLOSE_1D</stp>
        <stp>12/04/2019</stp>
        <stp>12/04/2019</stp>
        <stp>[Crispin Spreadsheet.xlsx]OEI!R657C28</stp>
        <tr r="AB657" s="1"/>
      </tp>
      <tp>
        <v>145.04</v>
        <stp/>
        <stp>##V3_BDHV12</stp>
        <stp>AGN US Equity</stp>
        <stp>PX_CLOSE_1D</stp>
        <stp>12/04/2019</stp>
        <stp>12/04/2019</stp>
        <stp>[Crispin Spreadsheet.xlsx]OEI!R632C28</stp>
        <tr r="AB632" s="1"/>
      </tp>
      <tp>
        <v>19.88</v>
        <stp/>
        <stp>##V3_BDHV12</stp>
        <stp>DAN US Equity</stp>
        <stp>PX_CLOSE_1D</stp>
        <stp>12/04/2019</stp>
        <stp>12/04/2019</stp>
        <stp>[Crispin Spreadsheet.xlsx]OEI!R666C28</stp>
        <tr r="AB666" s="1"/>
      </tp>
      <tp>
        <v>51.3</v>
        <stp/>
        <stp>##V3_BDHV12</stp>
        <stp>LEN US Equity</stp>
        <stp>PX_CLOSE_1D</stp>
        <stp>12/04/2019</stp>
        <stp>12/04/2019</stp>
        <stp>[Crispin Spreadsheet.xlsx]OEI!R709C28</stp>
        <tr r="AB709" s="1"/>
      </tp>
      <tp>
        <v>595</v>
        <stp/>
        <stp>##V3_BDHV12</stp>
        <stp>INCH LN Equity</stp>
        <stp>PX_CLOSE_1D</stp>
        <stp>12/04/2019</stp>
        <stp>12/04/2019</stp>
        <stp>[Crispin Spreadsheet.xlsx]OEI!R516C28</stp>
        <tr r="AB516" s="1"/>
      </tp>
      <tp>
        <v>344</v>
        <stp/>
        <stp>##V3_BDHV12</stp>
        <stp>SOPH LN Equity</stp>
        <stp>PX_CLOSE_1D</stp>
        <stp>12/04/2019</stp>
        <stp>12/04/2019</stp>
        <stp>[Crispin Spreadsheet.xlsx]OEI!R592C28</stp>
        <tr r="AB592" s="1"/>
      </tp>
      <tp>
        <v>1.4950000000000001</v>
        <stp/>
        <stp>##V3_BDHV12</stp>
        <stp>ALPHA GA Equity</stp>
        <stp>PX_CLOSE_1D</stp>
        <stp>12/04/2019</stp>
        <stp>12/04/2019</stp>
        <stp>[Crispin Spreadsheet.xlsx]OEI!R195C28</stp>
        <tr r="AB195" s="1"/>
      </tp>
      <tp>
        <v>19.7</v>
        <stp/>
        <stp>##V3_BDPV12</stp>
        <stp>MTC LN Equity</stp>
        <stp>LAST_PRICE</stp>
        <stp>[Crispin Spreadsheet.xlsx]OEI!R547C7</stp>
        <tr r="G547" s="1"/>
      </tp>
      <tp>
        <v>267.5</v>
        <stp/>
        <stp>##V3_BDPV12</stp>
        <stp>MAB LN Equity</stp>
        <stp>LAST_PRICE</stp>
        <stp>[Crispin Spreadsheet.xlsx]OEI!R546C7</stp>
        <tr r="G546" s="1"/>
      </tp>
      <tp>
        <v>108.95</v>
        <stp/>
        <stp>##V3_BDPV12</stp>
        <stp>CNA LN Equity</stp>
        <stp>LAST_PRICE</stp>
        <stp>[Crispin Spreadsheet.xlsx]OEI!R465C7</stp>
        <tr r="G465" s="1"/>
      </tp>
      <tp t="s">
        <v>#N/A Real Time</v>
        <stp/>
        <stp>##V3_BDPV12</stp>
        <stp>DEB LN Equity</stp>
        <stp>LAST_PRICE</stp>
        <stp>[Crispin Spreadsheet.xlsx]OEI!R476C7</stp>
        <tr r="G476" s="1"/>
      </tp>
      <tp>
        <v>48.43</v>
        <stp/>
        <stp>##V3_BDPV12</stp>
        <stp>BMA US Equity</stp>
        <stp>LAST_PRICE</stp>
        <stp>[Crispin Spreadsheet.xlsx]OEI!R645C7</stp>
        <tr r="G645" s="1"/>
      </tp>
      <tp>
        <v>17754</v>
        <stp/>
        <stp>##V3_BDPV12</stp>
        <stp>ANG SJ Equity</stp>
        <stp>LAST_PRICE</stp>
        <stp>[Crispin Spreadsheet.xlsx]OEI!R353C7</stp>
        <tr r="G353" s="1"/>
      </tp>
      <tp>
        <v>144.35</v>
        <stp/>
        <stp>##V3_BDPV12</stp>
        <stp>IBM US Equity</stp>
        <stp>LAST_PRICE</stp>
        <stp>[Crispin Spreadsheet.xlsx]OEI!R699C7</stp>
        <tr r="G699" s="1"/>
      </tp>
      <tp>
        <v>120.1</v>
        <stp/>
        <stp>##V3_BDPV12</stp>
        <stp>SGC LN Equity</stp>
        <stp>LAST_PRICE</stp>
        <stp>[Crispin Spreadsheet.xlsx]OEI!R597C7</stp>
        <tr r="G597" s="1"/>
      </tp>
      <tp>
        <v>41.92</v>
        <stp/>
        <stp>##V3_BDPV12</stp>
        <stp>TOD IM Equity</stp>
        <stp>LAST_PRICE</stp>
        <stp>[Crispin Spreadsheet.xlsx]OEI!R250C7</stp>
        <tr r="G250" s="1"/>
      </tp>
      <tp>
        <v>125.998</v>
        <stp/>
        <stp>##V3_BDPV12</stp>
        <stp>ARARGE5206E0 Govt</stp>
        <stp>PX_YEST_CLOSE</stp>
        <stp>[Crispin Spreadsheet.xlsx]SWAN!R214C6</stp>
        <tr r="F214" s="2"/>
      </tp>
      <tp>
        <v>544.20000000000005</v>
        <stp/>
        <stp>##V3_BDPV12</stp>
        <stp>5020 JT Equity</stp>
        <stp>LAST_PRICE</stp>
        <stp>[Crispin Spreadsheet.xlsx]SWAN!R65C7</stp>
        <tr r="G65" s="2"/>
      </tp>
      <tp>
        <v>17.91</v>
        <stp/>
        <stp>##V3_BDPV12</stp>
        <stp>ABX CN Equity</stp>
        <stp>LAST_PRICE</stp>
        <stp>[Crispin Spreadsheet.xlsx]OPUS!R9C7</stp>
        <tr r="G9" s="4"/>
      </tp>
      <tp>
        <v>2.3250000000000002</v>
        <stp/>
        <stp>##V3_BDPV12</stp>
        <stp>CLNR LN Equity</stp>
        <stp>LAST_PRICE</stp>
        <stp>[Crispin Spreadsheet.xlsx]OEI!R468C7</stp>
        <tr r="G468" s="1"/>
      </tp>
      <tp>
        <v>72.19</v>
        <stp/>
        <stp>##V3_BDPV12</stp>
        <stp>CBA AU Equity</stp>
        <stp>LAST_PRICE</stp>
        <stp>[Crispin Spreadsheet.xlsx]SWAN!R6C7</stp>
        <tr r="G6" s="2"/>
      </tp>
      <tp>
        <v>36.17</v>
        <stp/>
        <stp>##V3_BDPV12</stp>
        <stp>EBAY US Equity</stp>
        <stp>LAST_PRICE</stp>
        <stp>[Crispin Spreadsheet.xlsx]OEI!R673C7</stp>
        <tr r="G673" s="1"/>
      </tp>
      <tp>
        <v>211</v>
        <stp/>
        <stp>##V3_BDPV12</stp>
        <stp>8848 JT Equity</stp>
        <stp>LAST_PRICE</stp>
        <stp>[Crispin Spreadsheet.xlsx]ALEG!R24C7</stp>
        <tr r="G24" s="3"/>
      </tp>
      <tp>
        <v>458.97</v>
        <stp/>
        <stp>##V3_BDPV12</stp>
        <stp>CACC US Equity</stp>
        <stp>LAST_PRICE</stp>
        <stp>[Crispin Spreadsheet.xlsx]SWAN!R181C7</stp>
        <tr r="G181" s="2"/>
      </tp>
      <tp t="s">
        <v>JPY</v>
        <stp/>
        <stp>##V3_BDPV12</stp>
        <stp>6981 JT Equity</stp>
        <stp>CRNCY</stp>
        <stp>[Crispin Spreadsheet.xlsx]OEI!R282C4</stp>
        <tr r="D282" s="1"/>
      </tp>
      <tp t="s">
        <v>JPY</v>
        <stp/>
        <stp>##V3_BDPV12</stp>
        <stp>3230 JT Equity</stp>
        <stp>CRNCY</stp>
        <stp>[Crispin Spreadsheet.xlsx]OEI!R299C4</stp>
        <tr r="D299" s="1"/>
      </tp>
      <tp>
        <v>25.61</v>
        <stp/>
        <stp>##V3_BDPV12</stp>
        <stp>GGAL US Equity</stp>
        <stp>PX_YEST_CLOSE</stp>
        <stp>[Crispin Spreadsheet.xlsx]FDXC!R70C6</stp>
        <tr r="F70" s="8"/>
      </tp>
      <tp>
        <v>25.61</v>
        <stp/>
        <stp>##V3_BDPV12</stp>
        <stp>GGAL US Equity</stp>
        <stp>PX_YEST_CLOSE</stp>
        <stp>[Crispin Spreadsheet.xlsx]ALEG!R74C6</stp>
        <tr r="F74" s="3"/>
      </tp>
      <tp>
        <v>226.75</v>
        <stp/>
        <stp>##V3_BDPV12</stp>
        <stp>BT/A LN Equity</stp>
        <stp>LAST_PRICE</stp>
        <stp>[Crispin Spreadsheet.xlsx]SWAN!R120C7</stp>
        <tr r="G120" s="2"/>
      </tp>
      <tp t="s">
        <v>SEK</v>
        <stp/>
        <stp>##V3_BDPV12</stp>
        <stp>ERICB SS Equity</stp>
        <stp>CRNCY</stp>
        <stp>[Crispin Spreadsheet.xlsx]OBID!R14C4</stp>
        <tr r="D14" s="7"/>
      </tp>
      <tp>
        <v>39.5</v>
        <stp/>
        <stp>##V3_BDPV12</stp>
        <stp>TSTR LN Equity</stp>
        <stp>PX_YEST_CLOSE</stp>
        <stp>[Crispin Spreadsheet.xlsx]FDXC!R58C6</stp>
        <tr r="F58" s="8"/>
      </tp>
      <tp>
        <v>306.8</v>
        <stp/>
        <stp>##V3_BDPV12</stp>
        <stp>AKERBP NO Equity</stp>
        <stp>PX_YEST_CLOSE</stp>
        <stp>[Crispin Spreadsheet.xlsx]OPUS!R30C6</stp>
        <tr r="F30" s="4"/>
      </tp>
      <tp>
        <v>667</v>
        <stp/>
        <stp>##V3_BDPV12</stp>
        <stp>DMGT LN Equity</stp>
        <stp>LAST_PRICE</stp>
        <stp>[Crispin Spreadsheet.xlsx]SWAN!R126C7</stp>
        <tr r="G126" s="2"/>
      </tp>
      <tp>
        <v>66.2</v>
        <stp/>
        <stp>##V3_BDHV12</stp>
        <stp>FRO NO Equity</stp>
        <stp>PX_CLOSE_1D</stp>
        <stp>12/04/2019</stp>
        <stp>12/04/2019</stp>
        <stp>[Crispin Spreadsheet.xlsx]OEI!R826C28</stp>
        <tr r="AB826" s="1"/>
      </tp>
      <tp>
        <v>61.85</v>
        <stp/>
        <stp>##V3_BDHV12</stp>
        <stp>XPO US Equity</stp>
        <stp>PX_CLOSE_1D</stp>
        <stp>12/04/2019</stp>
        <stp>12/04/2019</stp>
        <stp>[Crispin Spreadsheet.xlsx]OEI!R854C28</stp>
        <tr r="AB854" s="1"/>
      </tp>
      <tp>
        <v>190.2</v>
        <stp/>
        <stp>##V3_BDHV12</stp>
        <stp>MRO LN Equity</stp>
        <stp>PX_CLOSE_1D</stp>
        <stp>12/04/2019</stp>
        <stp>12/04/2019</stp>
        <stp>[Crispin Spreadsheet.xlsx]OEI!R833C28</stp>
        <tr r="AB833" s="1"/>
      </tp>
      <tp>
        <v>35.555</v>
        <stp/>
        <stp>##V3_BDHV12</stp>
        <stp>SGO FP Equity</stp>
        <stp>PX_CLOSE_1D</stp>
        <stp>12/04/2019</stp>
        <stp>12/04/2019</stp>
        <stp>[Crispin Spreadsheet.xlsx]OEI!R818C28</stp>
        <tr r="AB818" s="1"/>
      </tp>
      <tp>
        <v>9.6980000000000004</v>
        <stp/>
        <stp>##V3_BDHV12</stp>
        <stp>CNHI IM Equity</stp>
        <stp>PX_CLOSE_1D</stp>
        <stp>12/04/2019</stp>
        <stp>12/04/2019</stp>
        <stp>[Crispin Spreadsheet.xlsx]OEI!R238C28</stp>
        <tr r="AB238" s="1"/>
      </tp>
      <tp>
        <v>47.17</v>
        <stp/>
        <stp>##V3_BDHV12</stp>
        <stp>ATVI US Equity</stp>
        <stp>PX_CLOSE_1D</stp>
        <stp>12/04/2019</stp>
        <stp>12/04/2019</stp>
        <stp>[Crispin Spreadsheet.xlsx]OEI!R627C28</stp>
        <tr r="AB627" s="1"/>
      </tp>
      <tp>
        <v>9.4600000000000009</v>
        <stp/>
        <stp>##V3_BDHV12</stp>
        <stp>CDZI US Equity</stp>
        <stp>PX_CLOSE_1D</stp>
        <stp>12/04/2019</stp>
        <stp>12/04/2019</stp>
        <stp>[Crispin Spreadsheet.xlsx]OEI!R650C28</stp>
        <tr r="AB650" s="1"/>
      </tp>
      <tp>
        <v>0.36149999999999999</v>
        <stp/>
        <stp>##V3_BDHV12</stp>
        <stp>GEDI IM Equity</stp>
        <stp>PX_CLOSE_1D</stp>
        <stp>12/04/2019</stp>
        <stp>12/04/2019</stp>
        <stp>[Crispin Spreadsheet.xlsx]OEI!R243C28</stp>
        <tr r="AB243" s="1"/>
      </tp>
      <tp>
        <v>188.1</v>
        <stp/>
        <stp>##V3_BDHV12</stp>
        <stp>MOWI NO Equity</stp>
        <stp>PX_CLOSE_1D</stp>
        <stp>12/04/2019</stp>
        <stp>12/04/2019</stp>
        <stp>[Crispin Spreadsheet.xlsx]OEI!R832C28</stp>
        <tr r="AB832" s="1"/>
      </tp>
      <tp>
        <v>503.73</v>
        <stp/>
        <stp>##V3_BDHV12</stp>
        <stp>MELI US Equity</stp>
        <stp>PX_CLOSE_1D</stp>
        <stp>12/04/2019</stp>
        <stp>12/04/2019</stp>
        <stp>[Crispin Spreadsheet.xlsx]OEI!R718C28</stp>
        <tr r="AB718" s="1"/>
      </tp>
      <tp>
        <v>61.33</v>
        <stp/>
        <stp>##V3_BDHV12</stp>
        <stp>RNO FP Equity</stp>
        <stp>PX_CLOSE_1D</stp>
        <stp>12/04/2019</stp>
        <stp>12/04/2019</stp>
        <stp>[Crispin Spreadsheet.xlsx]OEI!R120C28</stp>
        <tr r="AB120" s="1"/>
      </tp>
      <tp>
        <v>118.5</v>
        <stp/>
        <stp>##V3_BDHV12</stp>
        <stp>RCO FP Equity</stp>
        <stp>PX_CLOSE_1D</stp>
        <stp>12/04/2019</stp>
        <stp>12/04/2019</stp>
        <stp>[Crispin Spreadsheet.xlsx]OEI!R119C28</stp>
        <tr r="AB119" s="1"/>
      </tp>
      <tp>
        <v>66.2</v>
        <stp/>
        <stp>##V3_BDHV12</stp>
        <stp>FRO NO Equity</stp>
        <stp>PX_CLOSE_1D</stp>
        <stp>12/04/2019</stp>
        <stp>12/04/2019</stp>
        <stp>[Crispin Spreadsheet.xlsx]OEI!R330C28</stp>
        <tr r="AB330" s="1"/>
      </tp>
      <tp>
        <v>46476</v>
        <stp/>
        <stp>##V3_BDHV12</stp>
        <stp>KIO SJ Equity</stp>
        <stp>PX_CLOSE_1D</stp>
        <stp>12/04/2019</stp>
        <stp>12/04/2019</stp>
        <stp>[Crispin Spreadsheet.xlsx]OEI!R355C28</stp>
        <tr r="AB355" s="1"/>
      </tp>
      <tp>
        <v>195.45</v>
        <stp/>
        <stp>##V3_BDHV12</stp>
        <stp>BOO LN Equity</stp>
        <stp>PX_CLOSE_1D</stp>
        <stp>12/04/2019</stp>
        <stp>12/04/2019</stp>
        <stp>[Crispin Spreadsheet.xlsx]OEI!R452C28</stp>
        <tr r="AB452" s="1"/>
      </tp>
      <tp>
        <v>190.2</v>
        <stp/>
        <stp>##V3_BDHV12</stp>
        <stp>MRO LN Equity</stp>
        <stp>PX_CLOSE_1D</stp>
        <stp>12/04/2019</stp>
        <stp>12/04/2019</stp>
        <stp>[Crispin Spreadsheet.xlsx]OEI!R543C28</stp>
        <tr r="AB543" s="1"/>
      </tp>
      <tp>
        <v>100</v>
        <stp/>
        <stp>##V3_BDHV12</stp>
        <stp>PMO LN Equity</stp>
        <stp>PX_CLOSE_1D</stp>
        <stp>12/04/2019</stp>
        <stp>12/04/2019</stp>
        <stp>[Crispin Spreadsheet.xlsx]OEI!R563C28</stp>
        <tr r="AB563" s="1"/>
      </tp>
      <tp>
        <v>4713</v>
        <stp/>
        <stp>##V3_BDHV12</stp>
        <stp>RIO LN Equity</stp>
        <stp>PX_CLOSE_1D</stp>
        <stp>12/04/2019</stp>
        <stp>12/04/2019</stp>
        <stp>[Crispin Spreadsheet.xlsx]OEI!R575C28</stp>
        <tr r="AB575" s="1"/>
      </tp>
      <tp>
        <v>364.9</v>
        <stp/>
        <stp>##V3_BDHV12</stp>
        <stp>RTO LN Equity</stp>
        <stp>PX_CLOSE_1D</stp>
        <stp>12/04/2019</stp>
        <stp>12/04/2019</stp>
        <stp>[Crispin Spreadsheet.xlsx]OEI!R572C28</stp>
        <tr r="AB572" s="1"/>
      </tp>
      <tp>
        <v>188.1</v>
        <stp/>
        <stp>##V3_BDHV12</stp>
        <stp>MOWI NO Equity</stp>
        <stp>PX_CLOSE_1D</stp>
        <stp>12/04/2019</stp>
        <stp>12/04/2019</stp>
        <stp>[Crispin Spreadsheet.xlsx]OEI!R332C28</stp>
        <tr r="AB332" s="1"/>
      </tp>
      <tp>
        <v>61.85</v>
        <stp/>
        <stp>##V3_BDHV12</stp>
        <stp>XPO US Equity</stp>
        <stp>PX_CLOSE_1D</stp>
        <stp>12/04/2019</stp>
        <stp>12/04/2019</stp>
        <stp>[Crispin Spreadsheet.xlsx]OEI!R772C28</stp>
        <tr r="AB772" s="1"/>
      </tp>
      <tp>
        <v>528.4</v>
        <stp/>
        <stp>##V3_BDPV12</stp>
        <stp>IGG LN Equity</stp>
        <stp>LAST_PRICE</stp>
        <stp>[Crispin Spreadsheet.xlsx]OEI!R510C7</stp>
        <tr r="G510" s="1"/>
      </tp>
      <tp>
        <v>15.86</v>
        <stp/>
        <stp>##V3_BDPV12</stp>
        <stp>ACE IM Equity</stp>
        <stp>LAST_PRICE</stp>
        <stp>[Crispin Spreadsheet.xlsx]OEI!R232C7</stp>
        <tr r="G232" s="1"/>
      </tp>
      <tp>
        <v>11.68</v>
        <stp/>
        <stp>##V3_BDPV12</stp>
        <stp>ELF US Equity</stp>
        <stp>LAST_PRICE</stp>
        <stp>[Crispin Spreadsheet.xlsx]OEI!R821C7</stp>
        <tr r="G821" s="1"/>
      </tp>
      <tp>
        <v>3.47</v>
        <stp/>
        <stp>##V3_BDPV12</stp>
        <stp>KGC US Equity</stp>
        <stp>LAST_PRICE</stp>
        <stp>[Crispin Spreadsheet.xlsx]OEI!R704C7</stp>
        <tr r="G704" s="1"/>
      </tp>
      <tp>
        <v>72.650000000000006</v>
        <stp/>
        <stp>##V3_BDPV12</stp>
        <stp>VEC LN Equity</stp>
        <stp>LAST_PRICE</stp>
        <stp>[Crispin Spreadsheet.xlsx]OEI!R614C7</stp>
        <tr r="G614" s="1"/>
      </tp>
      <tp>
        <v>35.94</v>
        <stp/>
        <stp>##V3_BDPV12</stp>
        <stp>SGO FP Equity</stp>
        <stp>LAST_PRICE</stp>
        <stp>[Crispin Spreadsheet.xlsx]OEI!R818C7</stp>
        <tr r="G818" s="1"/>
      </tp>
      <tp>
        <v>50.97</v>
        <stp/>
        <stp>##V3_BDPV12</stp>
        <stp>LEN US Equity</stp>
        <stp>LAST_PRICE</stp>
        <stp>[Crispin Spreadsheet.xlsx]OEI!R709C7</stp>
        <tr r="G709" s="1"/>
      </tp>
      <tp>
        <v>510.8</v>
        <stp/>
        <stp>##V3_BDPV12</stp>
        <stp>HEXAB SS Equity</stp>
        <stp>LAST_PRICE</stp>
        <stp>[Crispin Spreadsheet.xlsx]OEI!R383C7</stp>
        <tr r="G383" s="1"/>
      </tp>
      <tp>
        <v>121.652</v>
        <stp/>
        <stp>##V3_BDPV12</stp>
        <stp>ARARGE5206G5 Govt</stp>
        <stp>PX_YEST_CLOSE</stp>
        <stp>[Crispin Spreadsheet.xlsx]SWAN!R215C6</stp>
        <tr r="F215" s="2"/>
      </tp>
      <tp>
        <v>820</v>
        <stp/>
        <stp>##V3_BDPV12</stp>
        <stp>NG/ LN Equity</stp>
        <stp>LAST_PRICE</stp>
        <stp>[Crispin Spreadsheet4.xlsx]OEI!R548C7</stp>
        <tr r="G548" s="1"/>
      </tp>
      <tp>
        <v>209.55</v>
        <stp/>
        <stp>##V3_BDPV12</stp>
        <stp>ALV GY Equity</stp>
        <stp>LAST_PRICE</stp>
        <stp>[Crispin Spreadsheet4.xlsx]OEI!R148C7</stp>
        <tr r="G148" s="1"/>
      </tp>
      <tp t="s">
        <v>JPY</v>
        <stp/>
        <stp>##V3_BDPV12</stp>
        <stp>7181 JT Equity</stp>
        <stp>CRNCY</stp>
        <stp>[Crispin Spreadsheet.xlsx]OEI!R271C4</stp>
        <tr r="D271" s="1"/>
      </tp>
      <tp t="s">
        <v>JPY</v>
        <stp/>
        <stp>##V3_BDPV12</stp>
        <stp>6113 JT Equity</stp>
        <stp>CRNCY</stp>
        <stp>[Crispin Spreadsheet.xlsx]OEI!R258C4</stp>
        <tr r="D258" s="1"/>
      </tp>
      <tp>
        <v>1061.5</v>
        <stp/>
        <stp>##V3_BDPV12</stp>
        <stp>III LN Equity</stp>
        <stp>LAST_PRICE</stp>
        <stp>[Crispin Spreadsheet4.xlsx]OEI!R428C7</stp>
        <tr r="G428" s="1"/>
      </tp>
      <tp t="s">
        <v>JPY</v>
        <stp/>
        <stp>##V3_BDPV12</stp>
        <stp>8802 JT Equity</stp>
        <stp>CRNCY</stp>
        <stp>[Crispin Spreadsheet.xlsx]OEI!R279C4</stp>
        <tr r="D279" s="1"/>
      </tp>
      <tp t="s">
        <v>JPY</v>
        <stp/>
        <stp>##V3_BDPV12</stp>
        <stp>7202 JT Equity</stp>
        <stp>CRNCY</stp>
        <stp>[Crispin Spreadsheet.xlsx]OEI!R269C4</stp>
        <tr r="D269" s="1"/>
      </tp>
      <tp>
        <v>21.99</v>
        <stp/>
        <stp>##V3_BDPV12</stp>
        <stp>LHA GY Equity</stp>
        <stp>LAST_PRICE</stp>
        <stp>[Crispin Spreadsheet4.xlsx]OEI!R158C7</stp>
        <tr r="G158" s="1"/>
      </tp>
      <tp>
        <v>3106</v>
        <stp/>
        <stp>##V3_BDPV12</stp>
        <stp>DGE LN Equity</stp>
        <stp>LAST_PRICE</stp>
        <stp>[Crispin Spreadsheet4.xlsx]OEI!R478C7</stp>
        <tr r="G478" s="1"/>
      </tp>
      <tp>
        <v>618.4</v>
        <stp/>
        <stp>##V3_BDPV12</stp>
        <stp>ECM LN Equity</stp>
        <stp>LAST_PRICE</stp>
        <stp>[Crispin Spreadsheet4.xlsx]OEI!R488C7</stp>
        <tr r="G488" s="1"/>
      </tp>
      <tp t="s">
        <v>NOK</v>
        <stp/>
        <stp>##V3_BDPV12</stp>
        <stp>AKERBP NO Equity</stp>
        <stp>CRNCY</stp>
        <stp>[Crispin Spreadsheet.xlsx]ALEG!R29C4</stp>
        <tr r="D29" s="3"/>
      </tp>
      <tp>
        <v>19.12</v>
        <stp/>
        <stp>##V3_BDPV12</stp>
        <stp>ONTEX BB Equity</stp>
        <stp>PX_YEST_CLOSE</stp>
        <stp>[Crispin Spreadsheet.xlsx]SWAN!R14C6</stp>
        <tr r="F14" s="2"/>
      </tp>
      <tp>
        <v>47.28</v>
        <stp/>
        <stp>##V3_BDPV12</stp>
        <stp>ATVI US Equity</stp>
        <stp>LAST_PRICE</stp>
        <stp>[Crispin Spreadsheet.xlsx]SWAN!R170C7</stp>
        <tr r="G170" s="2"/>
      </tp>
      <tp>
        <v>99.36</v>
        <stp/>
        <stp>##V3_BDPV12</stp>
        <stp>RHM GY Equity</stp>
        <stp>LAST_PRICE</stp>
        <stp>[Crispin Spreadsheet4.xlsx]OEI!R178C7</stp>
        <tr r="G178" s="1"/>
      </tp>
      <tp>
        <v>4.5529999999999999</v>
        <stp/>
        <stp>##V3_BDPV12</stp>
        <stp>SRG IM Equity</stp>
        <stp>LAST_PRICE</stp>
        <stp>[Crispin Spreadsheet4.xlsx]OEI!R248C7</stp>
        <tr r="G248" s="1"/>
      </tp>
      <tp>
        <v>2473</v>
        <stp/>
        <stp>##V3_BDPV12</stp>
        <stp>RDSA LN Equity</stp>
        <stp>LAST_PRICE</stp>
        <stp>[Crispin Spreadsheet4.xlsx]OEI!R579C7</stp>
        <tr r="G579" s="1"/>
      </tp>
      <tp t="s">
        <v>GBp</v>
        <stp/>
        <stp>##V3_BDPV12</stp>
        <stp>DMGT LN Equity</stp>
        <stp>CRNCY</stp>
        <stp>[Crispin Spreadsheet.xlsx]FDXC!R46C4</stp>
        <tr r="D46" s="8"/>
      </tp>
      <tp>
        <v>263.3</v>
        <stp/>
        <stp>##V3_BDPV12</stp>
        <stp>RBS LN Equity</stp>
        <stp>LAST_PRICE</stp>
        <stp>[Crispin Spreadsheet4.xlsx]OEI!R578C7</stp>
        <tr r="G578" s="1"/>
      </tp>
      <tp>
        <v>522.20000000000005</v>
        <stp/>
        <stp>##V3_BDPV12</stp>
        <stp>PFC LN Equity</stp>
        <stp>LAST_PRICE</stp>
        <stp>[Crispin Spreadsheet4.xlsx]OEI!R558C7</stp>
        <tr r="G558" s="1"/>
      </tp>
      <tp>
        <v>235.8</v>
        <stp/>
        <stp>##V3_BDPV12</stp>
        <stp>SBRY LN Equity</stp>
        <stp>LAST_PRICE</stp>
        <stp>[Crispin Spreadsheet4.xlsx]OEI!R528C7</stp>
        <tr r="G528" s="1"/>
      </tp>
      <tp>
        <v>0.88390000000000002</v>
        <stp/>
        <stp>##V3_BDPV12</stp>
        <stp>USDEUR Curncy</stp>
        <stp>LAST_PRICE</stp>
        <stp>[Crispin Spreadsheet.xlsx]FDXC!R10C13</stp>
        <tr r="M10" s="8"/>
      </tp>
      <tp>
        <v>0.88390000000000002</v>
        <stp/>
        <stp>##V3_BDPV12</stp>
        <stp>USDEUR Curncy</stp>
        <stp>LAST_PRICE</stp>
        <stp>[Crispin Spreadsheet.xlsx]FDXC!R16C13</stp>
        <tr r="M16" s="8"/>
      </tp>
      <tp>
        <v>0.88390000000000002</v>
        <stp/>
        <stp>##V3_BDPV12</stp>
        <stp>USDEUR Curncy</stp>
        <stp>LAST_PRICE</stp>
        <stp>[Crispin Spreadsheet.xlsx]FDXC!R79C20</stp>
        <tr r="T79" s="8"/>
      </tp>
      <tp>
        <v>17.91</v>
        <stp/>
        <stp>##V3_BDPV12</stp>
        <stp>ABX CN Equity</stp>
        <stp>PX_YEST_CLOSE</stp>
        <stp>[Crispin Spreadsheet.xlsx]OPE!R6C6</stp>
        <tr r="F6" s="5"/>
      </tp>
      <tp>
        <v>11</v>
        <stp/>
        <stp>##V3_BDHV12</stp>
        <stp>RXL FP Equity</stp>
        <stp>PX_CLOSE_1D</stp>
        <stp>12/04/2019</stp>
        <stp>12/04/2019</stp>
        <stp>[Crispin Spreadsheet.xlsx]OEI!R842C28</stp>
        <tr r="AB842" s="1"/>
      </tp>
      <tp>
        <v>3680</v>
        <stp/>
        <stp>##V3_BDHV12</stp>
        <stp>5019 JT Equity</stp>
        <stp>PX_CLOSE_1D</stp>
        <stp>12/04/2019</stp>
        <stp>12/04/2019</stp>
        <stp>[Crispin Spreadsheet.xlsx]OPUS!R23C22</stp>
        <tr r="V23" s="4"/>
      </tp>
      <tp>
        <v>7.7949999999999999</v>
        <stp/>
        <stp>##V3_BDHV12</stp>
        <stp>SGL GY Equity</stp>
        <stp>PX_CLOSE_1D</stp>
        <stp>12/04/2019</stp>
        <stp>12/04/2019</stp>
        <stp>[Crispin Spreadsheet.xlsx]OEI!R182C28</stp>
        <tr r="AB182" s="1"/>
      </tp>
      <tp>
        <v>11</v>
        <stp/>
        <stp>##V3_BDHV12</stp>
        <stp>RXL FP Equity</stp>
        <stp>PX_CLOSE_1D</stp>
        <stp>12/04/2019</stp>
        <stp>12/04/2019</stp>
        <stp>[Crispin Spreadsheet.xlsx]OEI!R121C28</stp>
        <tr r="AB121" s="1"/>
      </tp>
      <tp>
        <v>1384</v>
        <stp/>
        <stp>##V3_BDHV12</stp>
        <stp>SGL SJ Equity</stp>
        <stp>PX_CLOSE_1D</stp>
        <stp>12/04/2019</stp>
        <stp>12/04/2019</stp>
        <stp>[Crispin Spreadsheet.xlsx]OEI!R356C28</stp>
        <tr r="AB356" s="1"/>
      </tp>
      <tp>
        <v>61.06</v>
        <stp/>
        <stp>##V3_BDHV12</stp>
        <stp>WKL NA Equity</stp>
        <stp>PX_CLOSE_1D</stp>
        <stp>12/04/2019</stp>
        <stp>12/04/2019</stp>
        <stp>[Crispin Spreadsheet.xlsx]OEI!R324C28</stp>
        <tr r="AB324" s="1"/>
      </tp>
      <tp>
        <v>172</v>
        <stp/>
        <stp>##V3_BDHV12</stp>
        <stp>TEL NO Equity</stp>
        <stp>PX_CLOSE_1D</stp>
        <stp>12/04/2019</stp>
        <stp>12/04/2019</stp>
        <stp>[Crispin Spreadsheet.xlsx]OEI!R340C28</stp>
        <tr r="AB340" s="1"/>
      </tp>
      <tp>
        <v>59</v>
        <stp/>
        <stp>##V3_BDHV12</stp>
        <stp>AXL SJ Equity</stp>
        <stp>PX_CLOSE_1D</stp>
        <stp>12/04/2019</stp>
        <stp>12/04/2019</stp>
        <stp>[Crispin Spreadsheet.xlsx]OEI!R352C28</stp>
        <tr r="AB352" s="1"/>
      </tp>
      <tp>
        <v>2.16</v>
        <stp/>
        <stp>##V3_BDPV12</stp>
        <stp>TRQ CN Equity</stp>
        <stp>LAST_PRICE</stp>
        <stp>[Crispin Spreadsheet.xlsx]OEI!R56C7</stp>
        <tr r="G56" s="1"/>
      </tp>
      <tp>
        <v>3930</v>
        <stp/>
        <stp>##V3_BDHV12</stp>
        <stp>CCL LN Equity</stp>
        <stp>PX_CLOSE_1D</stp>
        <stp>12/04/2019</stp>
        <stp>12/04/2019</stp>
        <stp>[Crispin Spreadsheet.xlsx]OEI!R463C28</stp>
        <tr r="AB463" s="1"/>
      </tp>
      <tp>
        <v>2193</v>
        <stp/>
        <stp>##V3_BDHV12</stp>
        <stp>AAL LN Equity</stp>
        <stp>PX_CLOSE_1D</stp>
        <stp>12/04/2019</stp>
        <stp>12/04/2019</stp>
        <stp>[Crispin Spreadsheet.xlsx]OEI!R434C28</stp>
        <tr r="AB434" s="1"/>
      </tp>
      <tp>
        <v>1667</v>
        <stp/>
        <stp>##V3_BDHV12</stp>
        <stp>REL LN Equity</stp>
        <stp>PX_CLOSE_1D</stp>
        <stp>12/04/2019</stp>
        <stp>12/04/2019</stp>
        <stp>[Crispin Spreadsheet.xlsx]OEI!R570C28</stp>
        <tr r="AB570" s="1"/>
      </tp>
      <tp>
        <v>34.81</v>
        <stp/>
        <stp>##V3_BDHV12</stp>
        <stp>AAL US Equity</stp>
        <stp>PX_CLOSE_1D</stp>
        <stp>12/04/2019</stp>
        <stp>12/04/2019</stp>
        <stp>[Crispin Spreadsheet.xlsx]OEI!R636C28</stp>
        <tr r="AB636" s="1"/>
      </tp>
      <tp>
        <v>58.39</v>
        <stp/>
        <stp>##V3_BDHV12</stp>
        <stp>DAL US Equity</stp>
        <stp>PX_CLOSE_1D</stp>
        <stp>12/04/2019</stp>
        <stp>12/04/2019</stp>
        <stp>[Crispin Spreadsheet.xlsx]OEI!R667C28</stp>
        <tr r="AB667" s="1"/>
      </tp>
      <tp>
        <v>31.2</v>
        <stp/>
        <stp>##V3_BDHV12</stp>
        <stp>HAL US Equity</stp>
        <stp>PX_CLOSE_1D</stp>
        <stp>12/04/2019</stp>
        <stp>12/04/2019</stp>
        <stp>[Crispin Spreadsheet.xlsx]OEI!R695C28</stp>
        <tr r="AB695" s="1"/>
      </tp>
      <tp>
        <v>118.94</v>
        <stp/>
        <stp>##V3_BDHV12</stp>
        <stp>RCL US Equity</stp>
        <stp>PX_CLOSE_1D</stp>
        <stp>12/04/2019</stp>
        <stp>12/04/2019</stp>
        <stp>[Crispin Spreadsheet.xlsx]OEI!R742C28</stp>
        <tr r="AB742" s="1"/>
      </tp>
      <tp>
        <v>30.72</v>
        <stp/>
        <stp>##V3_BDHV12</stp>
        <stp>POL US Equity</stp>
        <stp>PX_CLOSE_1D</stp>
        <stp>12/04/2019</stp>
        <stp>12/04/2019</stp>
        <stp>[Crispin Spreadsheet.xlsx]OEI!R736C28</stp>
        <tr r="AB736" s="1"/>
      </tp>
      <tp>
        <v>15.36</v>
        <stp/>
        <stp>##V3_BDHV12</stp>
        <stp>NWL US Equity</stp>
        <stp>PX_CLOSE_1D</stp>
        <stp>12/04/2019</stp>
        <stp>12/04/2019</stp>
        <stp>[Crispin Spreadsheet.xlsx]OEI!R724C28</stp>
        <tr r="AB724" s="1"/>
      </tp>
      <tp>
        <v>545.70000000000005</v>
        <stp/>
        <stp>##V3_BDHV12</stp>
        <stp>5020 JT Equity</stp>
        <stp>PX_CLOSE_1D</stp>
        <stp>12/04/2019</stp>
        <stp>12/04/2019</stp>
        <stp>[Crispin Spreadsheet.xlsx]FDXC!R20C22</stp>
        <tr r="V20" s="8"/>
      </tp>
      <tp>
        <v>41.04</v>
        <stp/>
        <stp>##V3_BDHV12</stp>
        <stp>CMCSA US Equity</stp>
        <stp>PX_CLOSE_1D</stp>
        <stp>12/04/2019</stp>
        <stp>12/04/2019</stp>
        <stp>[Crispin Spreadsheet.xlsx]OEI!R663C28</stp>
        <tr r="AB663" s="1"/>
      </tp>
      <tp>
        <v>12.16</v>
        <stp/>
        <stp>##V3_BDPV12</stp>
        <stp>ACA FP Equity</stp>
        <stp>LAST_PRICE</stp>
        <stp>[Crispin Spreadsheet.xlsx]OEI!R99C7</stp>
        <tr r="G99" s="1"/>
      </tp>
      <tp>
        <v>1.4930000000000001</v>
        <stp/>
        <stp>##V3_BDPV12</stp>
        <stp>ALPHA GA Equity</stp>
        <stp>LAST_PRICE</stp>
        <stp>[Crispin Spreadsheet4.xlsx]OEI!R195C7</stp>
        <tr r="G195" s="1"/>
      </tp>
      <tp>
        <v>17.91</v>
        <stp/>
        <stp>##V3_BDPV12</stp>
        <stp>ABX CN Equity</stp>
        <stp>LAST_PRICE</stp>
        <stp>[Crispin Spreadsheet.xlsx]FDXC!R6C7</stp>
        <tr r="G6" s="8"/>
      </tp>
      <tp>
        <v>71.7</v>
        <stp/>
        <stp>##V3_BDPV12</stp>
        <stp>IQE LN Equity</stp>
        <stp>LAST_PRICE</stp>
        <stp>[Crispin Spreadsheet.xlsx]OEI!R523C7</stp>
        <tr r="G523" s="1"/>
      </tp>
      <tp>
        <v>145</v>
        <stp/>
        <stp>##V3_BDPV12</stp>
        <stp>OBD LN Equity</stp>
        <stp>LAST_PRICE</stp>
        <stp>[Crispin Spreadsheet.xlsx]OEI!R552C7</stp>
        <tr r="G552" s="1"/>
      </tp>
      <tp>
        <v>396.7</v>
        <stp/>
        <stp>##V3_BDPV12</stp>
        <stp>BME LN Equity</stp>
        <stp>LAST_PRICE</stp>
        <stp>[Crispin Spreadsheet.xlsx]OEI!R443C7</stp>
        <tr r="G443" s="1"/>
      </tp>
      <tp>
        <v>209.2</v>
        <stp/>
        <stp>##V3_BDPV12</stp>
        <stp>BCA LN Equity</stp>
        <stp>LAST_PRICE</stp>
        <stp>[Crispin Spreadsheet.xlsx]OEI!R447C7</stp>
        <tr r="G447" s="1"/>
      </tp>
      <tp>
        <v>148.1</v>
        <stp/>
        <stp>##V3_BDPV12</stp>
        <stp>EMG LN Equity</stp>
        <stp>LAST_PRICE</stp>
        <stp>[Crispin Spreadsheet.xlsx]OEI!R541C7</stp>
        <tr r="G541" s="1"/>
      </tp>
      <tp>
        <v>6876</v>
        <stp/>
        <stp>##V3_BDPV12</stp>
        <stp>DCC LN Equity</stp>
        <stp>LAST_PRICE</stp>
        <stp>[Crispin Spreadsheet.xlsx]OEI!R475C7</stp>
        <tr r="G475" s="1"/>
      </tp>
      <tp>
        <v>118</v>
        <stp/>
        <stp>##V3_BDPV12</stp>
        <stp>RCO FP Equity</stp>
        <stp>LAST_PRICE</stp>
        <stp>[Crispin Spreadsheet.xlsx]OEI!R119C7</stp>
        <tr r="G119" s="1"/>
      </tp>
      <tp>
        <v>35.299999999999997</v>
        <stp/>
        <stp>##V3_BDPV12</stp>
        <stp>PFD LN Equity</stp>
        <stp>LAST_PRICE</stp>
        <stp>[Crispin Spreadsheet.xlsx]OEI!R562C7</stp>
        <tr r="G562" s="1"/>
      </tp>
      <tp>
        <v>263.89999999999998</v>
        <stp/>
        <stp>##V3_BDPV12</stp>
        <stp>RMG LN Equity</stp>
        <stp>LAST_PRICE</stp>
        <stp>[Crispin Spreadsheet.xlsx]OEI!R581C7</stp>
        <tr r="G581" s="1"/>
      </tp>
      <tp>
        <v>92.29</v>
        <stp/>
        <stp>##V3_BDPV12</stp>
        <stp>LYB US Equity</stp>
        <stp>LAST_PRICE</stp>
        <stp>[Crispin Spreadsheet.xlsx]OEI!R714C7</stp>
        <tr r="G714" s="1"/>
      </tp>
      <tp>
        <v>99.893000000000001</v>
        <stp/>
        <stp>##V3_BDPV12</stp>
        <stp>ARARGE5207D0 Govt</stp>
        <stp>PX_YEST_CLOSE</stp>
        <stp>[Crispin Spreadsheet.xlsx]SWAN!R217C6</stp>
        <tr r="F217" s="2"/>
      </tp>
      <tp>
        <v>197.1</v>
        <stp/>
        <stp>##V3_BDPV12</stp>
        <stp>ARW LN Equity</stp>
        <stp>LAST_PRICE</stp>
        <stp>[Crispin Spreadsheet.xlsx]OBID!R7C7</stp>
        <tr r="G7" s="7"/>
      </tp>
      <tp>
        <v>1222.73</v>
        <stp/>
        <stp>##V3_BDPV12</stp>
        <stp>GOOGL US Equity</stp>
        <stp>LAST_PRICE</stp>
        <stp>[Crispin Spreadsheet.xlsx]OEI!R633C7</stp>
        <tr r="G633" s="1"/>
      </tp>
      <tp>
        <v>28.44</v>
        <stp/>
        <stp>##V3_BDPV12</stp>
        <stp>DEC FP Equity</stp>
        <stp>LAST_PRICE</stp>
        <stp>[Crispin Spreadsheet4.xlsx]OEI!R109C7</stp>
        <tr r="G109" s="1"/>
      </tp>
      <tp t="s">
        <v>JPY</v>
        <stp/>
        <stp>##V3_BDPV12</stp>
        <stp>6395 JT Equity</stp>
        <stp>CRNCY</stp>
        <stp>[Crispin Spreadsheet.xlsx]OEI!R301C4</stp>
        <tr r="D301" s="1"/>
      </tp>
      <tp>
        <v>30.434999999999999</v>
        <stp/>
        <stp>##V3_BDPV12</stp>
        <stp>DPW GY Equity</stp>
        <stp>LAST_PRICE</stp>
        <stp>[Crispin Spreadsheet4.xlsx]OEI!R159C7</stp>
        <tr r="G159" s="1"/>
      </tp>
      <tp t="s">
        <v>JPY</v>
        <stp/>
        <stp>##V3_BDPV12</stp>
        <stp>8604 JT Equity</stp>
        <stp>CRNCY</stp>
        <stp>[Crispin Spreadsheet.xlsx]OEI!R288C4</stp>
        <tr r="D288" s="1"/>
      </tp>
      <tp>
        <v>28.38</v>
        <stp/>
        <stp>##V3_BDPV12</stp>
        <stp>GLE FP Equity</stp>
        <stp>LAST_PRICE</stp>
        <stp>[Crispin Spreadsheet4.xlsx]OEI!R129C7</stp>
        <tr r="G129" s="1"/>
      </tp>
      <tp t="s">
        <v>NOK</v>
        <stp/>
        <stp>##V3_BDPV12</stp>
        <stp>NODL NO Equity</stp>
        <stp>CRNCY</stp>
        <stp>[Crispin Spreadsheet.xlsx]ALEG!R31C4</stp>
        <tr r="D31" s="3"/>
      </tp>
      <tp t="s">
        <v>JPY</v>
        <stp/>
        <stp>##V3_BDPV12</stp>
        <stp>6383 JT Equity</stp>
        <stp>CRNCY</stp>
        <stp>[Crispin Spreadsheet.xlsx]OEI!R260C4</stp>
        <tr r="D260" s="1"/>
      </tp>
      <tp t="s">
        <v>NOK</v>
        <stp/>
        <stp>##V3_BDPV12</stp>
        <stp>SDRL NO Equity</stp>
        <stp>CRNCY</stp>
        <stp>[Crispin Spreadsheet.xlsx]OPUS!R33C4</stp>
        <tr r="D33" s="4"/>
      </tp>
      <tp>
        <v>1908.6</v>
        <stp/>
        <stp>##V3_BDPV12</stp>
        <stp>BHP LN Equity</stp>
        <stp>LAST_PRICE</stp>
        <stp>[Crispin Spreadsheet4.xlsx]OEI!R449C7</stp>
        <tr r="G449" s="1"/>
      </tp>
      <tp>
        <v>524</v>
        <stp/>
        <stp>##V3_BDPV12</stp>
        <stp>HWDN LN Equity</stp>
        <stp>LAST_PRICE</stp>
        <stp>[Crispin Spreadsheet.xlsx]SWAN!R138C7</stp>
        <tr r="G138" s="2"/>
      </tp>
      <tp t="s">
        <v>SEK</v>
        <stp/>
        <stp>##V3_BDPV12</stp>
        <stp>LUPE SS Equity</stp>
        <stp>CRNCY</stp>
        <stp>[Crispin Spreadsheet.xlsx]ALEG!R39C4</stp>
        <tr r="D39" s="3"/>
      </tp>
      <tp>
        <v>37.53</v>
        <stp/>
        <stp>##V3_BDPV12</stp>
        <stp>FOXA US Equity</stp>
        <stp>LAST_PRICE</stp>
        <stp>[Crispin Spreadsheet.xlsx]SWAN!R186C7</stp>
        <tr r="G186" s="2"/>
      </tp>
      <tp t="s">
        <v>GBp</v>
        <stp/>
        <stp>##V3_BDPV12</stp>
        <stp>DMGT LN Equity</stp>
        <stp>CRNCY</stp>
        <stp>[Crispin Spreadsheet.xlsx]OBID!R10C4</stp>
        <tr r="D10" s="7"/>
      </tp>
      <tp t="s">
        <v>USD</v>
        <stp/>
        <stp>##V3_BDPV12</stp>
        <stp>CMCSA US Equity</stp>
        <stp>CRNCY</stp>
        <stp>[Crispin Spreadsheet.xlsx]OPUS!R71C4</stp>
        <tr r="D71" s="4"/>
      </tp>
      <tp t="s">
        <v>US 10YR NOTE (CBT)Jun19</v>
        <stp/>
        <stp>##V3_BDPV12</stp>
        <stp>TYA Comdty</stp>
        <stp>NAME</stp>
        <stp>[Crispin Spreadsheet.xlsx]OEI!R781C5</stp>
        <tr r="E781" s="1"/>
      </tp>
      <tp>
        <v>52.16</v>
        <stp/>
        <stp>##V3_BDPV12</stp>
        <stp>LHN SW Equity</stp>
        <stp>LAST_PRICE</stp>
        <stp>[Crispin Spreadsheet4.xlsx]OEI!R409C7</stp>
        <tr r="G409" s="1"/>
      </tp>
      <tp>
        <v>0.51939999999999997</v>
        <stp/>
        <stp>##V3_BDPV12</stp>
        <stp>TIT IM Equity</stp>
        <stp>LAST_PRICE</stp>
        <stp>[Crispin Spreadsheet4.xlsx]OEI!R249C7</stp>
        <tr r="G249" s="1"/>
      </tp>
      <tp>
        <v>15.7</v>
        <stp/>
        <stp>##V3_BDHV12</stp>
        <stp>STM FP Equity</stp>
        <stp>PX_CLOSE_1D</stp>
        <stp>12/04/2019</stp>
        <stp>12/04/2019</stp>
        <stp>[Crispin Spreadsheet.xlsx]OEI!R846C28</stp>
        <tr r="AB846" s="1"/>
      </tp>
      <tp>
        <v>206</v>
        <stp/>
        <stp>##V3_BDHV12</stp>
        <stp>ASSAB SS Equity</stp>
        <stp>PX_CLOSE_1D</stp>
        <stp>12/04/2019</stp>
        <stp>12/04/2019</stp>
        <stp>[Crispin Spreadsheet.xlsx]OEI!R375C28</stp>
        <tr r="AB375" s="1"/>
      </tp>
      <tp>
        <v>42.66</v>
        <stp/>
        <stp>##V3_BDPV12</stp>
        <stp>SLCE3 BS Equity</stp>
        <stp>LAST_PRICE</stp>
        <stp>[Crispin Spreadsheet.xlsx]SWAN!R17C7</stp>
        <tr r="G17" s="2"/>
      </tp>
      <tp>
        <v>2.8410000000000002</v>
        <stp/>
        <stp>##V3_BDHV12</stp>
        <stp>CABK SQ Equity</stp>
        <stp>PX_CLOSE_1D</stp>
        <stp>12/04/2019</stp>
        <stp>12/04/2019</stp>
        <stp>[Crispin Spreadsheet.xlsx]OEI!R365C28</stp>
        <tr r="AB365" s="1"/>
      </tp>
      <tp>
        <v>40.67</v>
        <stp/>
        <stp>##V3_BDHV12</stp>
        <stp>FIBK US Equity</stp>
        <stp>PX_CLOSE_1D</stp>
        <stp>12/04/2019</stp>
        <stp>12/04/2019</stp>
        <stp>[Crispin Spreadsheet.xlsx]OEI!R684C28</stp>
        <tr r="AB684" s="1"/>
      </tp>
      <tp>
        <v>56.4</v>
        <stp/>
        <stp>##V3_BDPV12</stp>
        <stp>NODL NO Equity</stp>
        <stp>LAST_PRICE</stp>
        <stp>[Crispin Spreadsheet4.xlsx]OPE!R23C7</stp>
        <tr r="G23" s="5"/>
      </tp>
      <tp>
        <v>95.72</v>
        <stp/>
        <stp>##V3_BDHV12</stp>
        <stp>RHM GY Equity</stp>
        <stp>PX_CLOSE_1D</stp>
        <stp>12/04/2019</stp>
        <stp>12/04/2019</stp>
        <stp>[Crispin Spreadsheet.xlsx]OEI!R178C28</stp>
        <tr r="AB178" s="1"/>
      </tp>
      <tp>
        <v>14.2</v>
        <stp/>
        <stp>##V3_BDHV12</stp>
        <stp>PSM GY Equity</stp>
        <stp>PX_CLOSE_1D</stp>
        <stp>12/04/2019</stp>
        <stp>12/04/2019</stp>
        <stp>[Crispin Spreadsheet.xlsx]OEI!R176C28</stp>
        <tr r="AB176" s="1"/>
      </tp>
      <tp>
        <v>15.7</v>
        <stp/>
        <stp>##V3_BDHV12</stp>
        <stp>STM FP Equity</stp>
        <stp>PX_CLOSE_1D</stp>
        <stp>12/04/2019</stp>
        <stp>12/04/2019</stp>
        <stp>[Crispin Spreadsheet.xlsx]OEI!R131C28</stp>
        <tr r="AB131" s="1"/>
      </tp>
      <tp>
        <v>4.6899999999999995</v>
        <stp/>
        <stp>##V3_BDHV12</stp>
        <stp>SPM IM Equity</stp>
        <stp>PX_CLOSE_1D</stp>
        <stp>12/04/2019</stp>
        <stp>12/04/2019</stp>
        <stp>[Crispin Spreadsheet.xlsx]OEI!R246C28</stp>
        <tr r="AB246" s="1"/>
      </tp>
      <tp>
        <v>95.2</v>
        <stp/>
        <stp>##V3_BDHV12</stp>
        <stp>LOOK LN Equity</stp>
        <stp>PX_CLOSE_1D</stp>
        <stp>12/04/2019</stp>
        <stp>12/04/2019</stp>
        <stp>[Crispin Spreadsheet.xlsx]OEI!R540C28</stp>
        <tr r="AB540" s="1"/>
      </tp>
      <tp>
        <v>2224</v>
        <stp/>
        <stp>##V3_BDHV12</stp>
        <stp>ADM LN Equity</stp>
        <stp>PX_CLOSE_1D</stp>
        <stp>12/04/2019</stp>
        <stp>12/04/2019</stp>
        <stp>[Crispin Spreadsheet.xlsx]OEI!R431C28</stp>
        <tr r="AB431" s="1"/>
      </tp>
      <tp>
        <v>605</v>
        <stp/>
        <stp>##V3_BDHV12</stp>
        <stp>ECM LN Equity</stp>
        <stp>PX_CLOSE_1D</stp>
        <stp>12/04/2019</stp>
        <stp>12/04/2019</stp>
        <stp>[Crispin Spreadsheet.xlsx]OEI!R488C28</stp>
        <tr r="AB488" s="1"/>
      </tp>
      <tp>
        <v>1250</v>
        <stp/>
        <stp>##V3_BDHV12</stp>
        <stp>ERM LN Equity</stp>
        <stp>PX_CLOSE_1D</stp>
        <stp>12/04/2019</stp>
        <stp>12/04/2019</stp>
        <stp>[Crispin Spreadsheet.xlsx]OEI!R487C28</stp>
        <tr r="AB487" s="1"/>
      </tp>
      <tp>
        <v>246.2</v>
        <stp/>
        <stp>##V3_BDHV12</stp>
        <stp>DOM LN Equity</stp>
        <stp>PX_CLOSE_1D</stp>
        <stp>12/04/2019</stp>
        <stp>12/04/2019</stp>
        <stp>[Crispin Spreadsheet.xlsx]OEI!R481C28</stp>
        <tr r="AB481" s="1"/>
      </tp>
      <tp>
        <v>3.46</v>
        <stp/>
        <stp>##V3_BDHV12</stp>
        <stp>GAM SW Equity</stp>
        <stp>PX_CLOSE_1D</stp>
        <stp>12/04/2019</stp>
        <stp>12/04/2019</stp>
        <stp>[Crispin Spreadsheet.xlsx]OEI!R405C28</stp>
        <tr r="AB405" s="1"/>
      </tp>
      <tp>
        <v>208</v>
        <stp/>
        <stp>##V3_BDHV12</stp>
        <stp>8848 JT Equity</stp>
        <stp>PX_CLOSE_1D</stp>
        <stp>12/04/2019</stp>
        <stp>12/04/2019</stp>
        <stp>[Crispin Spreadsheet.xlsx]OPUS!R25C22</stp>
        <tr r="V25" s="4"/>
      </tp>
      <tp>
        <v>21</v>
        <stp/>
        <stp>##V3_BDHV12</stp>
        <stp>ITM LN Equity</stp>
        <stp>PX_CLOSE_1D</stp>
        <stp>12/04/2019</stp>
        <stp>12/04/2019</stp>
        <stp>[Crispin Spreadsheet.xlsx]OEI!R524C28</stp>
        <tr r="AB524" s="1"/>
      </tp>
      <tp>
        <v>10.48</v>
        <stp/>
        <stp>##V3_BDHV12</stp>
        <stp>IMM LN Equity</stp>
        <stp>PX_CLOSE_1D</stp>
        <stp>12/04/2019</stp>
        <stp>12/04/2019</stp>
        <stp>[Crispin Spreadsheet.xlsx]OEI!R513C28</stp>
        <tr r="AB513" s="1"/>
      </tp>
      <tp>
        <v>20.350000000000001</v>
        <stp/>
        <stp>##V3_BDHV12</stp>
        <stp>HUM LN Equity</stp>
        <stp>PX_CLOSE_1D</stp>
        <stp>12/04/2019</stp>
        <stp>12/04/2019</stp>
        <stp>[Crispin Spreadsheet.xlsx]OEI!R507C28</stp>
        <tr r="AB507" s="1"/>
      </tp>
      <tp>
        <v>81.95</v>
        <stp/>
        <stp>##V3_BDHV12</stp>
        <stp>XOM US Equity</stp>
        <stp>PX_CLOSE_1D</stp>
        <stp>12/04/2019</stp>
        <stp>12/04/2019</stp>
        <stp>[Crispin Spreadsheet.xlsx]OEI!R678C28</stp>
        <tr r="AB678" s="1"/>
      </tp>
      <tp>
        <v>213.53</v>
        <stp/>
        <stp>##V3_BDHV12</stp>
        <stp>MMM US Equity</stp>
        <stp>PX_CLOSE_1D</stp>
        <stp>12/04/2019</stp>
        <stp>12/04/2019</stp>
        <stp>[Crispin Spreadsheet.xlsx]OEI!R626C28</stp>
        <tr r="AB626" s="1"/>
      </tp>
      <tp>
        <v>143.78</v>
        <stp/>
        <stp>##V3_BDHV12</stp>
        <stp>IBM US Equity</stp>
        <stp>PX_CLOSE_1D</stp>
        <stp>12/04/2019</stp>
        <stp>12/04/2019</stp>
        <stp>[Crispin Spreadsheet.xlsx]OEI!R699C28</stp>
        <tr r="AB699" s="1"/>
      </tp>
      <tp>
        <v>5104</v>
        <stp/>
        <stp>##V3_BDHV12</stp>
        <stp>ITRK LN Equity</stp>
        <stp>PX_CLOSE_1D</stp>
        <stp>12/04/2019</stp>
        <stp>12/04/2019</stp>
        <stp>[Crispin Spreadsheet.xlsx]OEI!R520C28</stp>
        <tr r="AB520" s="1"/>
      </tp>
      <tp>
        <v>119.46</v>
        <stp/>
        <stp>##V3_BDHV12</stp>
        <stp>SJM US Equity</stp>
        <stp>PX_CLOSE_1D</stp>
        <stp>12/04/2019</stp>
        <stp>12/04/2019</stp>
        <stp>[Crispin Spreadsheet.xlsx]OEI!R700C28</stp>
        <tr r="AB700" s="1"/>
      </tp>
      <tp>
        <v>29.41</v>
        <stp/>
        <stp>##V3_BDHV12</stp>
        <stp>PHM US Equity</stp>
        <stp>PX_CLOSE_1D</stp>
        <stp>12/04/2019</stp>
        <stp>12/04/2019</stp>
        <stp>[Crispin Spreadsheet.xlsx]OEI!R738C28</stp>
        <tr r="AB738" s="1"/>
      </tp>
      <tp>
        <v>15.59</v>
        <stp/>
        <stp>##V3_BDHV12</stp>
        <stp>TTM US Equity</stp>
        <stp>PX_CLOSE_1D</stp>
        <stp>12/04/2019</stp>
        <stp>12/04/2019</stp>
        <stp>[Crispin Spreadsheet.xlsx]OEI!R750C28</stp>
        <tr r="AB750" s="1"/>
      </tp>
      <tp>
        <v>44.04</v>
        <stp/>
        <stp>##V3_BDHV12</stp>
        <stp>EEM US Equity</stp>
        <stp>PX_CLOSE_1D</stp>
        <stp>12/04/2019</stp>
        <stp>12/04/2019</stp>
        <stp>[Crispin Spreadsheet.xlsx]OEI!R791C28</stp>
        <tr r="AB791" s="1"/>
      </tp>
      <tp>
        <v>106.23</v>
        <stp/>
        <stp>##V3_BDHV12</stp>
        <stp>JPM US Equity</stp>
        <stp>PX_CLOSE_1D</stp>
        <stp>12/04/2019</stp>
        <stp>12/04/2019</stp>
        <stp>[Crispin Spreadsheet.xlsx]OEI!R701C28</stp>
        <tr r="AB701" s="1"/>
      </tp>
      <tp>
        <v>160.72999999999999</v>
        <stp/>
        <stp>##V3_BDHV12</stp>
        <stp>CRM US Equity</stp>
        <stp>PX_CLOSE_1D</stp>
        <stp>12/04/2019</stp>
        <stp>12/04/2019</stp>
        <stp>[Crispin Spreadsheet.xlsx]OEI!R744C28</stp>
        <tr r="AB744" s="1"/>
      </tp>
      <tp>
        <v>119.7</v>
        <stp/>
        <stp>##V3_BDHV12</stp>
        <stp>TALK LN Equity</stp>
        <stp>PX_CLOSE_1D</stp>
        <stp>12/04/2019</stp>
        <stp>12/04/2019</stp>
        <stp>[Crispin Spreadsheet.xlsx]OEI!R601C28</stp>
        <tr r="AB601" s="1"/>
      </tp>
      <tp>
        <v>4875</v>
        <stp/>
        <stp>##V3_BDHV12</stp>
        <stp>2331 JT Equity</stp>
        <stp>PX_CLOSE_1D</stp>
        <stp>12/04/2019</stp>
        <stp>12/04/2019</stp>
        <stp>[Crispin Spreadsheet.xlsx]FDXC!R23C22</stp>
        <tr r="V23" s="8"/>
      </tp>
      <tp>
        <v>8076</v>
        <stp/>
        <stp>##V3_BDHV12</stp>
        <stp>4911 JT Equity</stp>
        <stp>PX_CLOSE_1D</stp>
        <stp>12/04/2019</stp>
        <stp>12/04/2019</stp>
        <stp>[Crispin Spreadsheet.xlsx]FDXC!R22C22</stp>
        <tr r="V22" s="8"/>
      </tp>
      <tp>
        <v>34.39</v>
        <stp/>
        <stp>##V3_BDPV12</stp>
        <stp>XRX US Equity</stp>
        <stp>LAST_PRICE</stp>
        <stp>[Crispin Spreadsheet.xlsx]OEI!R771C7</stp>
        <tr r="G771" s="1"/>
      </tp>
      <tp>
        <v>147.35</v>
        <stp/>
        <stp>##V3_BDPV12</stp>
        <stp>SIKA SW Equity</stp>
        <stp>LAST_PRICE</stp>
        <stp>[Crispin Spreadsheet.xlsx]OEI!R416C7</stp>
        <tr r="G416" s="1"/>
      </tp>
      <tp>
        <v>2.5990000000000002</v>
        <stp/>
        <stp>##V3_BDPV12</stp>
        <stp>MAP SQ Equity</stp>
        <stp>LAST_PRICE</stp>
        <stp>[Crispin Spreadsheet.xlsx]OEI!R369C7</stp>
        <tr r="G369" s="1"/>
      </tp>
      <tp>
        <v>138.57</v>
        <stp/>
        <stp>##V3_BDPV12</stp>
        <stp>RACE US Equity</stp>
        <stp>LAST_PRICE</stp>
        <stp>[Crispin Spreadsheet.xlsx]OEI!R682C7</stp>
        <tr r="G682" s="1"/>
      </tp>
      <tp>
        <v>92.56</v>
        <stp/>
        <stp>##V3_BDPV12</stp>
        <stp>RGLD US Equity</stp>
        <stp>LAST_PRICE</stp>
        <stp>[Crispin Spreadsheet.xlsx]OEI!R743C7</stp>
        <tr r="G743" s="1"/>
      </tp>
      <tp>
        <v>144.69999999999999</v>
        <stp/>
        <stp>##V3_BDHV12</stp>
        <stp>DC/ LN Equity</stp>
        <stp>PX_CLOSE_1D</stp>
        <stp>12/04/2019</stp>
        <stp>12/04/2019</stp>
        <stp>[Crispin Spreadsheet.xlsx]ALEG!R50C22</stp>
        <tr r="V50" s="3"/>
      </tp>
      <tp>
        <v>506.6</v>
        <stp/>
        <stp>##V3_BDHV12</stp>
        <stp>BA/ LN Equity</stp>
        <stp>PX_CLOSE_1D</stp>
        <stp>12/04/2019</stp>
        <stp>12/04/2019</stp>
        <stp>[Crispin Spreadsheet.xlsx]ALEG!R46C22</stp>
        <tr r="V46" s="3"/>
      </tp>
      <tp>
        <v>37.53</v>
        <stp/>
        <stp>##V3_BDPV12</stp>
        <stp>FOXA US Equity</stp>
        <stp>LAST_PRICE</stp>
        <stp>[Crispin Spreadsheet.xlsx]OEI!R686C7</stp>
        <tr r="G686" s="1"/>
      </tp>
      <tp>
        <v>5382</v>
        <stp/>
        <stp>##V3_BDPV12</stp>
        <stp>FERG LN Equity</stp>
        <stp>LAST_PRICE</stp>
        <stp>[Crispin Spreadsheet.xlsx]OEI!R620C7</stp>
        <tr r="G620" s="1"/>
      </tp>
      <tp>
        <v>2175</v>
        <stp/>
        <stp>##V3_BDPV12</stp>
        <stp>EXPN LN Equity</stp>
        <stp>LAST_PRICE</stp>
        <stp>[Crispin Spreadsheet.xlsx]OEI!R489C7</stp>
        <tr r="G489" s="1"/>
      </tp>
      <tp t="s">
        <v>ARS</v>
        <stp/>
        <stp>##V3_BDPV12</stp>
        <stp>ARARGE5206S0 Govt</stp>
        <stp>CRNCY</stp>
        <stp>[Crispin Spreadsheet.xlsx]SWAN!R216C4</stp>
        <tr r="D216" s="2"/>
      </tp>
      <tp>
        <v>190.01</v>
        <stp/>
        <stp>##V3_BDPV12</stp>
        <stp>NVDA US Equity</stp>
        <stp>LAST_PRICE</stp>
        <stp>[Crispin Spreadsheet.xlsx]OEI!R726C7</stp>
        <tr r="G726" s="1"/>
      </tp>
      <tp>
        <v>45.97</v>
        <stp/>
        <stp>##V3_BDPV12</stp>
        <stp>BAER SW Equity</stp>
        <stp>LAST_PRICE</stp>
        <stp>[Crispin Spreadsheet4.xlsx]OEI!R407C7</stp>
        <tr r="G407" s="1"/>
      </tp>
      <tp>
        <v>34.409999999999997</v>
        <stp/>
        <stp>##V3_BDPV12</stp>
        <stp>EN FP Equity</stp>
        <stp>LAST_PRICE</stp>
        <stp>[Crispin Spreadsheet.xlsx]OEI!R93C7</stp>
        <tr r="G93" s="1"/>
      </tp>
      <tp>
        <v>2585</v>
        <stp/>
        <stp>##V3_BDPV12</stp>
        <stp>7181 JT Equity</stp>
        <stp>PX_YEST_CLOSE</stp>
        <stp>[Crispin Spreadsheet.xlsx]OEI!R271C6</stp>
        <tr r="F271" s="1"/>
      </tp>
      <tp>
        <v>1878</v>
        <stp/>
        <stp>##V3_BDPV12</stp>
        <stp>8802 JT Equity</stp>
        <stp>PX_YEST_CLOSE</stp>
        <stp>[Crispin Spreadsheet.xlsx]OEI!R279C6</stp>
        <tr r="F279" s="1"/>
      </tp>
      <tp>
        <v>1538.5</v>
        <stp/>
        <stp>##V3_BDPV12</stp>
        <stp>7202 JT Equity</stp>
        <stp>PX_YEST_CLOSE</stp>
        <stp>[Crispin Spreadsheet.xlsx]OEI!R269C6</stp>
        <tr r="F269" s="1"/>
      </tp>
      <tp>
        <v>1194</v>
        <stp/>
        <stp>##V3_BDPV12</stp>
        <stp>6113 JT Equity</stp>
        <stp>PX_YEST_CLOSE</stp>
        <stp>[Crispin Spreadsheet.xlsx]OEI!R258C6</stp>
        <tr r="F258" s="1"/>
      </tp>
      <tp>
        <v>668.1</v>
        <stp/>
        <stp>##V3_BDPV12</stp>
        <stp>DMGT LN Equity</stp>
        <stp>PX_YEST_CLOSE</stp>
        <stp>[Crispin Spreadsheet.xlsx]FDXC!R46C6</stp>
        <tr r="F46" s="8"/>
      </tp>
      <tp t="s">
        <v>GOLD 100 OZ FUTR  Jun19</v>
        <stp/>
        <stp>##V3_BDPV12</stp>
        <stp>GCA Comdty</stp>
        <stp>NAME</stp>
        <stp>[Crispin Spreadsheet.xlsx]OEI!R784C5</stp>
        <tr r="E784" s="1"/>
      </tp>
      <tp>
        <v>5.5979999999999999</v>
        <stp/>
        <stp>##V3_BDPV12</stp>
        <stp>ENEL IM Equity</stp>
        <stp>LAST_PRICE</stp>
        <stp>[Crispin Spreadsheet4.xlsx]OEI!R240C7</stp>
        <tr r="G240" s="1"/>
      </tp>
      <tp>
        <v>306.8</v>
        <stp/>
        <stp>##V3_BDPV12</stp>
        <stp>AKERBP NO Equity</stp>
        <stp>PX_YEST_CLOSE</stp>
        <stp>[Crispin Spreadsheet.xlsx]ALEG!R29C6</stp>
        <tr r="F29" s="3"/>
      </tp>
      <tp>
        <v>9.9090000000000007</v>
        <stp/>
        <stp>##V3_BDPV12</stp>
        <stp>EOAN GY Equity</stp>
        <stp>LAST_PRICE</stp>
        <stp>[Crispin Spreadsheet4.xlsx]OEI!R160C7</stp>
        <tr r="G160" s="1"/>
      </tp>
      <tp t="s">
        <v>EUR</v>
        <stp/>
        <stp>##V3_BDPV12</stp>
        <stp>ONTEX BB Equity</stp>
        <stp>CRNCY</stp>
        <stp>[Crispin Spreadsheet.xlsx]SWAN!R14C4</stp>
        <tr r="D14" s="2"/>
      </tp>
      <tp>
        <v>3.6</v>
        <stp/>
        <stp>##V3_BDHV12</stp>
        <stp>HUNT NO Equity</stp>
        <stp>PX_CLOSE_1D</stp>
        <stp>12/04/2019</stp>
        <stp>12/04/2019</stp>
        <stp>[Crispin Spreadsheet.xlsx]OEI!R829C28</stp>
        <tr r="AB829" s="1"/>
      </tp>
      <tp>
        <v>668.2</v>
        <stp/>
        <stp>##V3_BDHV12</stp>
        <stp>DMGT LN Equity</stp>
        <stp>PX_CLOSE_1D</stp>
        <stp>12/04/2019</stp>
        <stp>12/04/2019</stp>
        <stp>[Crispin Spreadsheet.xlsx]OEI!R473C28</stp>
        <tr r="AB473" s="1"/>
      </tp>
      <tp>
        <v>3.6</v>
        <stp/>
        <stp>##V3_BDHV12</stp>
        <stp>HUNT NO Equity</stp>
        <stp>PX_CLOSE_1D</stp>
        <stp>12/04/2019</stp>
        <stp>12/04/2019</stp>
        <stp>[Crispin Spreadsheet.xlsx]OEI!R331C28</stp>
        <tr r="AB331" s="1"/>
      </tp>
      <tp>
        <v>535.29999999999995</v>
        <stp/>
        <stp>##V3_BDHV12</stp>
        <stp>KER FP Equity</stp>
        <stp>PX_CLOSE_1D</stp>
        <stp>12/04/2019</stp>
        <stp>12/04/2019</stp>
        <stp>[Crispin Spreadsheet.xlsx]OEI!R110C28</stp>
        <tr r="AB110" s="1"/>
      </tp>
      <tp>
        <v>38.659999999999997</v>
        <stp/>
        <stp>##V3_BDHV12</stp>
        <stp>SCR FP Equity</stp>
        <stp>PX_CLOSE_1D</stp>
        <stp>12/04/2019</stp>
        <stp>12/04/2019</stp>
        <stp>[Crispin Spreadsheet.xlsx]OEI!R125C28</stp>
        <tr r="AB125" s="1"/>
      </tp>
      <tp>
        <v>120.33</v>
        <stp/>
        <stp>##V3_BDHV12</stp>
        <stp>MSFT US Equity</stp>
        <stp>PX_CLOSE_1D</stp>
        <stp>12/04/2019</stp>
        <stp>12/04/2019</stp>
        <stp>[Crispin Spreadsheet.xlsx]OEI!R720C28</stp>
        <tr r="AB720" s="1"/>
      </tp>
      <tp>
        <v>9.0299999999999994</v>
        <stp/>
        <stp>##V3_BDHV12</stp>
        <stp>FUR NA Equity</stp>
        <stp>PX_CLOSE_1D</stp>
        <stp>12/04/2019</stp>
        <stp>12/04/2019</stp>
        <stp>[Crispin Spreadsheet.xlsx]OEI!R316C28</stp>
        <tr r="AB316" s="1"/>
      </tp>
      <tp>
        <v>10.23</v>
        <stp/>
        <stp>##V3_BDHV12</stp>
        <stp>IDR SQ Equity</stp>
        <stp>PX_CLOSE_1D</stp>
        <stp>12/04/2019</stp>
        <stp>12/04/2019</stp>
        <stp>[Crispin Spreadsheet.xlsx]OEI!R367C28</stp>
        <tr r="AB367" s="1"/>
      </tp>
      <tp>
        <v>363.2</v>
        <stp/>
        <stp>##V3_BDHV12</stp>
        <stp>YAR NO Equity</stp>
        <stp>PX_CLOSE_1D</stp>
        <stp>12/04/2019</stp>
        <stp>12/04/2019</stp>
        <stp>[Crispin Spreadsheet.xlsx]OEI!R341C28</stp>
        <tr r="AB341" s="1"/>
      </tp>
      <tp>
        <v>3.355</v>
        <stp/>
        <stp>##V3_BDHV12</stp>
        <stp>CCR LN Equity</stp>
        <stp>PX_CLOSE_1D</stp>
        <stp>12/04/2019</stp>
        <stp>12/04/2019</stp>
        <stp>[Crispin Spreadsheet.xlsx]OEI!R459C28</stp>
        <tr r="AB459" s="1"/>
      </tp>
      <tp>
        <v>29.3</v>
        <stp/>
        <stp>##V3_BDHV12</stp>
        <stp>CIR LN Equity</stp>
        <stp>PX_CLOSE_1D</stp>
        <stp>12/04/2019</stp>
        <stp>12/04/2019</stp>
        <stp>[Crispin Spreadsheet.xlsx]OEI!R467C28</stp>
        <tr r="AB467" s="1"/>
      </tp>
      <tp>
        <v>13.425000000000001</v>
        <stp/>
        <stp>##V3_BDHV12</stp>
        <stp>CPR LN Equity</stp>
        <stp>PX_CLOSE_1D</stp>
        <stp>12/04/2019</stp>
        <stp>12/04/2019</stp>
        <stp>[Crispin Spreadsheet.xlsx]OEI!R464C28</stp>
        <tr r="AB464" s="1"/>
      </tp>
      <tp>
        <v>65</v>
        <stp/>
        <stp>##V3_BDHV12</stp>
        <stp>JUST LN Equity</stp>
        <stp>PX_CLOSE_1D</stp>
        <stp>12/04/2019</stp>
        <stp>12/04/2019</stp>
        <stp>[Crispin Spreadsheet.xlsx]OEI!R531C28</stp>
        <tr r="AB531" s="1"/>
      </tp>
      <tp>
        <v>5.625</v>
        <stp/>
        <stp>##V3_BDHV12</stp>
        <stp>EDR LN Equity</stp>
        <stp>PX_CLOSE_1D</stp>
        <stp>12/04/2019</stp>
        <stp>12/04/2019</stp>
        <stp>[Crispin Spreadsheet.xlsx]OEI!R485C28</stp>
        <tr r="AB485" s="1"/>
      </tp>
      <tp>
        <v>297</v>
        <stp/>
        <stp>##V3_BDHV12</stp>
        <stp>UHR SW Equity</stp>
        <stp>PX_CLOSE_1D</stp>
        <stp>12/04/2019</stp>
        <stp>12/04/2019</stp>
        <stp>[Crispin Spreadsheet.xlsx]OEI!R417C28</stp>
        <tr r="AB417" s="1"/>
      </tp>
      <tp>
        <v>3355</v>
        <stp/>
        <stp>##V3_BDHV12</stp>
        <stp>JMAT LN Equity</stp>
        <stp>PX_CLOSE_1D</stp>
        <stp>12/04/2019</stp>
        <stp>12/04/2019</stp>
        <stp>[Crispin Spreadsheet.xlsx]OEI!R530C28</stp>
        <tr r="AB530" s="1"/>
      </tp>
      <tp>
        <v>71.94</v>
        <stp/>
        <stp>##V3_BDHV12</stp>
        <stp>CFR SW Equity</stp>
        <stp>PX_CLOSE_1D</stp>
        <stp>12/04/2019</stp>
        <stp>12/04/2019</stp>
        <stp>[Crispin Spreadsheet.xlsx]OEI!R401C28</stp>
        <tr r="AB401" s="1"/>
      </tp>
      <tp>
        <v>99.46</v>
        <stp/>
        <stp>##V3_BDPV12</stp>
        <stp>FNV CN Equity</stp>
        <stp>LAST_PRICE</stp>
        <stp>[Crispin Spreadsheet.xlsx]OEI!R54C7</stp>
        <tr r="G54" s="1"/>
      </tp>
      <tp>
        <v>46</v>
        <stp/>
        <stp>##V3_BDHV12</stp>
        <stp>HUR LN Equity</stp>
        <stp>PX_CLOSE_1D</stp>
        <stp>12/04/2019</stp>
        <stp>12/04/2019</stp>
        <stp>[Crispin Spreadsheet.xlsx]OEI!R508C28</stp>
        <tr r="AB508" s="1"/>
      </tp>
      <tp>
        <v>2998</v>
        <stp/>
        <stp>##V3_BDHV12</stp>
        <stp>SDR LN Equity</stp>
        <stp>PX_CLOSE_1D</stp>
        <stp>12/04/2019</stp>
        <stp>12/04/2019</stp>
        <stp>[Crispin Spreadsheet.xlsx]OEI!R587C28</stp>
        <tr r="AB587" s="1"/>
      </tp>
      <tp>
        <v>8.82</v>
        <stp/>
        <stp>##V3_BDHV12</stp>
        <stp>BFR US Equity</stp>
        <stp>PX_CLOSE_1D</stp>
        <stp>12/04/2019</stp>
        <stp>12/04/2019</stp>
        <stp>[Crispin Spreadsheet.xlsx]OEI!R647C28</stp>
        <tr r="AB647" s="1"/>
      </tp>
      <tp>
        <v>35.61</v>
        <stp/>
        <stp>##V3_BDHV12</stp>
        <stp>CAR US Equity</stp>
        <stp>PX_CLOSE_1D</stp>
        <stp>12/04/2019</stp>
        <stp>12/04/2019</stp>
        <stp>[Crispin Spreadsheet.xlsx]OEI!R642C28</stp>
        <tr r="AB642" s="1"/>
      </tp>
      <tp>
        <v>543</v>
        <stp/>
        <stp>##V3_BDHV12</stp>
        <stp>ISAT LN Equity</stp>
        <stp>PX_CLOSE_1D</stp>
        <stp>12/04/2019</stp>
        <stp>12/04/2019</stp>
        <stp>[Crispin Spreadsheet.xlsx]OEI!R517C28</stp>
        <tr r="AB517" s="1"/>
      </tp>
      <tp>
        <v>16.47</v>
        <stp/>
        <stp>##V3_BDHV12</stp>
        <stp>PBR US Equity</stp>
        <stp>PX_CLOSE_1D</stp>
        <stp>12/04/2019</stp>
        <stp>12/04/2019</stp>
        <stp>[Crispin Spreadsheet.xlsx]OEI!R734C28</stp>
        <tr r="AB734" s="1"/>
      </tp>
      <tp>
        <v>139.72</v>
        <stp/>
        <stp>##V3_BDHV12</stp>
        <stp>WHR US Equity</stp>
        <stp>PX_CLOSE_1D</stp>
        <stp>12/04/2019</stp>
        <stp>12/04/2019</stp>
        <stp>[Crispin Spreadsheet.xlsx]OEI!R769C28</stp>
        <tr r="AB769" s="1"/>
      </tp>
      <tp>
        <v>2944.25</v>
        <stp/>
        <stp>##V3_BDHV12</stp>
        <stp>NVR US Equity</stp>
        <stp>PX_CLOSE_1D</stp>
        <stp>12/04/2019</stp>
        <stp>12/04/2019</stp>
        <stp>[Crispin Spreadsheet.xlsx]OEI!R727C28</stp>
        <tr r="AB727" s="1"/>
      </tp>
      <tp>
        <v>254.2</v>
        <stp/>
        <stp>##V3_BDHV12</stp>
        <stp>IBST LN Equity</stp>
        <stp>PX_CLOSE_1D</stp>
        <stp>12/04/2019</stp>
        <stp>12/04/2019</stp>
        <stp>[Crispin Spreadsheet.xlsx]OEI!R509C28</stp>
        <tr r="AB509" s="1"/>
      </tp>
      <tp>
        <v>16.940000000000001</v>
        <stp/>
        <stp>##V3_BDPV12</stp>
        <stp>175 HK Equity</stp>
        <stp>LAST_PRICE</stp>
        <stp>[Crispin Spreadsheet.xlsx]SWAN!R53C7</stp>
        <tr r="G53" s="2"/>
      </tp>
      <tp>
        <v>85.55</v>
        <stp/>
        <stp>##V3_BDHV12</stp>
        <stp>VSAT US Equity</stp>
        <stp>PX_CLOSE_1D</stp>
        <stp>12/04/2019</stp>
        <stp>12/04/2019</stp>
        <stp>[Crispin Spreadsheet.xlsx]OEI!R764C28</stp>
        <tr r="AB764" s="1"/>
      </tp>
      <tp>
        <v>89.88</v>
        <stp/>
        <stp>##V3_BDPV12</stp>
        <stp>ATO FP Equity</stp>
        <stp>LAST_PRICE</stp>
        <stp>[Crispin Spreadsheet.xlsx]OEI!R90C7</stp>
        <tr r="G90" s="1"/>
      </tp>
      <tp>
        <v>85.55</v>
        <stp/>
        <stp>##V3_BDHV12</stp>
        <stp>VSAT US Equity</stp>
        <stp>PX_CLOSE_1D</stp>
        <stp>12/04/2019</stp>
        <stp>12/04/2019</stp>
        <stp>[Crispin Spreadsheet.xlsx]OEI!R850C28</stp>
        <tr r="AB850" s="1"/>
      </tp>
      <tp>
        <v>134.05000000000001</v>
        <stp/>
        <stp>##V3_BDPV12</stp>
        <stp>DSY FP Equity</stp>
        <stp>LAST_PRICE</stp>
        <stp>[Crispin Spreadsheet.xlsx]OEI!R101C7</stp>
        <tr r="G101" s="1"/>
      </tp>
      <tp>
        <v>26.47</v>
        <stp/>
        <stp>##V3_BDPV12</stp>
        <stp>TUP US Equity</stp>
        <stp>LAST_PRICE</stp>
        <stp>[Crispin Spreadsheet.xlsx]OEI!R758C7</stp>
        <tr r="G758" s="1"/>
      </tp>
      <tp>
        <v>20.63</v>
        <stp/>
        <stp>##V3_BDPV12</stp>
        <stp>IFX GY Equity</stp>
        <stp>LAST_PRICE</stp>
        <stp>[Crispin Spreadsheet.xlsx]OEI!R170C7</stp>
        <tr r="G170" s="1"/>
      </tp>
      <tp>
        <v>674.4</v>
        <stp/>
        <stp>##V3_BDPV12</stp>
        <stp>STAN LN Equity</stp>
        <stp>LAST_PRICE</stp>
        <stp>[Crispin Spreadsheet.xlsx]OEI!R598C7</stp>
        <tr r="G598" s="1"/>
      </tp>
      <tp>
        <v>9.52</v>
        <stp/>
        <stp>##V3_BDPV12</stp>
        <stp>ACX SQ Equity</stp>
        <stp>LAST_PRICE</stp>
        <stp>[Crispin Spreadsheet.xlsx]OEI!R360C7</stp>
        <tr r="G360" s="1"/>
      </tp>
      <tp>
        <v>110.91</v>
        <stp/>
        <stp>##V3_BDPV12</stp>
        <stp>AXP US Equity</stp>
        <stp>LAST_PRICE</stp>
        <stp>[Crispin Spreadsheet.xlsx]OEI!R638C7</stp>
        <tr r="G638" s="1"/>
      </tp>
      <tp>
        <v>64.400000000000006</v>
        <stp/>
        <stp>##V3_BDPV12</stp>
        <stp>SAVE FP Equity</stp>
        <stp>LAST_PRICE</stp>
        <stp>[Crispin Spreadsheet.xlsx]OEI!R123C7</stp>
        <tr r="G123" s="1"/>
      </tp>
      <tp>
        <v>125.3</v>
        <stp/>
        <stp>##V3_BDPV12</stp>
        <stp>SRP LN Equity</stp>
        <stp>LAST_PRICE</stp>
        <stp>[Crispin Spreadsheet.xlsx]OEI!R588C7</stp>
        <tr r="G588" s="1"/>
      </tp>
      <tp>
        <v>161.05000000000001</v>
        <stp/>
        <stp>##V3_BDPV12</stp>
        <stp>SECUB SS Equity</stp>
        <stp>LAST_PRICE</stp>
        <stp>[Crispin Spreadsheet.xlsx]OEI!R387C7</stp>
        <tr r="G387" s="1"/>
      </tp>
      <tp>
        <v>17.91</v>
        <stp/>
        <stp>##V3_BDPV12</stp>
        <stp>ABX CN Equity</stp>
        <stp>LAST_PRICE</stp>
        <stp>[Crispin Spreadsheet.xlsx]OBID!R9C7</stp>
        <tr r="G9" s="7"/>
      </tp>
      <tp>
        <v>42</v>
        <stp/>
        <stp>##V3_BDPV12</stp>
        <stp>TUNG LN Equity</stp>
        <stp>LAST_PRICE</stp>
        <stp>[Crispin Spreadsheet.xlsx]OEI!R611C7</stp>
        <tr r="G611" s="1"/>
      </tp>
      <tp>
        <v>94.11</v>
        <stp/>
        <stp>##V3_BDPV12</stp>
        <stp>TTWO US Equity</stp>
        <stp>LAST_PRICE</stp>
        <stp>[Crispin Spreadsheet.xlsx]OEI!R749C7</stp>
        <tr r="G749" s="1"/>
      </tp>
      <tp>
        <v>458.97</v>
        <stp/>
        <stp>##V3_BDPV12</stp>
        <stp>CACC US Equity</stp>
        <stp>LAST_PRICE</stp>
        <stp>[Crispin Spreadsheet.xlsx]OEI!R665C7</stp>
        <tr r="G665" s="1"/>
      </tp>
      <tp>
        <v>56.29</v>
        <stp/>
        <stp>##V3_BDPV12</stp>
        <stp>CSCO US Equity</stp>
        <stp>LAST_PRICE</stp>
        <stp>[Crispin Spreadsheet.xlsx]OEI!R659C7</stp>
        <tr r="G659" s="1"/>
      </tp>
      <tp>
        <v>226.75</v>
        <stp/>
        <stp>##V3_BDPV12</stp>
        <stp>BT/A LN Equity</stp>
        <stp>LAST_PRICE</stp>
        <stp>[Crispin Spreadsheet.xlsx]OEI!R457C7</stp>
        <tr r="G457" s="1"/>
      </tp>
      <tp>
        <v>58.74</v>
        <stp/>
        <stp>##V3_BDPV12</stp>
        <stp>ADEN SW Equity</stp>
        <stp>LAST_PRICE</stp>
        <stp>[Crispin Spreadsheet.xlsx]OEI!R398C7</stp>
        <tr r="G398" s="1"/>
      </tp>
      <tp>
        <v>9.5980000000000008</v>
        <stp/>
        <stp>##V3_BDPV12</stp>
        <stp>AIXA GY Equity</stp>
        <stp>LAST_PRICE</stp>
        <stp>[Crispin Spreadsheet.xlsx]OEI!R147C7</stp>
        <tr r="G147" s="1"/>
      </tp>
      <tp>
        <v>544.20000000000005</v>
        <stp/>
        <stp>##V3_BDPV12</stp>
        <stp>5020 JT Equity</stp>
        <stp>LAST_PRICE</stp>
        <stp>[Crispin Spreadsheet.xlsx]OPUS!R24C7</stp>
        <tr r="G24" s="4"/>
      </tp>
      <tp>
        <v>338.37</v>
        <stp/>
        <stp>##V3_BDPV12</stp>
        <stp>ILMN US Equity</stp>
        <stp>LAST_PRICE</stp>
        <stp>[Crispin Spreadsheet.xlsx]OEI!R698C7</stp>
        <tr r="G698" s="1"/>
      </tp>
      <tp>
        <v>11.08</v>
        <stp/>
        <stp>##V3_BDPV12</stp>
        <stp>AF FP Equity</stp>
        <stp>LAST_PRICE</stp>
        <stp>[Crispin Spreadsheet.xlsx]OEI!R86C7</stp>
        <tr r="G86" s="1"/>
      </tp>
      <tp>
        <v>83.1</v>
        <stp/>
        <stp>##V3_BDPV12</stp>
        <stp>SDRL NO Equity</stp>
        <stp>PX_YEST_CLOSE</stp>
        <stp>[Crispin Spreadsheet.xlsx]OPUS!R33C6</stp>
        <tr r="F33" s="4"/>
      </tp>
      <tp>
        <v>311.2</v>
        <stp/>
        <stp>##V3_BDPV12</stp>
        <stp>LUPE SS Equity</stp>
        <stp>PX_YEST_CLOSE</stp>
        <stp>[Crispin Spreadsheet.xlsx]ALEG!R39C6</stp>
        <tr r="F39" s="3"/>
      </tp>
      <tp>
        <v>420</v>
        <stp/>
        <stp>##V3_BDPV12</stp>
        <stp>8604 JT Equity</stp>
        <stp>PX_YEST_CLOSE</stp>
        <stp>[Crispin Spreadsheet.xlsx]OEI!R288C6</stp>
        <tr r="F288" s="1"/>
      </tp>
      <tp>
        <v>1144</v>
        <stp/>
        <stp>##V3_BDPV12</stp>
        <stp>6395 JT Equity</stp>
        <stp>PX_YEST_CLOSE</stp>
        <stp>[Crispin Spreadsheet.xlsx]OEI!R301C6</stp>
        <tr r="F301" s="1"/>
      </tp>
      <tp>
        <v>920</v>
        <stp/>
        <stp>##V3_BDPV12</stp>
        <stp>BVIC LN Equity</stp>
        <stp>LAST_PRICE</stp>
        <stp>[Crispin Spreadsheet4.xlsx]OEI!R456C7</stp>
        <tr r="G456" s="1"/>
      </tp>
      <tp>
        <v>57</v>
        <stp/>
        <stp>##V3_BDPV12</stp>
        <stp>NODL NO Equity</stp>
        <stp>PX_YEST_CLOSE</stp>
        <stp>[Crispin Spreadsheet.xlsx]ALEG!R31C6</stp>
        <tr r="F31" s="3"/>
      </tp>
      <tp>
        <v>178.54</v>
        <stp/>
        <stp>##V3_BDPV12</stp>
        <stp>ASML NA Equity</stp>
        <stp>LAST_PRICE</stp>
        <stp>[Crispin Spreadsheet4.xlsx]OEI!R315C7</stp>
        <tr r="G315" s="1"/>
      </tp>
      <tp>
        <v>6330</v>
        <stp/>
        <stp>##V3_BDPV12</stp>
        <stp>6383 JT Equity</stp>
        <stp>PX_YEST_CLOSE</stp>
        <stp>[Crispin Spreadsheet.xlsx]OEI!R260C6</stp>
        <tr r="F260" s="1"/>
      </tp>
      <tp>
        <v>1.3779999999999999</v>
        <stp/>
        <stp>##V3_BDPV12</stp>
        <stp>BMPS IM Equity</stp>
        <stp>LAST_PRICE</stp>
        <stp>[Crispin Spreadsheet4.xlsx]OEI!R236C7</stp>
        <tr r="G236" s="1"/>
      </tp>
      <tp>
        <v>668.1</v>
        <stp/>
        <stp>##V3_BDPV12</stp>
        <stp>DMGT LN Equity</stp>
        <stp>PX_YEST_CLOSE</stp>
        <stp>[Crispin Spreadsheet.xlsx]OBID!R10C6</stp>
        <tr r="F10" s="7"/>
      </tp>
      <tp>
        <v>41.3</v>
        <stp/>
        <stp>##V3_BDPV12</stp>
        <stp>CMCSA US Equity</stp>
        <stp>PX_YEST_CLOSE</stp>
        <stp>[Crispin Spreadsheet.xlsx]OPUS!R71C6</stp>
        <tr r="F71" s="4"/>
      </tp>
      <tp>
        <v>167.74</v>
        <stp/>
        <stp>##V3_BDPV12</stp>
        <stp>BARC LN Equity</stp>
        <stp>LAST_PRICE</stp>
        <stp>[Crispin Spreadsheet4.xlsx]OEI!R446C7</stp>
        <tr r="G446" s="1"/>
      </tp>
      <tp>
        <v>2.59</v>
        <stp/>
        <stp>##V3_BDHV12</stp>
        <stp>MTS AU Equity</stp>
        <stp>PX_CLOSE_1D</stp>
        <stp>12/04/2019</stp>
        <stp>12/04/2019</stp>
        <stp>[Crispin Spreadsheet.xlsx]OEI!R834C28</stp>
        <tr r="AB834" s="1"/>
      </tp>
      <tp>
        <v>168</v>
        <stp/>
        <stp>##V3_BDHV12</stp>
        <stp>LULU US Equity</stp>
        <stp>PX_CLOSE_1D</stp>
        <stp>12/04/2019</stp>
        <stp>12/04/2019</stp>
        <stp>[Crispin Spreadsheet.xlsx]OEI!R713C28</stp>
        <tr r="AB713" s="1"/>
      </tp>
      <tp>
        <v>225.4</v>
        <stp/>
        <stp>##V3_BDHV12</stp>
        <stp>ADS GY Equity</stp>
        <stp>PX_CLOSE_1D</stp>
        <stp>12/04/2019</stp>
        <stp>12/04/2019</stp>
        <stp>[Crispin Spreadsheet.xlsx]OEI!R146C28</stp>
        <tr r="AB146" s="1"/>
      </tp>
      <tp>
        <v>69.61</v>
        <stp/>
        <stp>##V3_BDHV12</stp>
        <stp>BAS GY Equity</stp>
        <stp>PX_CLOSE_1D</stp>
        <stp>12/04/2019</stp>
        <stp>12/04/2019</stp>
        <stp>[Crispin Spreadsheet.xlsx]OEI!R150C28</stp>
        <tr r="AB150" s="1"/>
      </tp>
      <tp>
        <v>592</v>
        <stp/>
        <stp>##V3_BDHV12</stp>
        <stp>RMS FP Equity</stp>
        <stp>PX_CLOSE_1D</stp>
        <stp>12/04/2019</stp>
        <stp>12/04/2019</stp>
        <stp>[Crispin Spreadsheet.xlsx]OEI!R108C28</stp>
        <tr r="AB108" s="1"/>
      </tp>
      <tp>
        <v>1.649</v>
        <stp/>
        <stp>##V3_BDHV12</stp>
        <stp>SRS IM Equity</stp>
        <stp>PX_CLOSE_1D</stp>
        <stp>12/04/2019</stp>
        <stp>12/04/2019</stp>
        <stp>[Crispin Spreadsheet.xlsx]OEI!R247C28</stp>
        <tr r="AB247" s="1"/>
      </tp>
      <tp>
        <v>31.7</v>
        <stp/>
        <stp>##V3_BDHV12</stp>
        <stp>AMS SW Equity</stp>
        <stp>PX_CLOSE_1D</stp>
        <stp>12/04/2019</stp>
        <stp>12/04/2019</stp>
        <stp>[Crispin Spreadsheet.xlsx]OEI!R399C28</stp>
        <tr r="AB399" s="1"/>
      </tp>
      <tp>
        <v>21.74</v>
        <stp/>
        <stp>##V3_BDHV12</stp>
        <stp>PGS NO Equity</stp>
        <stp>PX_CLOSE_1D</stp>
        <stp>12/04/2019</stp>
        <stp>12/04/2019</stp>
        <stp>[Crispin Spreadsheet.xlsx]OEI!R335C28</stp>
        <tr r="AB335" s="1"/>
      </tp>
      <tp>
        <v>69.900000000000006</v>
        <stp/>
        <stp>##V3_BDHV12</stp>
        <stp>AMS SQ Equity</stp>
        <stp>PX_CLOSE_1D</stp>
        <stp>12/04/2019</stp>
        <stp>12/04/2019</stp>
        <stp>[Crispin Spreadsheet.xlsx]OEI!R361C28</stp>
        <tr r="AB361" s="1"/>
      </tp>
      <tp>
        <v>121.75</v>
        <stp/>
        <stp>##V3_BDHV12</stp>
        <stp>GBS LN Equity</stp>
        <stp>PX_CLOSE_1D</stp>
        <stp>12/04/2019</stp>
        <stp>12/04/2019</stp>
        <stp>[Crispin Spreadsheet.xlsx]OEI!R497C28</stp>
        <tr r="AB497" s="1"/>
      </tp>
      <tp>
        <v>218.3</v>
        <stp/>
        <stp>##V3_BDHV12</stp>
        <stp>GFS LN Equity</stp>
        <stp>PX_CLOSE_1D</stp>
        <stp>12/04/2019</stp>
        <stp>12/04/2019</stp>
        <stp>[Crispin Spreadsheet.xlsx]OEI!R494C28</stp>
        <tr r="AB494" s="1"/>
      </tp>
      <tp>
        <v>206.5</v>
        <stp/>
        <stp>##V3_BDPV12</stp>
        <stp>ASSAB SS Equity</stp>
        <stp>LAST_PRICE</stp>
        <stp>[Crispin Spreadsheet4.xlsx]OEI!R375C7</stp>
        <tr r="G375" s="1"/>
      </tp>
      <tp>
        <v>277.89999999999998</v>
        <stp/>
        <stp>##V3_BDHV12</stp>
        <stp>MKS LN Equity</stp>
        <stp>PX_CLOSE_1D</stp>
        <stp>12/04/2019</stp>
        <stp>12/04/2019</stp>
        <stp>[Crispin Spreadsheet.xlsx]OEI!R542C28</stp>
        <tr r="AB542" s="1"/>
      </tp>
      <tp>
        <v>157.80000000000001</v>
        <stp/>
        <stp>##V3_BDHV12</stp>
        <stp>HAS LN Equity</stp>
        <stp>PX_CLOSE_1D</stp>
        <stp>12/04/2019</stp>
        <stp>12/04/2019</stp>
        <stp>[Crispin Spreadsheet.xlsx]OEI!R502C28</stp>
        <tr r="AB502" s="1"/>
      </tp>
      <tp>
        <v>257.89999999999998</v>
        <stp/>
        <stp>##V3_BDHV12</stp>
        <stp>RBS LN Equity</stp>
        <stp>PX_CLOSE_1D</stp>
        <stp>12/04/2019</stp>
        <stp>12/04/2019</stp>
        <stp>[Crispin Spreadsheet.xlsx]OEI!R578C28</stp>
        <tr r="AB578" s="1"/>
      </tp>
      <tp>
        <v>513.5</v>
        <stp/>
        <stp>##V3_BDHV12</stp>
        <stp>SMS LN Equity</stp>
        <stp>PX_CLOSE_1D</stp>
        <stp>12/04/2019</stp>
        <stp>12/04/2019</stp>
        <stp>[Crispin Spreadsheet.xlsx]OEI!R589C28</stp>
        <tr r="AB589" s="1"/>
      </tp>
      <tp>
        <v>913.5</v>
        <stp/>
        <stp>##V3_BDHV12</stp>
        <stp>SVS LN Equity</stp>
        <stp>PX_CLOSE_1D</stp>
        <stp>12/04/2019</stp>
        <stp>12/04/2019</stp>
        <stp>[Crispin Spreadsheet.xlsx]OEI!R585C28</stp>
        <tr r="AB585" s="1"/>
      </tp>
      <tp>
        <v>256.27999999999997</v>
        <stp/>
        <stp>##V3_BDHV12</stp>
        <stp>FDS US Equity</stp>
        <stp>PX_CLOSE_1D</stp>
        <stp>12/04/2019</stp>
        <stp>12/04/2019</stp>
        <stp>[Crispin Spreadsheet.xlsx]OEI!R680C28</stp>
        <tr r="AB680" s="1"/>
      </tp>
      <tp>
        <v>19.18</v>
        <stp/>
        <stp>##V3_BDHV12</stp>
        <stp>TCS LI Equity</stp>
        <stp>PX_CLOSE_1D</stp>
        <stp>12/04/2019</stp>
        <stp>12/04/2019</stp>
        <stp>[Crispin Spreadsheet.xlsx]OEI!R602C28</stp>
        <tr r="AB602" s="1"/>
      </tp>
      <tp>
        <v>24.23</v>
        <stp/>
        <stp>##V3_BDHV12</stp>
        <stp>BGS US Equity</stp>
        <stp>PX_CLOSE_1D</stp>
        <stp>12/04/2019</stp>
        <stp>12/04/2019</stp>
        <stp>[Crispin Spreadsheet.xlsx]OEI!R644C28</stp>
        <tr r="AB644" s="1"/>
      </tp>
      <tp>
        <v>66.08</v>
        <stp/>
        <stp>##V3_BDHV12</stp>
        <stp>LVS US Equity</stp>
        <stp>PX_CLOSE_1D</stp>
        <stp>12/04/2019</stp>
        <stp>12/04/2019</stp>
        <stp>[Crispin Spreadsheet.xlsx]OEI!R708C28</stp>
        <tr r="AB708" s="1"/>
      </tp>
      <tp>
        <v>40.31</v>
        <stp/>
        <stp>##V3_BDHV12</stp>
        <stp>MAS US Equity</stp>
        <stp>PX_CLOSE_1D</stp>
        <stp>12/04/2019</stp>
        <stp>12/04/2019</stp>
        <stp>[Crispin Spreadsheet.xlsx]OEI!R716C28</stp>
        <tr r="AB716" s="1"/>
      </tp>
      <tp>
        <v>103.3</v>
        <stp/>
        <stp>##V3_BDHV12</stp>
        <stp>INTU LN Equity</stp>
        <stp>PX_CLOSE_1D</stp>
        <stp>12/04/2019</stp>
        <stp>12/04/2019</stp>
        <stp>[Crispin Spreadsheet.xlsx]OEI!R521C28</stp>
        <tr r="AB521" s="1"/>
      </tp>
      <tp>
        <v>116.6</v>
        <stp/>
        <stp>##V3_BDHV12</stp>
        <stp>DIS US Equity</stp>
        <stp>PX_CLOSE_1D</stp>
        <stp>12/04/2019</stp>
        <stp>12/04/2019</stp>
        <stp>[Crispin Spreadsheet.xlsx]OEI!R765C28</stp>
        <tr r="AB765" s="1"/>
      </tp>
      <tp>
        <v>32.65</v>
        <stp/>
        <stp>##V3_BDPV12</stp>
        <stp>NESTE FH Equity</stp>
        <stp>LAST_PRICE</stp>
        <stp>[Crispin Spreadsheet4.xlsx]OEI!R76C7</stp>
        <tr r="G76" s="1"/>
      </tp>
      <tp>
        <v>74.78</v>
        <stp/>
        <stp>##V3_BDPV12</stp>
        <stp>UCB BB Equity</stp>
        <stp>LAST_PRICE</stp>
        <stp>[Crispin Spreadsheet4.xlsx]OEI!R41C7</stp>
        <tr r="G41" s="1"/>
      </tp>
      <tp>
        <v>139.88</v>
        <stp/>
        <stp>##V3_BDPV12</stp>
        <stp>WHR US Equity</stp>
        <stp>LAST_PRICE</stp>
        <stp>[Crispin Spreadsheet.xlsx]OEI!R769C7</stp>
        <tr r="G769" s="1"/>
      </tp>
      <tp>
        <v>3.31</v>
        <stp/>
        <stp>##V3_BDPV12</stp>
        <stp>CCR LN Equity</stp>
        <stp>LAST_PRICE</stp>
        <stp>[Crispin Spreadsheet.xlsx]OEI!R459C7</stp>
        <tr r="G459" s="1"/>
      </tp>
      <tp>
        <v>599.20000000000005</v>
        <stp/>
        <stp>##V3_BDPV12</stp>
        <stp>RMS FP Equity</stp>
        <stp>LAST_PRICE</stp>
        <stp>[Crispin Spreadsheet.xlsx]OEI!R108C7</stp>
        <tr r="G108" s="1"/>
      </tp>
      <tp>
        <v>66.87</v>
        <stp/>
        <stp>##V3_BDPV12</stp>
        <stp>LVS US Equity</stp>
        <stp>LAST_PRICE</stp>
        <stp>[Crispin Spreadsheet.xlsx]OEI!R708C7</stp>
        <tr r="G708" s="1"/>
      </tp>
      <tp>
        <v>308.7</v>
        <stp/>
        <stp>##V3_BDHV12</stp>
        <stp>AKERBP NO Equity</stp>
        <stp>PX_CLOSE_1D</stp>
        <stp>12/04/2019</stp>
        <stp>12/04/2019</stp>
        <stp>[Crispin Spreadsheet.xlsx]BEST!R6C22</stp>
        <tr r="V6" s="6"/>
      </tp>
      <tp>
        <v>152.65</v>
        <stp/>
        <stp>##V3_BDPV12</stp>
        <stp>JBM9 Comdty</stp>
        <stp>PX_YEST_CLOSE</stp>
        <stp>[Crispin Spreadsheet.xlsx]SWAN!R225C6</stp>
        <tr r="F225" s="2"/>
      </tp>
      <tp>
        <v>24.54</v>
        <stp/>
        <stp>##V3_BDPV12</stp>
        <stp>CLAB SS Equity</stp>
        <stp>LAST_PRICE</stp>
        <stp>[Crispin Spreadsheet.xlsx]OEI!R377C7</stp>
        <tr r="G377" s="1"/>
      </tp>
      <tp>
        <v>198.87</v>
        <stp/>
        <stp>##V3_BDPV12</stp>
        <stp>AAPL US Equity</stp>
        <stp>LAST_PRICE</stp>
        <stp>[Crispin Spreadsheet.xlsx]OEI!R639C7</stp>
        <tr r="G639" s="1"/>
      </tp>
      <tp>
        <v>8152</v>
        <stp/>
        <stp>##V3_BDPV12</stp>
        <stp>4911 JT Equity</stp>
        <stp>LAST_PRICE</stp>
        <stp>[Crispin Spreadsheet.xlsx]OPUS!R26C7</stp>
        <tr r="G26" s="4"/>
      </tp>
      <tp>
        <v>8152</v>
        <stp/>
        <stp>##V3_BDPV12</stp>
        <stp>4911 JT Equity</stp>
        <stp>LAST_PRICE</stp>
        <stp>[Crispin Spreadsheet.xlsx]BEST!R11C7</stp>
        <tr r="G11" s="6"/>
      </tp>
      <tp>
        <v>22.8</v>
        <stp/>
        <stp>##V3_BDPV12</stp>
        <stp>OTPD LI Equity</stp>
        <stp>LAST_PRICE</stp>
        <stp>[Crispin Spreadsheet.xlsx]OEI!R551C7</stp>
        <tr r="G551" s="1"/>
      </tp>
      <tp>
        <v>37.53</v>
        <stp/>
        <stp>##V3_BDPV12</stp>
        <stp>FOXA US Equity</stp>
        <stp>PX_YEST_CLOSE</stp>
        <stp>[Crispin Spreadsheet.xlsx]ALEG!R72C6</stp>
        <tr r="F72" s="3"/>
      </tp>
      <tp t="s">
        <v>SEK</v>
        <stp/>
        <stp>##V3_BDPV12</stp>
        <stp>LUPE SS Equity</stp>
        <stp>CRNCY</stp>
        <stp>[Crispin Spreadsheet.xlsx]OPUS!R40C4</stp>
        <tr r="D40" s="4"/>
      </tp>
      <tp>
        <v>1490</v>
        <stp/>
        <stp>##V3_BDPV12</stp>
        <stp>8929 JT Equity</stp>
        <stp>PX_YEST_CLOSE</stp>
        <stp>[Crispin Spreadsheet.xlsx]OEI!R259C6</stp>
        <tr r="F259" s="1"/>
      </tp>
      <tp>
        <v>37.090000000000003</v>
        <stp/>
        <stp>##V3_BDPV12</stp>
        <stp>AC FP Equity</stp>
        <stp>LAST_PRICE</stp>
        <stp>[Crispin Spreadsheet.xlsx]OEI!R85C7</stp>
        <tr r="G85" s="1"/>
      </tp>
      <tp>
        <v>114</v>
        <stp/>
        <stp>##V3_BDPV12</stp>
        <stp>GETIB SS Equity</stp>
        <stp>PX_YEST_CLOSE</stp>
        <stp>[Crispin Spreadsheet.xlsx]SWAN!R95C6</stp>
        <tr r="F95" s="2"/>
      </tp>
      <tp>
        <v>3.6</v>
        <stp/>
        <stp>##V3_BDPV12</stp>
        <stp>HUNT NO Equity</stp>
        <stp>PX_YEST_CLOSE</stp>
        <stp>[Crispin Spreadsheet.xlsx]SWAN!R81C6</stp>
        <tr r="F81" s="2"/>
      </tp>
      <tp t="s">
        <v>HKD</v>
        <stp/>
        <stp>##V3_BDPV12</stp>
        <stp>2689 HK Equity</stp>
        <stp>CRNCY</stp>
        <stp>[Crispin Spreadsheet.xlsx]OEI!R212C4</stp>
        <tr r="D212" s="1"/>
      </tp>
      <tp t="s">
        <v>HKD</v>
        <stp/>
        <stp>##V3_BDPV12</stp>
        <stp>1128 HK Equity</stp>
        <stp>CRNCY</stp>
        <stp>[Crispin Spreadsheet.xlsx]OEI!R218C4</stp>
        <tr r="D218" s="1"/>
      </tp>
      <tp>
        <v>3835</v>
        <stp/>
        <stp>##V3_BDPV12</stp>
        <stp>3382 JT Equity</stp>
        <stp>PX_YEST_CLOSE</stp>
        <stp>[Crispin Spreadsheet.xlsx]OEI!R293C6</stp>
        <tr r="F293" s="1"/>
      </tp>
      <tp t="s">
        <v>USD</v>
        <stp/>
        <stp>##V3_BDPV12</stp>
        <stp>SLCJY US Equity</stp>
        <stp>CRNCY</stp>
        <stp>[Crispin Spreadsheet.xlsx]BEST!R12C4</stp>
        <tr r="D12" s="6"/>
      </tp>
      <tp>
        <v>42.06</v>
        <stp/>
        <stp>##V3_BDPV12</stp>
        <stp>EDEN FP Equity</stp>
        <stp>LAST_PRICE</stp>
        <stp>[Crispin Spreadsheet4.xlsx]OEI!R102C7</stp>
        <tr r="G102" s="1"/>
      </tp>
      <tp>
        <v>4.2539999999999996</v>
        <stp/>
        <stp>##V3_BDPV12</stp>
        <stp>AIBG ID Equity</stp>
        <stp>PX_YEST_CLOSE</stp>
        <stp>[Crispin Spreadsheet.xlsx]SWAN!R56C6</stp>
        <tr r="F56" s="2"/>
      </tp>
      <tp t="s">
        <v>NOK</v>
        <stp/>
        <stp>##V3_BDPV12</stp>
        <stp>SDRL NO Equity</stp>
        <stp>CRNCY</stp>
        <stp>[Crispin Spreadsheet.xlsx]SWAN!R83C4</stp>
        <tr r="D83" s="2"/>
      </tp>
      <tp>
        <v>22.175000000000001</v>
        <stp/>
        <stp>##V3_BDPV12</stp>
        <stp>AD NA Equity</stp>
        <stp>LAST_PRICE</stp>
        <stp>[Crispin Spreadsheet4.xlsx]OEI!R319C7</stp>
        <tr r="G319" s="1"/>
      </tp>
      <tp>
        <v>42.95</v>
        <stp/>
        <stp>##V3_BDHV12</stp>
        <stp>SLCE3 BS Equity</stp>
        <stp>PX_CLOSE_1D</stp>
        <stp>12/04/2019</stp>
        <stp>12/04/2019</stp>
        <stp>[Crispin Spreadsheet.xlsx]ALEG!R6C22</stp>
        <tr r="V6" s="3"/>
      </tp>
      <tp>
        <v>752.8</v>
        <stp/>
        <stp>##V3_BDHV12</stp>
        <stp>ALIV SS Equity</stp>
        <stp>PX_CLOSE_1D</stp>
        <stp>12/04/2019</stp>
        <stp>12/04/2019</stp>
        <stp>[Crispin Spreadsheet.xlsx]OEI!R376C28</stp>
        <tr r="AB376" s="1"/>
      </tp>
      <tp>
        <v>8.9</v>
        <stp/>
        <stp>##V3_BDHV12</stp>
        <stp>CERV IM Equity</stp>
        <stp>PX_CLOSE_1D</stp>
        <stp>12/04/2019</stp>
        <stp>12/04/2019</stp>
        <stp>[Crispin Spreadsheet.xlsx]OEI!R237C28</stp>
        <tr r="AB237" s="1"/>
      </tp>
      <tp>
        <v>3680</v>
        <stp/>
        <stp>##V3_BDHV12</stp>
        <stp>5019 JT Equity</stp>
        <stp>PX_CLOSE_1D</stp>
        <stp>12/04/2019</stp>
        <stp>12/04/2019</stp>
        <stp>[Crispin Spreadsheet.xlsx]SWAN!R64C26</stp>
        <tr r="Z64" s="2"/>
      </tp>
      <tp>
        <v>99.67</v>
        <stp/>
        <stp>##V3_BDHV12</stp>
        <stp>SAP GY Equity</stp>
        <stp>PX_CLOSE_1D</stp>
        <stp>12/04/2019</stp>
        <stp>12/04/2019</stp>
        <stp>[Crispin Spreadsheet.xlsx]OEI!R181C28</stp>
        <tr r="AB181" s="1"/>
      </tp>
      <tp>
        <v>17.82</v>
        <stp/>
        <stp>##V3_BDHV12</stp>
        <stp>AMP IM Equity</stp>
        <stp>PX_CLOSE_1D</stp>
        <stp>12/04/2019</stp>
        <stp>12/04/2019</stp>
        <stp>[Crispin Spreadsheet.xlsx]OEI!R233C28</stp>
        <tr r="AB233" s="1"/>
      </tp>
      <tp>
        <v>44</v>
        <stp/>
        <stp>##V3_BDHV12</stp>
        <stp>KSP ID Equity</stp>
        <stp>PX_CLOSE_1D</stp>
        <stp>12/04/2019</stp>
        <stp>12/04/2019</stp>
        <stp>[Crispin Spreadsheet.xlsx]OEI!R227C28</stp>
        <tr r="AB227" s="1"/>
      </tp>
      <tp>
        <v>13090</v>
        <stp/>
        <stp>##V3_BDHV12</stp>
        <stp>OTP HB Equity</stp>
        <stp>PX_CLOSE_1D</stp>
        <stp>12/04/2019</stp>
        <stp>12/04/2019</stp>
        <stp>[Crispin Spreadsheet.xlsx]OEI!R222C28</stp>
        <tr r="AB222" s="1"/>
      </tp>
      <tp>
        <v>2.2345000000000002</v>
        <stp/>
        <stp>##V3_BDHV12</stp>
        <stp>ISP IM Equity</stp>
        <stp>PX_CLOSE_1D</stp>
        <stp>12/04/2019</stp>
        <stp>12/04/2019</stp>
        <stp>[Crispin Spreadsheet.xlsx]OEI!R244C28</stp>
        <tr r="AB244" s="1"/>
      </tp>
      <tp>
        <v>15.125</v>
        <stp/>
        <stp>##V3_BDHV12</stp>
        <stp>REP SQ Equity</stp>
        <stp>PX_CLOSE_1D</stp>
        <stp>12/04/2019</stp>
        <stp>12/04/2019</stp>
        <stp>[Crispin Spreadsheet.xlsx]OEI!R370C28</stp>
        <tr r="AB370" s="1"/>
      </tp>
      <tp>
        <v>2.5739999999999998</v>
        <stp/>
        <stp>##V3_BDHV12</stp>
        <stp>MAP SQ Equity</stp>
        <stp>PX_CLOSE_1D</stp>
        <stp>12/04/2019</stp>
        <stp>12/04/2019</stp>
        <stp>[Crispin Spreadsheet.xlsx]OEI!R369C28</stp>
        <tr r="AB369" s="1"/>
      </tp>
      <tp>
        <v>3.4180000000000001</v>
        <stp/>
        <stp>##V3_BDHV12</stp>
        <stp>EDP PL Equity</stp>
        <stp>PX_CLOSE_1D</stp>
        <stp>12/04/2019</stp>
        <stp>12/04/2019</stp>
        <stp>[Crispin Spreadsheet.xlsx]OEI!R345C28</stp>
        <tr r="AB345" s="1"/>
      </tp>
      <tp>
        <v>0.23730000000000001</v>
        <stp/>
        <stp>##V3_BDHV12</stp>
        <stp>BCP PL Equity</stp>
        <stp>PX_CLOSE_1D</stp>
        <stp>12/04/2019</stp>
        <stp>12/04/2019</stp>
        <stp>[Crispin Spreadsheet.xlsx]OEI!R344C28</stp>
        <tr r="AB344" s="1"/>
      </tp>
      <tp>
        <v>1923.2</v>
        <stp/>
        <stp>##V3_BDHV12</stp>
        <stp>BHP LN Equity</stp>
        <stp>PX_CLOSE_1D</stp>
        <stp>12/04/2019</stp>
        <stp>12/04/2019</stp>
        <stp>[Crispin Spreadsheet.xlsx]OEI!R449C28</stp>
        <tr r="AB449" s="1"/>
      </tp>
      <tp>
        <v>99.2</v>
        <stp/>
        <stp>##V3_BDHV12</stp>
        <stp>FGP LN Equity</stp>
        <stp>PX_CLOSE_1D</stp>
        <stp>12/04/2019</stp>
        <stp>12/04/2019</stp>
        <stp>[Crispin Spreadsheet.xlsx]OEI!R491C28</stp>
        <tr r="AB491" s="1"/>
      </tp>
      <tp>
        <v>383</v>
        <stp/>
        <stp>##V3_BDHV12</stp>
        <stp>JUP LN Equity</stp>
        <stp>PX_CLOSE_1D</stp>
        <stp>12/04/2019</stp>
        <stp>12/04/2019</stp>
        <stp>[Crispin Spreadsheet.xlsx]OEI!R532C28</stp>
        <tr r="AB532" s="1"/>
      </tp>
      <tp>
        <v>299</v>
        <stp/>
        <stp>##V3_BDHV12</stp>
        <stp>HSP LN Equity</stp>
        <stp>PX_CLOSE_1D</stp>
        <stp>12/04/2019</stp>
        <stp>12/04/2019</stp>
        <stp>[Crispin Spreadsheet.xlsx]OEI!R501C28</stp>
        <tr r="AB501" s="1"/>
      </tp>
      <tp>
        <v>126.2</v>
        <stp/>
        <stp>##V3_BDHV12</stp>
        <stp>SRP LN Equity</stp>
        <stp>PX_CLOSE_1D</stp>
        <stp>12/04/2019</stp>
        <stp>12/04/2019</stp>
        <stp>[Crispin Spreadsheet.xlsx]OEI!R588C28</stp>
        <tr r="AB588" s="1"/>
      </tp>
      <tp>
        <v>876</v>
        <stp/>
        <stp>##V3_BDHV12</stp>
        <stp>WPP LN Equity</stp>
        <stp>PX_CLOSE_1D</stp>
        <stp>12/04/2019</stp>
        <stp>12/04/2019</stp>
        <stp>[Crispin Spreadsheet.xlsx]OEI!R621C28</stp>
        <tr r="AB621" s="1"/>
      </tp>
      <tp>
        <v>31.2</v>
        <stp/>
        <stp>##V3_BDHV12</stp>
        <stp>SLP LN Equity</stp>
        <stp>PX_CLOSE_1D</stp>
        <stp>12/04/2019</stp>
        <stp>12/04/2019</stp>
        <stp>[Crispin Spreadsheet.xlsx]OEI!R600C28</stp>
        <tr r="AB600" s="1"/>
      </tp>
      <tp>
        <v>2.87</v>
        <stp/>
        <stp>##V3_BDHV12</stp>
        <stp>AVP US Equity</stp>
        <stp>PX_CLOSE_1D</stp>
        <stp>12/04/2019</stp>
        <stp>12/04/2019</stp>
        <stp>[Crispin Spreadsheet.xlsx]OEI!R643C28</stp>
        <tr r="AB643" s="1"/>
      </tp>
      <tp>
        <v>84.64</v>
        <stp/>
        <stp>##V3_BDHV12</stp>
        <stp>EXP US Equity</stp>
        <stp>PX_CLOSE_1D</stp>
        <stp>12/04/2019</stp>
        <stp>12/04/2019</stp>
        <stp>[Crispin Spreadsheet.xlsx]OEI!R672C28</stp>
        <tr r="AB672" s="1"/>
      </tp>
      <tp>
        <v>109.85</v>
        <stp/>
        <stp>##V3_BDHV12</stp>
        <stp>AXP US Equity</stp>
        <stp>PX_CLOSE_1D</stp>
        <stp>12/04/2019</stp>
        <stp>12/04/2019</stp>
        <stp>[Crispin Spreadsheet.xlsx]OEI!R638C28</stp>
        <tr r="AB638" s="1"/>
      </tp>
      <tp>
        <v>26.76</v>
        <stp/>
        <stp>##V3_BDHV12</stp>
        <stp>TUP US Equity</stp>
        <stp>PX_CLOSE_1D</stp>
        <stp>12/04/2019</stp>
        <stp>12/04/2019</stp>
        <stp>[Crispin Spreadsheet.xlsx]OEI!R758C28</stp>
        <tr r="AB758" s="1"/>
      </tp>
      <tp>
        <v>22.9</v>
        <stp/>
        <stp>##V3_BDPV12</stp>
        <stp>RBI AV Equity</stp>
        <stp>LAST_PRICE</stp>
        <stp>[Crispin Spreadsheet4.xlsx]OEI!R29C7</stp>
        <tr r="G29" s="1"/>
      </tp>
      <tp>
        <v>5.92</v>
        <stp/>
        <stp>##V3_BDHV12</stp>
        <stp>SUPV US Equity</stp>
        <stp>PX_CLOSE_1D</stp>
        <stp>12/04/2019</stp>
        <stp>12/04/2019</stp>
        <stp>[Crispin Spreadsheet.xlsx]OEI!R694C28</stp>
        <tr r="AB694" s="1"/>
      </tp>
      <tp>
        <v>45.5</v>
        <stp/>
        <stp>##V3_BDPV12</stp>
        <stp>HUR LN Equity</stp>
        <stp>LAST_PRICE</stp>
        <stp>[Crispin Spreadsheet.xlsx]OEI!R508C7</stp>
        <tr r="G508" s="1"/>
      </tp>
      <tp>
        <v>9.65</v>
        <stp/>
        <stp>##V3_BDPV12</stp>
        <stp>AGY LN Equity</stp>
        <stp>LAST_PRICE</stp>
        <stp>[Crispin Spreadsheet.xlsx]OEI!R433C7</stp>
        <tr r="G433" s="1"/>
      </tp>
      <tp>
        <v>366</v>
        <stp/>
        <stp>##V3_BDPV12</stp>
        <stp>DRX LN Equity</stp>
        <stp>LAST_PRICE</stp>
        <stp>[Crispin Spreadsheet.xlsx]OEI!R482C7</stp>
        <tr r="G482" s="1"/>
      </tp>
      <tp>
        <v>32.5</v>
        <stp/>
        <stp>##V3_BDPV12</stp>
        <stp>AMS SW Equity</stp>
        <stp>LAST_PRICE</stp>
        <stp>[Crispin Spreadsheet.xlsx]OEI!R399C7</stp>
        <tr r="G399" s="1"/>
      </tp>
      <tp>
        <v>490.6</v>
        <stp/>
        <stp>##V3_BDPV12</stp>
        <stp>SMS LN Equity</stp>
        <stp>LAST_PRICE</stp>
        <stp>[Crispin Spreadsheet.xlsx]OEI!R589C7</stp>
        <tr r="G589" s="1"/>
      </tp>
      <tp>
        <v>24.98</v>
        <stp/>
        <stp>##V3_BDPV12</stp>
        <stp>LPX US Equity</stp>
        <stp>LAST_PRICE</stp>
        <stp>[Crispin Spreadsheet.xlsx]OEI!R712C7</stp>
        <tr r="G712" s="1"/>
      </tp>
      <tp>
        <v>4915</v>
        <stp/>
        <stp>##V3_BDPV12</stp>
        <stp>2331 JT Equity</stp>
        <stp>LAST_PRICE</stp>
        <stp>[Crispin Spreadsheet.xlsx]OPUS!R27C7</stp>
        <tr r="G27" s="4"/>
      </tp>
      <tp>
        <v>19.914999999999999</v>
        <stp/>
        <stp>##V3_BDPV12</stp>
        <stp>ABBN SW Equity</stp>
        <stp>LAST_PRICE</stp>
        <stp>[Crispin Spreadsheet4.xlsx]OEI!R397C7</stp>
        <tr r="G397" s="1"/>
      </tp>
      <tp>
        <v>2.9140000000000001</v>
        <stp/>
        <stp>##V3_BDPV12</stp>
        <stp>CABK SQ Equity</stp>
        <stp>LAST_PRICE</stp>
        <stp>[Crispin Spreadsheet4.xlsx]OEI!R365C7</stp>
        <tr r="G365" s="1"/>
      </tp>
      <tp t="s">
        <v>USD</v>
        <stp/>
        <stp>##V3_BDPV12</stp>
        <stp>GGAL US Equity</stp>
        <stp>CRNCY</stp>
        <stp>[Crispin Spreadsheet.xlsx]FDXC!R70C4</stp>
        <tr r="D70" s="8"/>
      </tp>
      <tp t="s">
        <v>USD</v>
        <stp/>
        <stp>##V3_BDPV12</stp>
        <stp>GGAL US Equity</stp>
        <stp>CRNCY</stp>
        <stp>[Crispin Spreadsheet.xlsx]ALEG!R74C4</stp>
        <tr r="D74" s="3"/>
      </tp>
      <tp>
        <v>1453</v>
        <stp/>
        <stp>##V3_BDPV12</stp>
        <stp>3230 JT Equity</stp>
        <stp>PX_YEST_CLOSE</stp>
        <stp>[Crispin Spreadsheet.xlsx]OEI!R299C6</stp>
        <tr r="F299" s="1"/>
      </tp>
      <tp>
        <v>5689</v>
        <stp/>
        <stp>##V3_BDPV12</stp>
        <stp>6981 JT Equity</stp>
        <stp>PX_YEST_CLOSE</stp>
        <stp>[Crispin Spreadsheet.xlsx]OEI!R282C6</stp>
        <tr r="F282" s="1"/>
      </tp>
      <tp>
        <v>56.4</v>
        <stp/>
        <stp>##V3_BDPV12</stp>
        <stp>NODL NO Equity</stp>
        <stp>LAST_PRICE</stp>
        <stp>[Crispin Spreadsheet4.xlsx]OEI!R838C7</stp>
        <tr r="G838" s="1"/>
      </tp>
      <tp t="s">
        <v>WTI CRUDE FUTURE  May19</v>
        <stp/>
        <stp>##V3_BDPV12</stp>
        <stp>CLA Comdty</stp>
        <stp>NAME</stp>
        <stp>[Crispin Spreadsheet.xlsx]OEI!R788C5</stp>
        <tr r="E788" s="1"/>
      </tp>
      <tp>
        <v>78.7</v>
        <stp/>
        <stp>##V3_BDPV12</stp>
        <stp>BB FP Equity</stp>
        <stp>LAST_PRICE</stp>
        <stp>[Crispin Spreadsheet4.xlsx]OEI!R128C7</stp>
        <tr r="G128" s="1"/>
      </tp>
      <tp>
        <v>91.4</v>
        <stp/>
        <stp>##V3_BDPV12</stp>
        <stp>ERICB SS Equity</stp>
        <stp>PX_YEST_CLOSE</stp>
        <stp>[Crispin Spreadsheet.xlsx]OBID!R14C6</stp>
        <tr r="F14" s="7"/>
      </tp>
      <tp t="s">
        <v>GBp</v>
        <stp/>
        <stp>##V3_BDPV12</stp>
        <stp>TSTR LN Equity</stp>
        <stp>CRNCY</stp>
        <stp>[Crispin Spreadsheet.xlsx]FDXC!R58C4</stp>
        <tr r="D58" s="8"/>
      </tp>
      <tp t="s">
        <v>NOK</v>
        <stp/>
        <stp>##V3_BDPV12</stp>
        <stp>AKERBP NO Equity</stp>
        <stp>CRNCY</stp>
        <stp>[Crispin Spreadsheet.xlsx]OPUS!R30C4</stp>
        <tr r="D30" s="4"/>
      </tp>
      <tp>
        <v>306.10000000000002</v>
        <stp/>
        <stp>##V3_BDPV12</stp>
        <stp>AKERBP NO Equity</stp>
        <stp>LAST_PRICE</stp>
        <stp>[Crispin Spreadsheet4.xlsx]OBID!R6C7</stp>
        <tr r="G6" s="7"/>
      </tp>
      <tp>
        <v>208</v>
        <stp/>
        <stp>##V3_BDHV12</stp>
        <stp>8848 JT Equity</stp>
        <stp>PX_CLOSE_1D</stp>
        <stp>12/04/2019</stp>
        <stp>12/04/2019</stp>
        <stp>[Crispin Spreadsheet.xlsx]SWAN!R66C26</stp>
        <tr r="Z66" s="2"/>
      </tp>
      <tp>
        <v>245.93</v>
        <stp/>
        <stp>##V3_BDHV12</stp>
        <stp>PANW US Equity</stp>
        <stp>PX_CLOSE_1D</stp>
        <stp>12/04/2019</stp>
        <stp>12/04/2019</stp>
        <stp>[Crispin Spreadsheet.xlsx]OEI!R733C28</stp>
        <tr r="AB733" s="1"/>
      </tp>
      <tp>
        <v>44.26</v>
        <stp/>
        <stp>##V3_BDHV12</stp>
        <stp>SCHW US Equity</stp>
        <stp>PX_CLOSE_1D</stp>
        <stp>12/04/2019</stp>
        <stp>12/04/2019</stp>
        <stp>[Crispin Spreadsheet.xlsx]OEI!R652C28</stp>
        <tr r="AB652" s="1"/>
      </tp>
      <tp>
        <v>58.65</v>
        <stp/>
        <stp>##V3_BDPV12</stp>
        <stp>ENX FP Equity</stp>
        <stp>LAST_PRICE</stp>
        <stp>[Crispin Spreadsheet.xlsx]OEI!R105C7</stp>
        <tr r="G105" s="1"/>
      </tp>
      <tp>
        <v>5674</v>
        <stp/>
        <stp>##V3_BDPV12</stp>
        <stp>NXT LN Equity</stp>
        <stp>LAST_PRICE</stp>
        <stp>[Crispin Spreadsheet.xlsx]OEI!R549C7</stp>
        <tr r="G549" s="1"/>
      </tp>
      <tp>
        <v>3.36</v>
        <stp/>
        <stp>##V3_BDPV12</stp>
        <stp>ART GY Equity</stp>
        <stp>LAST_PRICE</stp>
        <stp>[Crispin Spreadsheet.xlsx]OEI!R149C7</stp>
        <tr r="G149" s="1"/>
      </tp>
      <tp>
        <v>18.059999999999999</v>
        <stp/>
        <stp>##V3_BDPV12</stp>
        <stp>HTZ US Equity</stp>
        <stp>LAST_PRICE</stp>
        <stp>[Crispin Spreadsheet.xlsx]OEI!R827C7</stp>
        <tr r="G827" s="1"/>
      </tp>
      <tp>
        <v>34.08</v>
        <stp/>
        <stp>##V3_BDPV12</stp>
        <stp>KNX US Equity</stp>
        <stp>LAST_PRICE</stp>
        <stp>[Crispin Spreadsheet.xlsx]OEI!R705C7</stp>
        <tr r="G705" s="1"/>
      </tp>
      <tp>
        <v>151.4</v>
        <stp/>
        <stp>##V3_BDPV12</stp>
        <stp>SWEDA SS Equity</stp>
        <stp>LAST_PRICE</stp>
        <stp>[Crispin Spreadsheet.xlsx]OEI!R391C7</stp>
        <tr r="G391" s="1"/>
      </tp>
      <tp>
        <v>23.445</v>
        <stp/>
        <stp>##V3_BDPV12</stp>
        <stp>CS FP Equity</stp>
        <stp>LAST_PRICE</stp>
        <stp>[Crispin Spreadsheet4.xlsx]OPE!R9C7</stp>
        <tr r="G9" s="5"/>
      </tp>
      <tp>
        <v>384.9</v>
        <stp/>
        <stp>##V3_BDPV12</stp>
        <stp>JUP LN Equity</stp>
        <stp>LAST_PRICE</stp>
        <stp>[Crispin Spreadsheet.xlsx]SWAN!R148C7</stp>
        <tr r="G148" s="2"/>
      </tp>
      <tp t="s">
        <v>EUR</v>
        <stp/>
        <stp>##V3_BDPV12</stp>
        <stp>SAVE FP Equity</stp>
        <stp>CRNCY</stp>
        <stp>[Crispin Spreadsheet.xlsx]OPUS!R13C4</stp>
        <tr r="D13" s="4"/>
      </tp>
      <tp>
        <v>91.4</v>
        <stp/>
        <stp>##V3_BDPV12</stp>
        <stp>ERICB SS Equity</stp>
        <stp>PX_YEST_CLOSE</stp>
        <stp>[Crispin Spreadsheet.xlsx]SWAN!R99C6</stp>
        <tr r="F99" s="2"/>
      </tp>
      <tp t="s">
        <v>EUR</v>
        <stp/>
        <stp>##V3_BDPV12</stp>
        <stp>ADYEN NA Equity</stp>
        <stp>CRNCY</stp>
        <stp>[Crispin Spreadsheet.xlsx]SWAN!R73C4</stp>
        <tr r="D73" s="2"/>
      </tp>
      <tp>
        <v>34.39</v>
        <stp/>
        <stp>##V3_BDPV12</stp>
        <stp>XRX US Equity</stp>
        <stp>LAST_PRICE</stp>
        <stp>[Crispin Spreadsheet.xlsx]SWAN!R208C7</stp>
        <tr r="G208" s="2"/>
      </tp>
      <tp>
        <v>518.20000000000005</v>
        <stp/>
        <stp>##V3_BDPV12</stp>
        <stp>HWDN LN Equity</stp>
        <stp>PX_YEST_CLOSE</stp>
        <stp>[Crispin Spreadsheet.xlsx]FDXC!R51C6</stp>
        <tr r="F51" s="8"/>
      </tp>
      <tp>
        <v>209.2</v>
        <stp/>
        <stp>##V3_BDPV12</stp>
        <stp>BCA LN Equity</stp>
        <stp>LAST_PRICE</stp>
        <stp>[Crispin Spreadsheet.xlsx]SWAN!R118C7</stp>
        <tr r="G118" s="2"/>
      </tp>
      <tp>
        <v>331.9</v>
        <stp/>
        <stp>##V3_BDPV12</stp>
        <stp>GLEN LN Equity</stp>
        <stp>LAST_PRICE</stp>
        <stp>[Crispin Spreadsheet4.xlsx]OEI!R496C7</stp>
        <tr r="G496" s="1"/>
      </tp>
      <tp>
        <v>73.89</v>
        <stp/>
        <stp>##V3_BDPV12</stp>
        <stp>CHD US Equity</stp>
        <stp>LAST_PRICE</stp>
        <stp>[Crispin Spreadsheet.xlsx]SWAN!R178C7</stp>
        <tr r="G178" s="2"/>
      </tp>
      <tp>
        <v>91.4</v>
        <stp/>
        <stp>##V3_BDPV12</stp>
        <stp>ERICB SS Equity</stp>
        <stp>PX_YEST_CLOSE</stp>
        <stp>[Crispin Spreadsheet.xlsx]ALEG!R40C6</stp>
        <tr r="F40" s="3"/>
      </tp>
      <tp>
        <v>140.5</v>
        <stp/>
        <stp>##V3_BDPV12</stp>
        <stp>SFOR LN Equity</stp>
        <stp>LAST_PRICE</stp>
        <stp>[Crispin Spreadsheet.xlsx]SWAN!R128C7</stp>
        <tr r="G128" s="2"/>
      </tp>
      <tp>
        <v>126.66</v>
        <stp/>
        <stp>##V3_BDPV12</stp>
        <stp>EURJPY Curncy</stp>
        <stp>LAST_PRICE</stp>
        <stp>[Crispin Spreadsheet.xlsx]SWAN!R67C13</stp>
        <tr r="M67" s="2"/>
      </tp>
      <tp>
        <v>126.66</v>
        <stp/>
        <stp>##V3_BDPV12</stp>
        <stp>EURJPY Curncy</stp>
        <stp>LAST_PRICE</stp>
        <stp>[Crispin Spreadsheet.xlsx]SWAN!R66C13</stp>
        <tr r="M66" s="2"/>
      </tp>
      <tp>
        <v>126.66</v>
        <stp/>
        <stp>##V3_BDPV12</stp>
        <stp>EURJPY Curncy</stp>
        <stp>LAST_PRICE</stp>
        <stp>[Crispin Spreadsheet.xlsx]SWAN!R65C13</stp>
        <tr r="M65" s="2"/>
      </tp>
      <tp>
        <v>126.66</v>
        <stp/>
        <stp>##V3_BDPV12</stp>
        <stp>EURJPY Curncy</stp>
        <stp>LAST_PRICE</stp>
        <stp>[Crispin Spreadsheet.xlsx]SWAN!R64C13</stp>
        <tr r="M64" s="2"/>
      </tp>
      <tp>
        <v>126.66</v>
        <stp/>
        <stp>##V3_BDPV12</stp>
        <stp>EURJPY Curncy</stp>
        <stp>LAST_PRICE</stp>
        <stp>[Crispin Spreadsheet.xlsx]SWAN!R69C13</stp>
        <tr r="M69" s="2"/>
      </tp>
      <tp>
        <v>126.66</v>
        <stp/>
        <stp>##V3_BDPV12</stp>
        <stp>EURJPY Curncy</stp>
        <stp>LAST_PRICE</stp>
        <stp>[Crispin Spreadsheet.xlsx]SWAN!R68C13</stp>
        <tr r="M68" s="2"/>
      </tp>
      <tp>
        <v>126.66</v>
        <stp/>
        <stp>##V3_BDPV12</stp>
        <stp>EURJPY Curncy</stp>
        <stp>LAST_PRICE</stp>
        <stp>[Crispin Spreadsheet.xlsx]SWAN!R70C13</stp>
        <tr r="M70" s="2"/>
      </tp>
      <tp>
        <v>33.090000000000003</v>
        <stp/>
        <stp>##V3_BDHV12</stp>
        <stp>NAV US Equity</stp>
        <stp>PX_CLOSE_1D</stp>
        <stp>12/04/2019</stp>
        <stp>12/04/2019</stp>
        <stp>[Crispin Spreadsheet.xlsx]OEI!R836C28</stp>
        <tr r="AB836" s="1"/>
      </tp>
      <tp>
        <v>16.37</v>
        <stp/>
        <stp>##V3_BDHV12</stp>
        <stp>ESV US Equity</stp>
        <stp>PX_CLOSE_1D</stp>
        <stp>12/04/2019</stp>
        <stp>12/04/2019</stp>
        <stp>[Crispin Spreadsheet.xlsx]OEI!R823C28</stp>
        <tr r="AB823" s="1"/>
      </tp>
      <tp>
        <v>207.95</v>
        <stp/>
        <stp>##V3_BDHV12</stp>
        <stp>ALV GY Equity</stp>
        <stp>PX_CLOSE_1D</stp>
        <stp>12/04/2019</stp>
        <stp>12/04/2019</stp>
        <stp>[Crispin Spreadsheet.xlsx]OEI!R148C28</stp>
        <tr r="AB148" s="1"/>
      </tp>
      <tp>
        <v>26.32</v>
        <stp/>
        <stp>##V3_BDHV12</stp>
        <stp>VIV FP Equity</stp>
        <stp>PX_CLOSE_1D</stp>
        <stp>12/04/2019</stp>
        <stp>12/04/2019</stp>
        <stp>[Crispin Spreadsheet.xlsx]OEI!R141C28</stp>
        <tr r="AB141" s="1"/>
      </tp>
      <tp>
        <v>131.25</v>
        <stp/>
        <stp>##V3_BDHV12</stp>
        <stp>ITV LN Equity</stp>
        <stp>PX_CLOSE_1D</stp>
        <stp>12/04/2019</stp>
        <stp>12/04/2019</stp>
        <stp>[Crispin Spreadsheet.xlsx]OEI!R525C28</stp>
        <tr r="AB525" s="1"/>
      </tp>
      <tp>
        <v>526.79999999999995</v>
        <stp/>
        <stp>##V3_BDHV12</stp>
        <stp>RMV LN Equity</stp>
        <stp>PX_CLOSE_1D</stp>
        <stp>12/04/2019</stp>
        <stp>12/04/2019</stp>
        <stp>[Crispin Spreadsheet.xlsx]OEI!R574C28</stp>
        <tr r="AB574" s="1"/>
      </tp>
      <tp>
        <v>81.25</v>
        <stp/>
        <stp>##V3_BDHV12</stp>
        <stp>ALV US Equity</stp>
        <stp>PX_CLOSE_1D</stp>
        <stp>12/04/2019</stp>
        <stp>12/04/2019</stp>
        <stp>[Crispin Spreadsheet.xlsx]OEI!R641C28</stp>
        <tr r="AB641" s="1"/>
      </tp>
      <tp>
        <v>16.37</v>
        <stp/>
        <stp>##V3_BDHV12</stp>
        <stp>ESV US Equity</stp>
        <stp>PX_CLOSE_1D</stp>
        <stp>12/04/2019</stp>
        <stp>12/04/2019</stp>
        <stp>[Crispin Spreadsheet.xlsx]OEI!R675C28</stp>
        <tr r="AB675" s="1"/>
      </tp>
      <tp>
        <v>33.090000000000003</v>
        <stp/>
        <stp>##V3_BDHV12</stp>
        <stp>NAV US Equity</stp>
        <stp>PX_CLOSE_1D</stp>
        <stp>12/04/2019</stp>
        <stp>12/04/2019</stp>
        <stp>[Crispin Spreadsheet.xlsx]OEI!R722C28</stp>
        <tr r="AB722" s="1"/>
      </tp>
      <tp>
        <v>482.9</v>
        <stp/>
        <stp>##V3_BDHV12</stp>
        <stp>INVP LN Equity</stp>
        <stp>PX_CLOSE_1D</stp>
        <stp>12/04/2019</stp>
        <stp>12/04/2019</stp>
        <stp>[Crispin Spreadsheet.xlsx]OEI!R522C28</stp>
        <tr r="AB522" s="1"/>
      </tp>
      <tp>
        <v>11.9</v>
        <stp/>
        <stp>##V3_BDHV12</stp>
        <stp>SNAP US Equity</stp>
        <stp>PX_CLOSE_1D</stp>
        <stp>12/04/2019</stp>
        <stp>12/04/2019</stp>
        <stp>[Crispin Spreadsheet.xlsx]OEI!R745C28</stp>
        <tr r="AB745" s="1"/>
      </tp>
      <tp>
        <v>5.0449999999999999</v>
        <stp/>
        <stp>##V3_BDPV12</stp>
        <stp>NOKIA FH Equity</stp>
        <stp>LAST_PRICE</stp>
        <stp>[Crispin Spreadsheet4.xlsx]OEI!R77C7</stp>
        <tr r="G77" s="1"/>
      </tp>
      <tp>
        <v>26.17</v>
        <stp/>
        <stp>##V3_BDHV12</stp>
        <stp>LIGHT NA Equity</stp>
        <stp>PX_CLOSE_1D</stp>
        <stp>12/04/2019</stp>
        <stp>12/04/2019</stp>
        <stp>[Crispin Spreadsheet.xlsx]OEI!R322C28</stp>
        <tr r="AB322" s="1"/>
      </tp>
      <tp>
        <v>186.7</v>
        <stp/>
        <stp>##V3_BDPV12</stp>
        <stp>ACA LN Equity</stp>
        <stp>LAST_PRICE</stp>
        <stp>[Crispin Spreadsheet.xlsx]OPE!R31C7</stp>
        <tr r="G31" s="5"/>
      </tp>
      <tp>
        <v>26.3</v>
        <stp/>
        <stp>##V3_BDPV12</stp>
        <stp>PDG LN Equity</stp>
        <stp>LAST_PRICE</stp>
        <stp>[Crispin Spreadsheet.xlsx]OPE!R46C7</stp>
        <tr r="G46" s="5"/>
      </tp>
      <tp>
        <v>168.15</v>
        <stp/>
        <stp>##V3_BDPV12</stp>
        <stp>SAND SS Equity</stp>
        <stp>LAST_PRICE</stp>
        <stp>[Crispin Spreadsheet.xlsx]OEI!R386C7</stp>
        <tr r="G386" s="1"/>
      </tp>
      <tp>
        <v>2094</v>
        <stp/>
        <stp>##V3_BDPV12</stp>
        <stp>AHT LN Equity</stp>
        <stp>LAST_PRICE</stp>
        <stp>[Crispin Spreadsheet.xlsx]OEI!R438C7</stp>
        <tr r="G438" s="1"/>
      </tp>
      <tp>
        <v>272.8</v>
        <stp/>
        <stp>##V3_BDPV12</stp>
        <stp>BBY LN Equity</stp>
        <stp>LAST_PRICE</stp>
        <stp>[Crispin Spreadsheet.xlsx]OEI!R445C7</stp>
        <tr r="G445" s="1"/>
      </tp>
      <tp>
        <v>130.9</v>
        <stp/>
        <stp>##V3_BDPV12</stp>
        <stp>HOT GY Equity</stp>
        <stp>LAST_PRICE</stp>
        <stp>[Crispin Spreadsheet.xlsx]OEI!R168C7</stp>
        <tr r="G168" s="1"/>
      </tp>
      <tp>
        <v>119.76</v>
        <stp/>
        <stp>##V3_BDPV12</stp>
        <stp>CVX US Equity</stp>
        <stp>LAST_PRICE</stp>
        <stp>[Crispin Spreadsheet.xlsx]OEI!R654C7</stp>
        <tr r="G654" s="1"/>
      </tp>
      <tp>
        <v>5.0599999999999996</v>
        <stp/>
        <stp>##V3_BDPV12</stp>
        <stp>DHT US Equity</stp>
        <stp>LAST_PRICE</stp>
        <stp>[Crispin Spreadsheet.xlsx]OEI!R668C7</stp>
        <tr r="G668" s="1"/>
      </tp>
      <tp>
        <v>18.059999999999999</v>
        <stp/>
        <stp>##V3_BDPV12</stp>
        <stp>HTZ US Equity</stp>
        <stp>LAST_PRICE</stp>
        <stp>[Crispin Spreadsheet.xlsx]OEI!R696C7</stp>
        <tr r="G696" s="1"/>
      </tp>
      <tp>
        <v>2497</v>
        <stp/>
        <stp>##V3_BDPV12</stp>
        <stp>RDSB LN Equity</stp>
        <stp>LAST_PRICE</stp>
        <stp>[Crispin Spreadsheet.xlsx]OEI!R580C7</stp>
        <tr r="G580" s="1"/>
      </tp>
      <tp>
        <v>267.7</v>
        <stp/>
        <stp>##V3_BDPV12</stp>
        <stp>TSLA US Equity</stp>
        <stp>LAST_PRICE</stp>
        <stp>[Crispin Spreadsheet.xlsx]OEI!R753C7</stp>
        <tr r="G753" s="1"/>
      </tp>
      <tp>
        <v>4.24</v>
        <stp/>
        <stp>##V3_BDPV12</stp>
        <stp>AIBG ID Equity</stp>
        <stp>LAST_PRICE</stp>
        <stp>[Crispin Spreadsheet.xlsx]OEI!R225C7</stp>
        <tr r="G225" s="1"/>
      </tp>
      <tp>
        <v>36.47</v>
        <stp/>
        <stp>##V3_BDPV12</stp>
        <stp>SSABA SS Equity</stp>
        <stp>LAST_PRICE</stp>
        <stp>[Crispin Spreadsheet.xlsx]OEI!R390C7</stp>
        <tr r="G390" s="1"/>
      </tp>
      <tp>
        <v>9.86</v>
        <stp/>
        <stp>##V3_BDPV12</stp>
        <stp>ERIC US Equity</stp>
        <stp>LAST_PRICE</stp>
        <stp>[Crispin Spreadsheet.xlsx]OEI!R751C7</stp>
        <tr r="G751" s="1"/>
      </tp>
      <tp>
        <v>28.05</v>
        <stp/>
        <stp>##V3_BDPV12</stp>
        <stp>HLAG GY Equity</stp>
        <stp>LAST_PRICE</stp>
        <stp>[Crispin Spreadsheet.xlsx]OEI!R165C7</stp>
        <tr r="G165" s="1"/>
      </tp>
      <tp>
        <v>20.25</v>
        <stp/>
        <stp>##V3_BDPV12</stp>
        <stp>HUM LN Equity</stp>
        <stp>LAST_PRICE</stp>
        <stp>[Crispin Spreadsheet.xlsx]SWAN!R139C7</stp>
        <tr r="G139" s="2"/>
      </tp>
      <tp t="s">
        <v>GBp</v>
        <stp/>
        <stp>##V3_BDPV12</stp>
        <stp>TUNG LN Equity</stp>
        <stp>CRNCY</stp>
        <stp>[Crispin Spreadsheet.xlsx]OPUS!R64C4</stp>
        <tr r="D64" s="4"/>
      </tp>
      <tp>
        <v>5.5330000000000004</v>
        <stp/>
        <stp>##V3_BDPV12</stp>
        <stp>BBVA SQ Equity</stp>
        <stp>LAST_PRICE</stp>
        <stp>[Crispin Spreadsheet4.xlsx]OEI!R362C7</stp>
        <tr r="G362" s="1"/>
      </tp>
      <tp t="s">
        <v>NOK</v>
        <stp/>
        <stp>##V3_BDPV12</stp>
        <stp>SDRL NO Equity</stp>
        <stp>CRNCY</stp>
        <stp>[Crispin Spreadsheet.xlsx]FDXC!R29C4</stp>
        <tr r="D29" s="8"/>
      </tp>
      <tp>
        <v>668.5</v>
        <stp/>
        <stp>##V3_BDPV12</stp>
        <stp>LRE LN Equity</stp>
        <stp>LAST_PRICE</stp>
        <stp>[Crispin Spreadsheet.xlsx]SWAN!R149C7</stp>
        <tr r="G149" s="2"/>
      </tp>
      <tp>
        <v>186.7</v>
        <stp/>
        <stp>##V3_BDPV12</stp>
        <stp>ACA LN Equity</stp>
        <stp>LAST_PRICE</stp>
        <stp>[Crispin Spreadsheet.xlsx]SWAN!R109C7</stp>
        <tr r="G109" s="2"/>
      </tp>
      <tp>
        <v>63.19</v>
        <stp/>
        <stp>##V3_BDPV12</stp>
        <stp>XPO US Equity</stp>
        <stp>LAST_PRICE</stp>
        <stp>[Crispin Spreadsheet.xlsx]SWAN!R209C7</stp>
        <tr r="G209" s="2"/>
      </tp>
      <tp>
        <v>3849</v>
        <stp/>
        <stp>##V3_BDPV12</stp>
        <stp>BKG LN Equity</stp>
        <stp>LAST_PRICE</stp>
        <stp>[Crispin Spreadsheet.xlsx]SWAN!R119C7</stp>
        <tr r="G119" s="2"/>
      </tp>
      <tp>
        <v>518.20000000000005</v>
        <stp/>
        <stp>##V3_BDPV12</stp>
        <stp>HWDN LN Equity</stp>
        <stp>PX_YEST_CLOSE</stp>
        <stp>[Crispin Spreadsheet.xlsx]ALEG!R54C6</stp>
        <tr r="F54" s="3"/>
      </tp>
      <tp>
        <v>13.21</v>
        <stp/>
        <stp>##V3_BDPV12</stp>
        <stp>CSGN SW Equity</stp>
        <stp>LAST_PRICE</stp>
        <stp>[Crispin Spreadsheet4.xlsx]OEI!R403C7</stp>
        <tr r="G403" s="1"/>
      </tp>
      <tp>
        <v>64</v>
        <stp/>
        <stp>##V3_BDPV12</stp>
        <stp>RCH LN Equity</stp>
        <stp>LAST_PRICE</stp>
        <stp>[Crispin Spreadsheet.xlsx]SWAN!R159C7</stp>
        <tr r="G159" s="2"/>
      </tp>
      <tp>
        <v>217.42</v>
        <stp/>
        <stp>##V3_BDPV12</stp>
        <stp>MMM US Equity</stp>
        <stp>LAST_PRICE</stp>
        <stp>[Crispin Spreadsheet.xlsx]SWAN!R169C7</stp>
        <tr r="G169" s="2"/>
      </tp>
      <tp>
        <v>26.06</v>
        <stp/>
        <stp>##V3_BDPV12</stp>
        <stp>BDRILL NO Equity</stp>
        <stp>LAST_PRICE</stp>
        <stp>[Crispin Spreadsheet.xlsx]OEI!R328C7</stp>
        <tr r="G328" s="1"/>
      </tp>
      <tp>
        <v>0.86409000000000002</v>
        <stp/>
        <stp>##V3_BDPV12</stp>
        <stp>EURGBp Curncy</stp>
        <stp>PX_YEST_CLOSE</stp>
        <stp>[Crispin Spreadsheet.xlsx]OBID!R8C26</stp>
        <tr r="Z8" s="7"/>
      </tp>
      <tp>
        <v>0.86409000000000002</v>
        <stp/>
        <stp>##V3_BDPV12</stp>
        <stp>EURGBp Curncy</stp>
        <stp>PX_YEST_CLOSE</stp>
        <stp>[Crispin Spreadsheet.xlsx]OBID!R7C26</stp>
        <tr r="Z7" s="7"/>
      </tp>
      <tp>
        <v>18.48</v>
        <stp/>
        <stp>##V3_BDHV12</stp>
        <stp>WTW US Equity</stp>
        <stp>PX_CLOSE_1D</stp>
        <stp>12/04/2019</stp>
        <stp>12/04/2019</stp>
        <stp>[Crispin Spreadsheet.xlsx]OEI!R852C28</stp>
        <tr r="AB852" s="1"/>
      </tp>
      <tp>
        <v>73.510000000000005</v>
        <stp/>
        <stp>##V3_BDHV12</stp>
        <stp>BMW GY Equity</stp>
        <stp>PX_CLOSE_1D</stp>
        <stp>12/04/2019</stp>
        <stp>12/04/2019</stp>
        <stp>[Crispin Spreadsheet.xlsx]OEI!R152C28</stp>
        <tr r="AB152" s="1"/>
      </tp>
      <tp>
        <v>30.204999999999998</v>
        <stp/>
        <stp>##V3_BDHV12</stp>
        <stp>DPW GY Equity</stp>
        <stp>PX_CLOSE_1D</stp>
        <stp>12/04/2019</stp>
        <stp>12/04/2019</stp>
        <stp>[Crispin Spreadsheet.xlsx]OEI!R159C28</stp>
        <tr r="AB159" s="1"/>
      </tp>
      <tp>
        <v>154.6</v>
        <stp/>
        <stp>##V3_BDHV12</stp>
        <stp>VOW GY Equity</stp>
        <stp>PX_CLOSE_1D</stp>
        <stp>12/04/2019</stp>
        <stp>12/04/2019</stp>
        <stp>[Crispin Spreadsheet.xlsx]OEI!R190C28</stp>
        <tr r="AB190" s="1"/>
      </tp>
      <tp>
        <v>30.9</v>
        <stp/>
        <stp>##V3_BDHV12</stp>
        <stp>SOW GY Equity</stp>
        <stp>PX_CLOSE_1D</stp>
        <stp>12/04/2019</stp>
        <stp>12/04/2019</stp>
        <stp>[Crispin Spreadsheet.xlsx]OEI!R185C28</stp>
        <tr r="AB185" s="1"/>
      </tp>
      <tp>
        <v>2.65</v>
        <stp/>
        <stp>##V3_BDPV12</stp>
        <stp>MTS AU Equity</stp>
        <stp>LAST_PRICE</stp>
        <stp>[Crispin Spreadsheet.xlsx]OEI!R20C7</stp>
        <tr r="G20" s="1"/>
      </tp>
      <tp>
        <v>195.9</v>
        <stp/>
        <stp>##V3_BDHV12</stp>
        <stp>ARW LN Equity</stp>
        <stp>PX_CLOSE_1D</stp>
        <stp>12/04/2019</stp>
        <stp>12/04/2019</stp>
        <stp>[Crispin Spreadsheet.xlsx]OEI!R436C28</stp>
        <tr r="AB436" s="1"/>
      </tp>
      <tp>
        <v>223</v>
        <stp/>
        <stp>##V3_BDHV12</stp>
        <stp>MRW LN Equity</stp>
        <stp>PX_CLOSE_1D</stp>
        <stp>12/04/2019</stp>
        <stp>12/04/2019</stp>
        <stp>[Crispin Spreadsheet.xlsx]OEI!R619C28</stp>
        <tr r="AB619" s="1"/>
      </tp>
      <tp>
        <v>236.9</v>
        <stp/>
        <stp>##V3_BDHV12</stp>
        <stp>TLW LN Equity</stp>
        <stp>PX_CLOSE_1D</stp>
        <stp>12/04/2019</stp>
        <stp>12/04/2019</stp>
        <stp>[Crispin Spreadsheet.xlsx]OEI!R610C28</stp>
        <tr r="AB610" s="1"/>
      </tp>
      <tp>
        <v>18.48</v>
        <stp/>
        <stp>##V3_BDHV12</stp>
        <stp>WTW US Equity</stp>
        <stp>PX_CLOSE_1D</stp>
        <stp>12/04/2019</stp>
        <stp>12/04/2019</stp>
        <stp>[Crispin Spreadsheet.xlsx]OEI!R767C28</stp>
        <tr r="AB767" s="1"/>
      </tp>
      <tp>
        <v>147.1</v>
        <stp/>
        <stp>##V3_BDPV12</stp>
        <stp>DC/ LN Equity</stp>
        <stp>LAST_PRICE</stp>
        <stp>[Crispin Spreadsheet.xlsx]OPUS!R51C7</stp>
        <tr r="G51" s="4"/>
      </tp>
      <tp>
        <v>15.19</v>
        <stp/>
        <stp>##V3_BDPV12</stp>
        <stp>SBER LI Equity</stp>
        <stp>LAST_PRICE</stp>
        <stp>[Crispin Spreadsheet4.xlsx]OPE!R47C7</stp>
        <tr r="G47" s="5"/>
      </tp>
      <tp t="s">
        <v>GBP</v>
        <stp/>
        <stp>##V3_BDPV12</stp>
        <stp>G M9 Comdty</stp>
        <stp>CRNCY</stp>
        <stp>[Crispin Spreadsheet.xlsx]SWAN!R226C4</stp>
        <tr r="D226" s="2"/>
      </tp>
      <tp>
        <v>36.950000000000003</v>
        <stp/>
        <stp>##V3_BDPV12</stp>
        <stp>FOX US Equity</stp>
        <stp>LAST_PRICE</stp>
        <stp>[Crispin Spreadsheet.xlsx]OEI!R687C7</stp>
        <tr r="G687" s="1"/>
      </tp>
      <tp>
        <v>608.20000000000005</v>
        <stp/>
        <stp>##V3_BDPV12</stp>
        <stp>BLND LN Equity</stp>
        <stp>LAST_PRICE</stp>
        <stp>[Crispin Spreadsheet.xlsx]OEI!R455C7</stp>
        <tr r="G455" s="1"/>
      </tp>
      <tp t="s">
        <v>#N/A N/A</v>
        <stp/>
        <stp>##V3_BDPV12</stp>
        <stp>SVH AU Equity</stp>
        <stp>LAST_PRICE</stp>
        <stp>[Crispin Spreadsheet.xlsx]SWAN!R9C7</stp>
        <tr r="G9" s="2"/>
      </tp>
      <tp>
        <v>190.01</v>
        <stp/>
        <stp>##V3_BDPV12</stp>
        <stp>NVDA US Equity</stp>
        <stp>LAST_PRICE</stp>
        <stp>[Crispin Spreadsheet.xlsx]OEI!R840C7</stp>
        <tr r="G840" s="1"/>
      </tp>
      <tp>
        <v>504.52</v>
        <stp/>
        <stp>##V3_BDPV12</stp>
        <stp>MELI US Equity</stp>
        <stp>LAST_PRICE</stp>
        <stp>[Crispin Spreadsheet.xlsx]OEI!R718C7</stp>
        <tr r="G718" s="1"/>
      </tp>
      <tp>
        <v>40.5</v>
        <stp/>
        <stp>##V3_BDPV12</stp>
        <stp>TUNG LN Equity</stp>
        <stp>PX_YEST_CLOSE</stp>
        <stp>[Crispin Spreadsheet.xlsx]FDXC!R59C6</stp>
        <tr r="F59" s="8"/>
      </tp>
      <tp>
        <v>275</v>
        <stp/>
        <stp>##V3_BDPV12</stp>
        <stp>4689 JT Equity</stp>
        <stp>PX_YEST_CLOSE</stp>
        <stp>[Crispin Spreadsheet.xlsx]OEI!R307C6</stp>
        <tr r="F307" s="1"/>
      </tp>
      <tp>
        <v>144.4</v>
        <stp/>
        <stp>##V3_BDPV12</stp>
        <stp>KNIN SW Equity</stp>
        <stp>LAST_PRICE</stp>
        <stp>[Crispin Spreadsheet4.xlsx]OEI!R408C7</stp>
        <tr r="G408" s="1"/>
      </tp>
      <tp>
        <v>77.19</v>
        <stp/>
        <stp>##V3_BDPV12</stp>
        <stp>QRVO US Equity</stp>
        <stp>LAST_PRICE</stp>
        <stp>[Crispin Spreadsheet.xlsx]SWAN!R198C7</stp>
        <tr r="G198" s="2"/>
      </tp>
      <tp>
        <v>122.83</v>
        <stp/>
        <stp>##V3_BDPV12</stp>
        <stp>PHAU LN Equity</stp>
        <stp>LAST_PRICE</stp>
        <stp>[Crispin Spreadsheet.xlsx]SWAN!R219C7</stp>
        <tr r="G219" s="2"/>
      </tp>
      <tp>
        <v>15.2</v>
        <stp/>
        <stp>##V3_BDPV12</stp>
        <stp>SBER LI Equity</stp>
        <stp>PX_YEST_CLOSE</stp>
        <stp>[Crispin Spreadsheet.xlsx]FDXC!R55C6</stp>
        <tr r="F55" s="8"/>
      </tp>
      <tp>
        <v>61.49</v>
        <stp/>
        <stp>##V3_BDPV12</stp>
        <stp>BAYN GY Equity</stp>
        <stp>LAST_PRICE</stp>
        <stp>[Crispin Spreadsheet4.xlsx]OEI!R151C7</stp>
        <tr r="G151" s="1"/>
      </tp>
      <tp t="s">
        <v>USD</v>
        <stp/>
        <stp>##V3_BDPV12</stp>
        <stp>MSFT US Equity</stp>
        <stp>CRNCY</stp>
        <stp>[Crispin Spreadsheet.xlsx]FDXC!R72C4</stp>
        <tr r="D72" s="8"/>
      </tp>
      <tp t="s">
        <v>USD</v>
        <stp/>
        <stp>##V3_BDPV12</stp>
        <stp>VSAT US Equity</stp>
        <stp>CRNCY</stp>
        <stp>[Crispin Spreadsheet.xlsx]FDXC!R75C4</stp>
        <tr r="D75" s="8"/>
      </tp>
      <tp t="s">
        <v>USD</v>
        <stp/>
        <stp>##V3_BDPV12</stp>
        <stp>MSFT US Equity</stp>
        <stp>CRNCY</stp>
        <stp>[Crispin Spreadsheet.xlsx]ALEG!R76C4</stp>
        <tr r="D76" s="3"/>
      </tp>
      <tp>
        <v>26.62</v>
        <stp/>
        <stp>##V3_BDHV12</stp>
        <stp>BDRILL NO Equity</stp>
        <stp>PX_CLOSE_1D</stp>
        <stp>12/04/2019</stp>
        <stp>12/04/2019</stp>
        <stp>[Crispin Spreadsheet.xlsx]OEI!R328C28</stp>
        <tr r="AB328" s="1"/>
      </tp>
      <tp>
        <v>39.5</v>
        <stp/>
        <stp>##V3_BDPV12</stp>
        <stp>TSTR LN Equity</stp>
        <stp>PX_YEST_CLOSE</stp>
        <stp>[Crispin Spreadsheet.xlsx]OPUS!R63C6</stp>
        <tr r="F63" s="4"/>
      </tp>
      <tp>
        <v>0.55889999999999995</v>
        <stp/>
        <stp>##V3_BDHV12</stp>
        <stp>WFT US Equity</stp>
        <stp>PX_CLOSE_1D</stp>
        <stp>12/04/2019</stp>
        <stp>12/04/2019</stp>
        <stp>[Crispin Spreadsheet.xlsx]OEI!R851C28</stp>
        <tr r="AB851" s="1"/>
      </tp>
      <tp>
        <v>5.18</v>
        <stp/>
        <stp>##V3_BDHV12</stp>
        <stp>DHT US Equity</stp>
        <stp>PX_CLOSE_1D</stp>
        <stp>12/04/2019</stp>
        <stp>12/04/2019</stp>
        <stp>[Crispin Spreadsheet.xlsx]OEI!R820C28</stp>
        <tr r="AB820" s="1"/>
      </tp>
      <tp>
        <v>2.375</v>
        <stp/>
        <stp>##V3_BDHV12</stp>
        <stp>CLNR LN Equity</stp>
        <stp>PX_CLOSE_1D</stp>
        <stp>12/04/2019</stp>
        <stp>12/04/2019</stp>
        <stp>[Crispin Spreadsheet.xlsx]OEI!R468C28</stp>
        <tr r="AB468" s="1"/>
      </tp>
      <tp>
        <v>196.5</v>
        <stp/>
        <stp>##V3_BDHV12</stp>
        <stp>EQNR NO Equity</stp>
        <stp>PX_CLOSE_1D</stp>
        <stp>12/04/2019</stp>
        <stp>12/04/2019</stp>
        <stp>[Crispin Spreadsheet.xlsx]OEI!R337C28</stp>
        <tr r="AB337" s="1"/>
      </tp>
      <tp>
        <v>44.84</v>
        <stp/>
        <stp>##V3_BDHV12</stp>
        <stp>BAER SW Equity</stp>
        <stp>PX_CLOSE_1D</stp>
        <stp>12/04/2019</stp>
        <stp>12/04/2019</stp>
        <stp>[Crispin Spreadsheet.xlsx]OEI!R407C28</stp>
        <tr r="AB407" s="1"/>
      </tp>
      <tp>
        <v>355.25</v>
        <stp/>
        <stp>##V3_BDHV12</stp>
        <stp>CHTR US Equity</stp>
        <stp>PX_CLOSE_1D</stp>
        <stp>12/04/2019</stp>
        <stp>12/04/2019</stp>
        <stp>[Crispin Spreadsheet.xlsx]OEI!R653C28</stp>
        <tr r="AB653" s="1"/>
      </tp>
      <tp>
        <v>151.6</v>
        <stp/>
        <stp>##V3_BDHV12</stp>
        <stp>COHR US Equity</stp>
        <stp>PX_CLOSE_1D</stp>
        <stp>12/04/2019</stp>
        <stp>12/04/2019</stp>
        <stp>[Crispin Spreadsheet.xlsx]OEI!R662C28</stp>
        <tr r="AB662" s="1"/>
      </tp>
      <tp>
        <v>80.739999999999995</v>
        <stp/>
        <stp>##V3_BDHV12</stp>
        <stp>LAMR US Equity</stp>
        <stp>PX_CLOSE_1D</stp>
        <stp>12/04/2019</stp>
        <stp>12/04/2019</stp>
        <stp>[Crispin Spreadsheet.xlsx]OEI!R707C28</stp>
        <tr r="AB707" s="1"/>
      </tp>
      <tp>
        <v>130.6</v>
        <stp/>
        <stp>##V3_BDHV12</stp>
        <stp>HOT GY Equity</stp>
        <stp>PX_CLOSE_1D</stp>
        <stp>12/04/2019</stp>
        <stp>12/04/2019</stp>
        <stp>[Crispin Spreadsheet.xlsx]OEI!R168C28</stp>
        <tr r="AB168" s="1"/>
      </tp>
      <tp>
        <v>3.34</v>
        <stp/>
        <stp>##V3_BDHV12</stp>
        <stp>ART GY Equity</stp>
        <stp>PX_CLOSE_1D</stp>
        <stp>12/04/2019</stp>
        <stp>12/04/2019</stp>
        <stp>[Crispin Spreadsheet.xlsx]OEI!R149C28</stp>
        <tr r="AB149" s="1"/>
      </tp>
      <tp>
        <v>18.579999999999998</v>
        <stp/>
        <stp>##V3_BDHV12</stp>
        <stp>PAT GY Equity</stp>
        <stp>PX_CLOSE_1D</stp>
        <stp>12/04/2019</stp>
        <stp>12/04/2019</stp>
        <stp>[Crispin Spreadsheet.xlsx]OEI!R174C28</stp>
        <tr r="AB174" s="1"/>
      </tp>
      <tp>
        <v>0.52190000000000003</v>
        <stp/>
        <stp>##V3_BDHV12</stp>
        <stp>TIT IM Equity</stp>
        <stp>PX_CLOSE_1D</stp>
        <stp>12/04/2019</stp>
        <stp>12/04/2019</stp>
        <stp>[Crispin Spreadsheet.xlsx]OEI!R249C28</stp>
        <tr r="AB249" s="1"/>
      </tp>
      <tp>
        <v>2042</v>
        <stp/>
        <stp>##V3_BDHV12</stp>
        <stp>AHT LN Equity</stp>
        <stp>PX_CLOSE_1D</stp>
        <stp>12/04/2019</stp>
        <stp>12/04/2019</stp>
        <stp>[Crispin Spreadsheet.xlsx]OEI!R438C28</stp>
        <tr r="AB438" s="1"/>
      </tp>
      <tp>
        <v>5676</v>
        <stp/>
        <stp>##V3_BDHV12</stp>
        <stp>NXT LN Equity</stp>
        <stp>PX_CLOSE_1D</stp>
        <stp>12/04/2019</stp>
        <stp>12/04/2019</stp>
        <stp>[Crispin Spreadsheet.xlsx]OEI!R549C28</stp>
        <tr r="AB549" s="1"/>
      </tp>
      <tp>
        <v>41.5</v>
        <stp/>
        <stp>##V3_BDHV12</stp>
        <stp>RPT LN Equity</stp>
        <stp>PX_CLOSE_1D</stp>
        <stp>12/04/2019</stp>
        <stp>12/04/2019</stp>
        <stp>[Crispin Spreadsheet.xlsx]OEI!R571C28</stp>
        <tr r="AB571" s="1"/>
      </tp>
      <tp>
        <v>146.4</v>
        <stp/>
        <stp>##V3_BDHV12</stp>
        <stp>SPT LN Equity</stp>
        <stp>PX_CLOSE_1D</stp>
        <stp>12/04/2019</stp>
        <stp>12/04/2019</stp>
        <stp>[Crispin Spreadsheet.xlsx]OEI!R593C28</stp>
        <tr r="AB593" s="1"/>
      </tp>
      <tp>
        <v>2372</v>
        <stp/>
        <stp>##V3_BDHV12</stp>
        <stp>VCT LN Equity</stp>
        <stp>PX_CLOSE_1D</stp>
        <stp>12/04/2019</stp>
        <stp>12/04/2019</stp>
        <stp>[Crispin Spreadsheet.xlsx]OEI!R615C28</stp>
        <tr r="AB615" s="1"/>
      </tp>
      <tp>
        <v>138.87</v>
        <stp/>
        <stp>##V3_BDHV12</stp>
        <stp>CAT US Equity</stp>
        <stp>PX_CLOSE_1D</stp>
        <stp>12/04/2019</stp>
        <stp>12/04/2019</stp>
        <stp>[Crispin Spreadsheet.xlsx]OEI!R651C28</stp>
        <tr r="AB651" s="1"/>
      </tp>
      <tp>
        <v>5.18</v>
        <stp/>
        <stp>##V3_BDHV12</stp>
        <stp>DHT US Equity</stp>
        <stp>PX_CLOSE_1D</stp>
        <stp>12/04/2019</stp>
        <stp>12/04/2019</stp>
        <stp>[Crispin Spreadsheet.xlsx]OEI!R668C28</stp>
        <tr r="AB668" s="1"/>
      </tp>
      <tp>
        <v>0.55889999999999995</v>
        <stp/>
        <stp>##V3_BDHV12</stp>
        <stp>WFT US Equity</stp>
        <stp>PX_CLOSE_1D</stp>
        <stp>12/04/2019</stp>
        <stp>12/04/2019</stp>
        <stp>[Crispin Spreadsheet.xlsx]OEI!R766C28</stp>
        <tr r="AB766" s="1"/>
      </tp>
      <tp>
        <v>4393</v>
        <stp/>
        <stp>##V3_BDHV12</stp>
        <stp>ULVR LN Equity</stp>
        <stp>PX_CLOSE_1D</stp>
        <stp>12/04/2019</stp>
        <stp>12/04/2019</stp>
        <stp>[Crispin Spreadsheet.xlsx]OEI!R612C28</stp>
        <tr r="AB612" s="1"/>
      </tp>
      <tp>
        <v>22.2</v>
        <stp/>
        <stp>##V3_BDHV12</stp>
        <stp>UNVR US Equity</stp>
        <stp>PX_CLOSE_1D</stp>
        <stp>12/04/2019</stp>
        <stp>12/04/2019</stp>
        <stp>[Crispin Spreadsheet.xlsx]OEI!R761C28</stp>
        <tr r="AB761" s="1"/>
      </tp>
      <tp>
        <v>39.5</v>
        <stp/>
        <stp>##V3_BDHV12</stp>
        <stp>TSTR LN Equity</stp>
        <stp>PX_CLOSE_1D</stp>
        <stp>12/04/2019</stp>
        <stp>12/04/2019</stp>
        <stp>[Crispin Spreadsheet.xlsx]OEI!R609C28</stp>
        <tr r="AB609" s="1"/>
      </tp>
      <tp>
        <v>1737.5</v>
        <stp/>
        <stp>##V3_BDHV12</stp>
        <stp>WEIR LN Equity</stp>
        <stp>PX_CLOSE_1D</stp>
        <stp>12/04/2019</stp>
        <stp>12/04/2019</stp>
        <stp>[Crispin Spreadsheet.xlsx]OEI!R605C28</stp>
        <tr r="AB605" s="1"/>
      </tp>
      <tp t="s">
        <v>#N/A N/A</v>
        <stp/>
        <stp>##V3_BDPV12</stp>
        <stp>SVH AU Equity</stp>
        <stp>LAST_PRICE</stp>
        <stp>[Crispin Spreadsheet.xlsx]OEI!R21C7</stp>
        <tr r="G21" s="1"/>
      </tp>
      <tp>
        <v>69.709999999999994</v>
        <stp/>
        <stp>##V3_BDHV12</stp>
        <stp>PCAR US Equity</stp>
        <stp>PX_CLOSE_1D</stp>
        <stp>12/04/2019</stp>
        <stp>12/04/2019</stp>
        <stp>[Crispin Spreadsheet.xlsx]OEI!R732C28</stp>
        <tr r="AB732" s="1"/>
      </tp>
      <tp>
        <v>142</v>
        <stp/>
        <stp>##V3_BDHV12</stp>
        <stp>SFOR LN Equity</stp>
        <stp>PX_CLOSE_1D</stp>
        <stp>12/04/2019</stp>
        <stp>12/04/2019</stp>
        <stp>[Crispin Spreadsheet.xlsx]OEI!R477C28</stp>
        <tr r="AB477" s="1"/>
      </tp>
      <tp>
        <v>15.02</v>
        <stp/>
        <stp>##V3_BDHV12</stp>
        <stp>SBER LI Equity</stp>
        <stp>PX_CLOSE_1D</stp>
        <stp>12/04/2019</stp>
        <stp>12/04/2019</stp>
        <stp>[Crispin Spreadsheet.xlsx]OEI!R586C28</stp>
        <tr r="AB586" s="1"/>
      </tp>
      <tp>
        <v>223.9</v>
        <stp/>
        <stp>##V3_BDPV12</stp>
        <stp>MRW LN Equity</stp>
        <stp>LAST_PRICE</stp>
        <stp>[Crispin Spreadsheet.xlsx]OEI!R619C7</stp>
        <tr r="G619" s="1"/>
      </tp>
      <tp>
        <v>15.055</v>
        <stp/>
        <stp>##V3_BDPV12</stp>
        <stp>SESG FP Equity</stp>
        <stp>LAST_PRICE</stp>
        <stp>[Crispin Spreadsheet.xlsx]OEI!R127C7</stp>
        <tr r="G127" s="1"/>
      </tp>
      <tp>
        <v>35.365000000000002</v>
        <stp/>
        <stp>##V3_BDPV12</stp>
        <stp>PHIA NA Equity</stp>
        <stp>LAST_PRICE</stp>
        <stp>[Crispin Spreadsheet.xlsx]OEI!R321C7</stp>
        <tr r="G321" s="1"/>
      </tp>
      <tp>
        <v>506.6</v>
        <stp/>
        <stp>##V3_BDHV12</stp>
        <stp>BA/ LN Equity</stp>
        <stp>PX_CLOSE_1D</stp>
        <stp>12/04/2019</stp>
        <stp>12/04/2019</stp>
        <stp>[Crispin Spreadsheet.xlsx]FDXC!R43C22</stp>
        <tr r="V43" s="8"/>
      </tp>
      <tp>
        <v>144.69999999999999</v>
        <stp/>
        <stp>##V3_BDHV12</stp>
        <stp>DC/ LN Equity</stp>
        <stp>PX_CLOSE_1D</stp>
        <stp>12/04/2019</stp>
        <stp>12/04/2019</stp>
        <stp>[Crispin Spreadsheet.xlsx]FDXC!R47C22</stp>
        <tr r="V47" s="8"/>
      </tp>
      <tp>
        <v>48.43</v>
        <stp/>
        <stp>##V3_BDPV12</stp>
        <stp>BMA US Equity</stp>
        <stp>LAST_PRICE</stp>
        <stp>[Crispin Spreadsheet.xlsx]BEST!R7C7</stp>
        <tr r="G7" s="6"/>
      </tp>
      <tp>
        <v>188.91</v>
        <stp/>
        <stp>##V3_BDPV12</stp>
        <stp>BABA US Equity</stp>
        <stp>LAST_PRICE</stp>
        <stp>[Crispin Spreadsheet.xlsx]OEI!R631C7</stp>
        <tr r="G631" s="1"/>
      </tp>
      <tp>
        <v>309</v>
        <stp/>
        <stp>##V3_BDPV12</stp>
        <stp>LUPE SS Equity</stp>
        <stp>LAST_PRICE</stp>
        <stp>[Crispin Spreadsheet.xlsx]OEI!R385C7</stp>
        <tr r="G385" s="1"/>
      </tp>
      <tp>
        <v>56.95</v>
        <stp/>
        <stp>##V3_BDPV12</stp>
        <stp>QCOM US Equity</stp>
        <stp>LAST_PRICE</stp>
        <stp>[Crispin Spreadsheet.xlsx]SWAN!R199C7</stp>
        <tr r="G199" s="2"/>
      </tp>
      <tp>
        <v>2754</v>
        <stp/>
        <stp>##V3_BDPV12</stp>
        <stp>9064 JT Equity</stp>
        <stp>PX_YEST_CLOSE</stp>
        <stp>[Crispin Spreadsheet.xlsx]OEI!R308C6</stp>
        <tr r="F308" s="1"/>
      </tp>
      <tp t="s">
        <v>USD</v>
        <stp/>
        <stp>##V3_BDPV12</stp>
        <stp>ERIC US Equity</stp>
        <stp>CRNCY</stp>
        <stp>[Crispin Spreadsheet.xlsx]ALEG!R78C4</stp>
        <tr r="D78" s="3"/>
      </tp>
      <tp>
        <v>1318</v>
        <stp/>
        <stp>##V3_BDPV12</stp>
        <stp>7261 JT Equity</stp>
        <stp>PX_YEST_CLOSE</stp>
        <stp>[Crispin Spreadsheet.xlsx]OEI!R278C6</stp>
        <tr r="F278" s="1"/>
      </tp>
      <tp>
        <v>195.55</v>
        <stp/>
        <stp>##V3_BDPV12</stp>
        <stp>EQNR NO Equity</stp>
        <stp>LAST_PRICE</stp>
        <stp>[Crispin Spreadsheet4.xlsx]OEI!R337C7</stp>
        <tr r="G337" s="1"/>
      </tp>
      <tp>
        <v>91.4</v>
        <stp/>
        <stp>##V3_BDPV12</stp>
        <stp>ERICB SS Equity</stp>
        <stp>PX_YEST_CLOSE</stp>
        <stp>[Crispin Spreadsheet.xlsx]FDXC!R37C6</stp>
        <tr r="F37" s="8"/>
      </tp>
      <tp>
        <v>10.462999999999999</v>
        <stp/>
        <stp>##V3_BDPV12</stp>
        <stp>EURSEK Curncy</stp>
        <stp>LAST_PRICE</stp>
        <stp>[Crispin Spreadsheet4.xlsx]OPE!R28C13</stp>
        <tr r="M28" s="5"/>
      </tp>
      <tp>
        <v>10.462999999999999</v>
        <stp/>
        <stp>##V3_BDPV12</stp>
        <stp>EURSEK Curncy</stp>
        <stp>LAST_PRICE</stp>
        <stp>[Crispin Spreadsheet4.xlsx]OPE!R27C13</stp>
        <tr r="M27" s="5"/>
      </tp>
      <tp>
        <v>59.58</v>
        <stp/>
        <stp>##V3_BDHV12</stp>
        <stp>BOSS GY Equity</stp>
        <stp>PX_CLOSE_1D</stp>
        <stp>12/04/2019</stp>
        <stp>12/04/2019</stp>
        <stp>[Crispin Spreadsheet.xlsx]OEI!R169C28</stp>
        <tr r="AB169" s="1"/>
      </tp>
      <tp>
        <v>798.4</v>
        <stp/>
        <stp>##V3_BDHV12</stp>
        <stp>FRES LN Equity</stp>
        <stp>PX_CLOSE_1D</stp>
        <stp>12/04/2019</stp>
        <stp>12/04/2019</stp>
        <stp>[Crispin Spreadsheet.xlsx]OEI!R493C28</stp>
        <tr r="AB493" s="1"/>
      </tp>
      <tp>
        <v>1.359</v>
        <stp/>
        <stp>##V3_BDHV12</stp>
        <stp>BMPS IM Equity</stp>
        <stp>PX_CLOSE_1D</stp>
        <stp>12/04/2019</stp>
        <stp>12/04/2019</stp>
        <stp>[Crispin Spreadsheet.xlsx]OEI!R236C28</stp>
        <tr r="AB236" s="1"/>
      </tp>
      <tp>
        <v>3085.5</v>
        <stp/>
        <stp>##V3_BDHV12</stp>
        <stp>BATS LN Equity</stp>
        <stp>PX_CLOSE_1D</stp>
        <stp>12/04/2019</stp>
        <stp>12/04/2019</stp>
        <stp>[Crispin Spreadsheet.xlsx]OEI!R454C28</stp>
        <tr r="AB454" s="1"/>
      </tp>
      <tp>
        <v>43.98</v>
        <stp/>
        <stp>##V3_BDHV12</stp>
        <stp>CRUS US Equity</stp>
        <stp>PX_CLOSE_1D</stp>
        <stp>12/04/2019</stp>
        <stp>12/04/2019</stp>
        <stp>[Crispin Spreadsheet.xlsx]OEI!R658C28</stp>
        <tr r="AB658" s="1"/>
      </tp>
      <tp>
        <v>11.5</v>
        <stp/>
        <stp>##V3_BDHV12</stp>
        <stp>SZU GY Equity</stp>
        <stp>PX_CLOSE_1D</stp>
        <stp>12/04/2019</stp>
        <stp>12/04/2019</stp>
        <stp>[Crispin Spreadsheet.xlsx]OEI!R186C28</stp>
        <tr r="AB186" s="1"/>
      </tp>
      <tp>
        <v>1670</v>
        <stp/>
        <stp>##V3_BDHV12</stp>
        <stp>PRU LN Equity</stp>
        <stp>PX_CLOSE_1D</stp>
        <stp>12/04/2019</stp>
        <stp>12/04/2019</stp>
        <stp>[Crispin Spreadsheet.xlsx]OEI!R565C28</stp>
        <tr r="AB565" s="1"/>
      </tp>
      <tp>
        <v>344.3</v>
        <stp/>
        <stp>##V3_BDHV12</stp>
        <stp>SMDS LN Equity</stp>
        <stp>PX_CLOSE_1D</stp>
        <stp>12/04/2019</stp>
        <stp>12/04/2019</stp>
        <stp>[Crispin Spreadsheet.xlsx]OEI!R483C28</stp>
        <tr r="AB483" s="1"/>
      </tp>
      <tp>
        <v>719.4</v>
        <stp/>
        <stp>##V3_BDHV12</stp>
        <stp>PLUS LN Equity</stp>
        <stp>PX_CLOSE_1D</stp>
        <stp>12/04/2019</stp>
        <stp>12/04/2019</stp>
        <stp>[Crispin Spreadsheet.xlsx]OEI!R560C28</stp>
        <tr r="AB560" s="1"/>
      </tp>
      <tp>
        <v>90.6</v>
        <stp/>
        <stp>##V3_BDPV12</stp>
        <stp>ERICB SS Equity</stp>
        <stp>LAST_PRICE</stp>
        <stp>[Crispin Spreadsheet4.xlsx]OEI!R392C7</stp>
        <tr r="G392" s="1"/>
      </tp>
      <tp>
        <v>56.31</v>
        <stp/>
        <stp>##V3_BDPV12</stp>
        <stp>AEM CN Equity</stp>
        <stp>LAST_PRICE</stp>
        <stp>[Crispin Spreadsheet.xlsx]OEI!R48C7</stp>
        <tr r="G48" s="1"/>
      </tp>
      <tp>
        <v>719.4</v>
        <stp/>
        <stp>##V3_BDHV12</stp>
        <stp>PLUS LN Equity</stp>
        <stp>PX_CLOSE_1D</stp>
        <stp>12/04/2019</stp>
        <stp>12/04/2019</stp>
        <stp>[Crispin Spreadsheet.xlsx]OEI!R841C28</stp>
        <tr r="AB841" s="1"/>
      </tp>
      <tp>
        <v>2539</v>
        <stp/>
        <stp>##V3_BDPV12</stp>
        <stp>ABF LN Equity</stp>
        <stp>LAST_PRICE</stp>
        <stp>[Crispin Spreadsheet.xlsx]OPE!R33C7</stp>
        <tr r="G33" s="5"/>
      </tp>
      <tp>
        <v>300</v>
        <stp/>
        <stp>##V3_BDPV12</stp>
        <stp>HSP LN Equity</stp>
        <stp>LAST_PRICE</stp>
        <stp>[Crispin Spreadsheet.xlsx]OEI!R501C7</stp>
        <tr r="G501" s="1"/>
      </tp>
      <tp>
        <v>161</v>
        <stp/>
        <stp>##V3_BDPV12</stp>
        <stp>HAS LN Equity</stp>
        <stp>LAST_PRICE</stp>
        <stp>[Crispin Spreadsheet.xlsx]OEI!R502C7</stp>
        <tr r="G502" s="1"/>
      </tp>
      <tp>
        <v>197.1</v>
        <stp/>
        <stp>##V3_BDPV12</stp>
        <stp>ARW LN Equity</stp>
        <stp>LAST_PRICE</stp>
        <stp>[Crispin Spreadsheet.xlsx]OEI!R436C7</stp>
        <tr r="G436" s="1"/>
      </tp>
      <tp>
        <v>100.3</v>
        <stp/>
        <stp>##V3_BDPV12</stp>
        <stp>FGP LN Equity</stp>
        <stp>LAST_PRICE</stp>
        <stp>[Crispin Spreadsheet.xlsx]OEI!R491C7</stp>
        <tr r="G491" s="1"/>
      </tp>
      <tp>
        <v>81.650000000000006</v>
        <stp/>
        <stp>##V3_BDPV12</stp>
        <stp>SDRL NO Equity</stp>
        <stp>LAST_PRICE</stp>
        <stp>[Crispin Spreadsheet.xlsx]OEI!R843C7</stp>
        <tr r="G843" s="1"/>
      </tp>
      <tp>
        <v>1523.5</v>
        <stp/>
        <stp>##V3_BDPV12</stp>
        <stp>SMIN LN Equity</stp>
        <stp>LAST_PRICE</stp>
        <stp>[Crispin Spreadsheet.xlsx]OEI!R591C7</stp>
        <tr r="G591" s="1"/>
      </tp>
      <tp>
        <v>2442</v>
        <stp/>
        <stp>##V3_BDPV12</stp>
        <stp>VCT LN Equity</stp>
        <stp>LAST_PRICE</stp>
        <stp>[Crispin Spreadsheet.xlsx]OEI!R615C7</stp>
        <tr r="G615" s="1"/>
      </tp>
      <tp>
        <v>883.6</v>
        <stp/>
        <stp>##V3_BDPV12</stp>
        <stp>WPP LN Equity</stp>
        <stp>LAST_PRICE</stp>
        <stp>[Crispin Spreadsheet.xlsx]OEI!R621C7</stp>
        <tr r="G621" s="1"/>
      </tp>
      <tp>
        <v>65.33</v>
        <stp/>
        <stp>##V3_BDPV12</stp>
        <stp>OXY US Equity</stp>
        <stp>LAST_PRICE</stp>
        <stp>[Crispin Spreadsheet.xlsx]OEI!R728C7</stp>
        <tr r="G728" s="1"/>
      </tp>
      <tp>
        <v>19.260000000000002</v>
        <stp/>
        <stp>##V3_BDPV12</stp>
        <stp>TCS LI Equity</stp>
        <stp>LAST_PRICE</stp>
        <stp>[Crispin Spreadsheet.xlsx]OEI!R602C7</stp>
        <tr r="G602" s="1"/>
      </tp>
      <tp>
        <v>77.19</v>
        <stp/>
        <stp>##V3_BDPV12</stp>
        <stp>QRVO US Equity</stp>
        <stp>LAST_PRICE</stp>
        <stp>[Crispin Spreadsheet.xlsx]OEI!R740C7</stp>
        <tr r="G740" s="1"/>
      </tp>
      <tp>
        <v>71.959999999999994</v>
        <stp/>
        <stp>##V3_BDPV12</stp>
        <stp>AGCO US Equity</stp>
        <stp>LAST_PRICE</stp>
        <stp>[Crispin Spreadsheet.xlsx]OEI!R630C7</stp>
        <tr r="G630" s="1"/>
      </tp>
      <tp>
        <v>25.61</v>
        <stp/>
        <stp>##V3_BDPV12</stp>
        <stp>GGAL US Equity</stp>
        <stp>LAST_PRICE</stp>
        <stp>[Crispin Spreadsheet.xlsx]OEI!R693C7</stp>
        <tr r="G693" s="1"/>
      </tp>
      <tp>
        <v>41.84</v>
        <stp/>
        <stp>##V3_BDPV12</stp>
        <stp>FIBK US Equity</stp>
        <stp>LAST_PRICE</stp>
        <stp>[Crispin Spreadsheet.xlsx]OEI!R684C7</stp>
        <tr r="G684" s="1"/>
      </tp>
      <tp>
        <v>1.73</v>
        <stp/>
        <stp>##V3_BDPV12</stp>
        <stp>ENRO SS Equity</stp>
        <stp>LAST_PRICE</stp>
        <stp>[Crispin Spreadsheet.xlsx]OEI!R380C7</stp>
        <tr r="G380" s="1"/>
      </tp>
      <tp>
        <v>211</v>
        <stp/>
        <stp>##V3_BDPV12</stp>
        <stp>8848 JT Equity</stp>
        <stp>LAST_PRICE</stp>
        <stp>[Crispin Spreadsheet.xlsx]OPUS!R25C7</stp>
        <tr r="G25" s="4"/>
      </tp>
      <tp>
        <v>17.62</v>
        <stp/>
        <stp>##V3_BDHV12</stp>
        <stp>175 HK Equity</stp>
        <stp>PX_CLOSE_1D</stp>
        <stp>12/04/2019</stp>
        <stp>12/04/2019</stp>
        <stp>[Crispin Spreadsheet.xlsx]SWAN!R53C26</stp>
        <tr r="Z53" s="2"/>
      </tp>
      <tp>
        <v>337.1</v>
        <stp/>
        <stp>##V3_BDPV12</stp>
        <stp>HMSO LN Equity</stp>
        <stp>LAST_PRICE</stp>
        <stp>[Crispin Spreadsheet.xlsx]OEI!R500C7</stp>
        <tr r="G500" s="1"/>
      </tp>
      <tp>
        <v>1410.5</v>
        <stp/>
        <stp>##V3_BDPV12</stp>
        <stp>OCDO LN Equity</stp>
        <stp>LAST_PRICE</stp>
        <stp>[Crispin Spreadsheet.xlsx]OEI!R550C7</stp>
        <tr r="G550" s="1"/>
      </tp>
      <tp>
        <v>94.24</v>
        <stp/>
        <stp>##V3_BDPV12</stp>
        <stp>NESN SW Equity</stp>
        <stp>LAST_PRICE</stp>
        <stp>[Crispin Spreadsheet.xlsx]OEI!R411C7</stp>
        <tr r="G411" s="1"/>
      </tp>
      <tp>
        <v>57.2</v>
        <stp/>
        <stp>##V3_BDPV12</stp>
        <stp>MTCH US Equity</stp>
        <stp>LAST_PRICE</stp>
        <stp>[Crispin Spreadsheet.xlsx]OEI!R717C7</stp>
        <tr r="G717" s="1"/>
      </tp>
      <tp>
        <v>71.7</v>
        <stp/>
        <stp>##V3_BDPV12</stp>
        <stp>IQE LN Equity</stp>
        <stp>LAST_PRICE</stp>
        <stp>[Crispin Spreadsheet.xlsx]SWAN!R144C7</stp>
        <tr r="G144" s="2"/>
      </tp>
      <tp>
        <v>1</v>
        <stp/>
        <stp>##V3_BDPV12</stp>
        <stp>EURGBp Curncy</stp>
        <stp>QUOTE_FACTOR</stp>
        <stp>[Crispin Spreadsheet.xlsx]OEI!R841C12</stp>
        <tr r="L841" s="1"/>
      </tp>
      <tp>
        <v>1</v>
        <stp/>
        <stp>##V3_BDPV12</stp>
        <stp>EURGBp Curncy</stp>
        <stp>QUOTE_FACTOR</stp>
        <stp>[Crispin Spreadsheet.xlsx]OEI!R833C12</stp>
        <tr r="L833" s="1"/>
      </tp>
      <tp>
        <v>1</v>
        <stp/>
        <stp>##V3_BDPV12</stp>
        <stp>EURGBp Curncy</stp>
        <stp>QUOTE_FACTOR</stp>
        <stp>[Crispin Spreadsheet.xlsx]OEI!R839C12</stp>
        <tr r="L839" s="1"/>
      </tp>
      <tp>
        <v>25.61</v>
        <stp/>
        <stp>##V3_BDPV12</stp>
        <stp>GGAL US Equity</stp>
        <stp>PX_YEST_CLOSE</stp>
        <stp>[Crispin Spreadsheet.xlsx]OPUS!R75C6</stp>
        <tr r="F75" s="4"/>
      </tp>
      <tp>
        <v>126.74</v>
        <stp/>
        <stp>##V3_BDPV12</stp>
        <stp>URI US Equity</stp>
        <stp>LAST_PRICE</stp>
        <stp>[Crispin Spreadsheet.xlsx]SWAN!R204C7</stp>
        <tr r="G204" s="2"/>
      </tp>
      <tp>
        <v>1038</v>
        <stp/>
        <stp>##V3_BDPV12</stp>
        <stp>3099 JT Equity</stp>
        <stp>PX_YEST_CLOSE</stp>
        <stp>[Crispin Spreadsheet.xlsx]OEI!R268C6</stp>
        <tr r="F268" s="1"/>
      </tp>
      <tp>
        <v>145</v>
        <stp/>
        <stp>##V3_BDPV12</stp>
        <stp>OBD LN Equity</stp>
        <stp>LAST_PRICE</stp>
        <stp>[Crispin Spreadsheet.xlsx]SWAN!R154C7</stp>
        <tr r="G154" s="2"/>
      </tp>
      <tp>
        <v>40.5</v>
        <stp/>
        <stp>##V3_BDPV12</stp>
        <stp>TUNG LN Equity</stp>
        <stp>PX_YEST_CLOSE</stp>
        <stp>[Crispin Spreadsheet.xlsx]ALEG!R63C6</stp>
        <tr r="F63" s="3"/>
      </tp>
      <tp t="s">
        <v>HKD</v>
        <stp/>
        <stp>##V3_BDPV12</stp>
        <stp>2823 HK Equity</stp>
        <stp>CRNCY</stp>
        <stp>[Crispin Spreadsheet.xlsx]OEI!R202C4</stp>
        <tr r="D202" s="1"/>
      </tp>
      <tp>
        <v>21040</v>
        <stp/>
        <stp>##V3_BDPV12</stp>
        <stp>6954 JT Equity</stp>
        <stp>PX_YEST_CLOSE</stp>
        <stp>[Crispin Spreadsheet.xlsx]OEI!R264C6</stp>
        <tr r="F264" s="1"/>
      </tp>
      <tp>
        <v>39.5</v>
        <stp/>
        <stp>##V3_BDPV12</stp>
        <stp>TSTR LN Equity</stp>
        <stp>LAST_PRICE</stp>
        <stp>[Crispin Spreadsheet.xlsx]SWAN!R163C7</stp>
        <tr r="G163" s="2"/>
      </tp>
      <tp>
        <v>3923</v>
        <stp/>
        <stp>##V3_BDPV12</stp>
        <stp>8316 JT Equity</stp>
        <stp>PX_YEST_CLOSE</stp>
        <stp>[Crispin Spreadsheet.xlsx]OEI!R300C6</stp>
        <tr r="F300" s="1"/>
      </tp>
      <tp t="s">
        <v>NOK</v>
        <stp/>
        <stp>##V3_BDPV12</stp>
        <stp>NODL NO Equity</stp>
        <stp>CRNCY</stp>
        <stp>[Crispin Spreadsheet.xlsx]OPUS!R32C4</stp>
        <tr r="D32" s="4"/>
      </tp>
      <tp>
        <v>1256</v>
        <stp/>
        <stp>##V3_BDPV12</stp>
        <stp>ERM LN Equity</stp>
        <stp>LAST_PRICE</stp>
        <stp>[Crispin Spreadsheet.xlsx]SWAN!R134C7</stp>
        <tr r="G134" s="2"/>
      </tp>
      <tp>
        <v>535.9</v>
        <stp/>
        <stp>##V3_BDPV12</stp>
        <stp>5020 JT Equity</stp>
        <stp>PX_YEST_CLOSE</stp>
        <stp>[Crispin Spreadsheet.xlsx]OEI!R273C6</stp>
        <tr r="F273" s="1"/>
      </tp>
      <tp>
        <v>6620</v>
        <stp/>
        <stp>##V3_BDPV12</stp>
        <stp>2670 JT Equity</stp>
        <stp>PX_YEST_CLOSE</stp>
        <stp>[Crispin Spreadsheet.xlsx]OEI!R256C6</stp>
        <tr r="F256" s="1"/>
      </tp>
      <tp t="s">
        <v>HKD</v>
        <stp/>
        <stp>##V3_BDPV12</stp>
        <stp>2899 HK Equity</stp>
        <stp>CRNCY</stp>
        <stp>[Crispin Spreadsheet.xlsx]OEI!R209C4</stp>
        <tr r="D209" s="1"/>
      </tp>
      <tp>
        <v>306.10000000000002</v>
        <stp/>
        <stp>##V3_BDPV12</stp>
        <stp>AKERBP NO Equity</stp>
        <stp>LAST_PRICE</stp>
        <stp>[Crispin Spreadsheet4.xlsx]OPE!R21C7</stp>
        <tr r="G21" s="5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Spreadsheet.xlsx]OEI!R601C12</stp>
        <tr r="L601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Spreadsheet.xlsx]OEI!R604C12</stp>
        <tr r="L604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Spreadsheet.xlsx]OEI!R610C12</stp>
        <tr r="L610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2645.5</v>
        <stp/>
        <stp>##V3_BDPV12</stp>
        <stp>8801 JT Equity</stp>
        <stp>PX_YEST_CLOSE</stp>
        <stp>[Crispin Spreadsheet.xlsx]OEI!R281C6</stp>
        <tr r="F281" s="1"/>
      </tp>
      <tp>
        <v>724000</v>
        <stp/>
        <stp>##V3_BDPV12</stp>
        <stp>8951 JT Equity</stp>
        <stp>PX_YEST_CLOSE</stp>
        <stp>[Crispin Spreadsheet.xlsx]OEI!R284C6</stp>
        <tr r="F284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Spreadsheet.xlsx]OEI!R441C12</stp>
        <tr r="L441" s="1"/>
      </tp>
      <tp>
        <v>1</v>
        <stp/>
        <stp>##V3_BDPV12</stp>
        <stp>EURGBp Curncy</stp>
        <stp>QUOTE_FACTOR</stp>
        <stp>[Crispin Spreadsheet.xlsx]OEI!R440C12</stp>
        <tr r="L440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1</v>
        <stp/>
        <stp>##V3_BDPV12</stp>
        <stp>EURGBp Curncy</stp>
        <stp>QUOTE_FACTOR</stp>
        <stp>[Crispin Spreadsheet.xlsx]OEI!R429C12</stp>
        <tr r="L429" s="1"/>
      </tp>
      <tp>
        <v>1</v>
        <stp/>
        <stp>##V3_BDPV12</stp>
        <stp>EURGBp Curncy</stp>
        <stp>QUOTE_FACTOR</stp>
        <stp>[Crispin Spreadsheet.xlsx]OEI!R428C12</stp>
        <tr r="L428" s="1"/>
      </tp>
      <tp>
        <v>1</v>
        <stp/>
        <stp>##V3_BDPV12</stp>
        <stp>EURGBp Curncy</stp>
        <stp>QUOTE_FACTOR</stp>
        <stp>[Crispin Spreadsheet.xlsx]OEI!R433C12</stp>
        <tr r="L433" s="1"/>
      </tp>
      <tp>
        <v>1</v>
        <stp/>
        <stp>##V3_BDPV12</stp>
        <stp>EURGBp Curncy</stp>
        <stp>QUOTE_FACTOR</stp>
        <stp>[Crispin Spreadsheet.xlsx]OEI!R432C12</stp>
        <tr r="L432" s="1"/>
      </tp>
      <tp>
        <v>1</v>
        <stp/>
        <stp>##V3_BDPV12</stp>
        <stp>EURGBp Curncy</stp>
        <stp>QUOTE_FACTOR</stp>
        <stp>[Crispin Spreadsheet.xlsx]OEI!R431C12</stp>
        <tr r="L431" s="1"/>
      </tp>
      <tp>
        <v>1</v>
        <stp/>
        <stp>##V3_BDPV12</stp>
        <stp>EURGBp Curncy</stp>
        <stp>QUOTE_FACTOR</stp>
        <stp>[Crispin Spreadsheet.xlsx]OEI!R430C12</stp>
        <tr r="L430" s="1"/>
      </tp>
      <tp>
        <v>1</v>
        <stp/>
        <stp>##V3_BDPV12</stp>
        <stp>EURGBp Curncy</stp>
        <stp>QUOTE_FACTOR</stp>
        <stp>[Crispin Spreadsheet.xlsx]OEI!R437C12</stp>
        <tr r="L437" s="1"/>
      </tp>
      <tp>
        <v>1</v>
        <stp/>
        <stp>##V3_BDPV12</stp>
        <stp>EURGBp Curncy</stp>
        <stp>QUOTE_FACTOR</stp>
        <stp>[Crispin Spreadsheet.xlsx]OEI!R436C12</stp>
        <tr r="L436" s="1"/>
      </tp>
      <tp>
        <v>1</v>
        <stp/>
        <stp>##V3_BDPV12</stp>
        <stp>EURGBp Curncy</stp>
        <stp>QUOTE_FACTOR</stp>
        <stp>[Crispin Spreadsheet.xlsx]OEI!R435C12</stp>
        <tr r="L435" s="1"/>
      </tp>
      <tp>
        <v>1</v>
        <stp/>
        <stp>##V3_BDPV12</stp>
        <stp>EURGBp Curncy</stp>
        <stp>QUOTE_FACTOR</stp>
        <stp>[Crispin Spreadsheet.xlsx]OEI!R434C12</stp>
        <tr r="L434" s="1"/>
      </tp>
      <tp>
        <v>1</v>
        <stp/>
        <stp>##V3_BDPV12</stp>
        <stp>EURGBp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Spreadsheet.xlsx]OEI!R438C12</stp>
        <tr r="L438" s="1"/>
      </tp>
      <tp>
        <v>1233</v>
        <stp/>
        <stp>##V3_BDPV12</stp>
        <stp>6753 JT Equity</stp>
        <stp>PX_YEST_CLOSE</stp>
        <stp>[Crispin Spreadsheet.xlsx]OEI!R294C6</stp>
        <tr r="F294" s="1"/>
      </tp>
      <tp>
        <v>48.43</v>
        <stp/>
        <stp>##V3_BDPV12</stp>
        <stp>BMA US Equity</stp>
        <stp>LAST_PRICE</stp>
        <stp>[Crispin Spreadsheet.xlsx]SWAN!R174C7</stp>
        <tr r="G174" s="2"/>
      </tp>
      <tp t="s">
        <v>GBp</v>
        <stp/>
        <stp>##V3_BDPV12</stp>
        <stp>DMGT LN Equity</stp>
        <stp>CRNCY</stp>
        <stp>[Crispin Spreadsheet.xlsx]OPUS!R50C4</stp>
        <tr r="D50" s="4"/>
      </tp>
      <tp>
        <v>15.76</v>
        <stp/>
        <stp>##V3_BDPV12</stp>
        <stp>ESV US Equity</stp>
        <stp>LAST_PRICE</stp>
        <stp>[Crispin Spreadsheet.xlsx]SWAN!R184C7</stp>
        <tr r="G184" s="2"/>
      </tp>
      <tp>
        <v>501.4</v>
        <stp/>
        <stp>##V3_BDPV12</stp>
        <stp>PLUS LN Equity</stp>
        <stp>LAST_PRICE</stp>
        <stp>[Crispin Spreadsheet.xlsx]SWAN!R157C7</stp>
        <tr r="G157" s="2"/>
      </tp>
      <tp>
        <v>0.86363000000000001</v>
        <stp/>
        <stp>##V3_BDPV12</stp>
        <stp>EURGBp Curncy</stp>
        <stp>LAST_PRICE</stp>
        <stp>[Crispin Spreadsheet4.xlsx]SWAN!R223C13</stp>
        <tr r="M223" s="2"/>
      </tp>
      <tp>
        <v>0.86363000000000001</v>
        <stp/>
        <stp>##V3_BDPV12</stp>
        <stp>EURGBp Curncy</stp>
        <stp>LAST_PRICE</stp>
        <stp>[Crispin Spreadsheet4.xlsx]SWAN!R222C13</stp>
        <tr r="M222" s="2"/>
      </tp>
      <tp>
        <v>0.86363000000000001</v>
        <stp/>
        <stp>##V3_BDPV12</stp>
        <stp>EURGBp Curncy</stp>
        <stp>LAST_PRICE</stp>
        <stp>[Crispin Spreadsheet4.xlsx]SWAN!R221C13</stp>
        <tr r="M221" s="2"/>
      </tp>
      <tp t="s">
        <v>USD</v>
        <stp/>
        <stp>##V3_BDPV12</stp>
        <stp>CMCSA US Equity</stp>
        <stp>CRNCY</stp>
        <stp>[Crispin Spreadsheet.xlsx]FDXC!R66C4</stp>
        <tr r="D66" s="8"/>
      </tp>
      <tp>
        <v>0.86363000000000001</v>
        <stp/>
        <stp>##V3_BDPV12</stp>
        <stp>EURGBp Curncy</stp>
        <stp>LAST_PRICE</stp>
        <stp>[Crispin Spreadsheet4.xlsx]SWAN!R149C13</stp>
        <tr r="M149" s="2"/>
      </tp>
      <tp>
        <v>0.86363000000000001</v>
        <stp/>
        <stp>##V3_BDPV12</stp>
        <stp>EURGBp Curncy</stp>
        <stp>LAST_PRICE</stp>
        <stp>[Crispin Spreadsheet4.xlsx]SWAN!R148C13</stp>
        <tr r="M148" s="2"/>
      </tp>
      <tp>
        <v>0.86363000000000001</v>
        <stp/>
        <stp>##V3_BDPV12</stp>
        <stp>EURGBp Curncy</stp>
        <stp>LAST_PRICE</stp>
        <stp>[Crispin Spreadsheet4.xlsx]SWAN!R147C13</stp>
        <tr r="M147" s="2"/>
      </tp>
      <tp>
        <v>0.86363000000000001</v>
        <stp/>
        <stp>##V3_BDPV12</stp>
        <stp>EURGBp Curncy</stp>
        <stp>LAST_PRICE</stp>
        <stp>[Crispin Spreadsheet4.xlsx]SWAN!R146C13</stp>
        <tr r="M146" s="2"/>
      </tp>
      <tp>
        <v>0.86363000000000001</v>
        <stp/>
        <stp>##V3_BDPV12</stp>
        <stp>EURGBp Curncy</stp>
        <stp>LAST_PRICE</stp>
        <stp>[Crispin Spreadsheet4.xlsx]SWAN!R145C13</stp>
        <tr r="M145" s="2"/>
      </tp>
      <tp>
        <v>0.86363000000000001</v>
        <stp/>
        <stp>##V3_BDPV12</stp>
        <stp>EURGBp Curncy</stp>
        <stp>LAST_PRICE</stp>
        <stp>[Crispin Spreadsheet4.xlsx]SWAN!R144C13</stp>
        <tr r="M144" s="2"/>
      </tp>
      <tp>
        <v>0.86363000000000001</v>
        <stp/>
        <stp>##V3_BDPV12</stp>
        <stp>EURGBp Curncy</stp>
        <stp>LAST_PRICE</stp>
        <stp>[Crispin Spreadsheet4.xlsx]SWAN!R143C13</stp>
        <tr r="M143" s="2"/>
      </tp>
      <tp>
        <v>0.86363000000000001</v>
        <stp/>
        <stp>##V3_BDPV12</stp>
        <stp>EURGBp Curncy</stp>
        <stp>LAST_PRICE</stp>
        <stp>[Crispin Spreadsheet4.xlsx]SWAN!R142C13</stp>
        <tr r="M142" s="2"/>
      </tp>
      <tp>
        <v>0.86363000000000001</v>
        <stp/>
        <stp>##V3_BDPV12</stp>
        <stp>EURGBp Curncy</stp>
        <stp>LAST_PRICE</stp>
        <stp>[Crispin Spreadsheet4.xlsx]SWAN!R141C13</stp>
        <tr r="M141" s="2"/>
      </tp>
      <tp>
        <v>0.86363000000000001</v>
        <stp/>
        <stp>##V3_BDPV12</stp>
        <stp>EURGBp Curncy</stp>
        <stp>LAST_PRICE</stp>
        <stp>[Crispin Spreadsheet4.xlsx]SWAN!R140C13</stp>
        <tr r="M140" s="2"/>
      </tp>
      <tp>
        <v>0.86363000000000001</v>
        <stp/>
        <stp>##V3_BDPV12</stp>
        <stp>EURGBp Curncy</stp>
        <stp>LAST_PRICE</stp>
        <stp>[Crispin Spreadsheet4.xlsx]SWAN!R159C13</stp>
        <tr r="M159" s="2"/>
      </tp>
      <tp>
        <v>0.86363000000000001</v>
        <stp/>
        <stp>##V3_BDPV12</stp>
        <stp>EURGBp Curncy</stp>
        <stp>LAST_PRICE</stp>
        <stp>[Crispin Spreadsheet4.xlsx]SWAN!R158C13</stp>
        <tr r="M158" s="2"/>
      </tp>
      <tp>
        <v>0.86363000000000001</v>
        <stp/>
        <stp>##V3_BDPV12</stp>
        <stp>EURGBp Curncy</stp>
        <stp>LAST_PRICE</stp>
        <stp>[Crispin Spreadsheet4.xlsx]SWAN!R157C13</stp>
        <tr r="M157" s="2"/>
      </tp>
      <tp>
        <v>0.86363000000000001</v>
        <stp/>
        <stp>##V3_BDPV12</stp>
        <stp>EURGBp Curncy</stp>
        <stp>LAST_PRICE</stp>
        <stp>[Crispin Spreadsheet4.xlsx]SWAN!R156C13</stp>
        <tr r="M156" s="2"/>
      </tp>
      <tp>
        <v>0.86363000000000001</v>
        <stp/>
        <stp>##V3_BDPV12</stp>
        <stp>EURGBp Curncy</stp>
        <stp>LAST_PRICE</stp>
        <stp>[Crispin Spreadsheet4.xlsx]SWAN!R154C13</stp>
        <tr r="M154" s="2"/>
      </tp>
      <tp>
        <v>0.86363000000000001</v>
        <stp/>
        <stp>##V3_BDPV12</stp>
        <stp>EURGBp Curncy</stp>
        <stp>LAST_PRICE</stp>
        <stp>[Crispin Spreadsheet4.xlsx]SWAN!R153C13</stp>
        <tr r="M153" s="2"/>
      </tp>
      <tp>
        <v>0.86363000000000001</v>
        <stp/>
        <stp>##V3_BDPV12</stp>
        <stp>EURGBp Curncy</stp>
        <stp>LAST_PRICE</stp>
        <stp>[Crispin Spreadsheet4.xlsx]SWAN!R152C13</stp>
        <tr r="M152" s="2"/>
      </tp>
      <tp>
        <v>0.86363000000000001</v>
        <stp/>
        <stp>##V3_BDPV12</stp>
        <stp>EURGBp Curncy</stp>
        <stp>LAST_PRICE</stp>
        <stp>[Crispin Spreadsheet4.xlsx]SWAN!R151C13</stp>
        <tr r="M151" s="2"/>
      </tp>
      <tp>
        <v>0.86363000000000001</v>
        <stp/>
        <stp>##V3_BDPV12</stp>
        <stp>EURGBp Curncy</stp>
        <stp>LAST_PRICE</stp>
        <stp>[Crispin Spreadsheet4.xlsx]SWAN!R150C13</stp>
        <tr r="M150" s="2"/>
      </tp>
      <tp>
        <v>0.86363000000000001</v>
        <stp/>
        <stp>##V3_BDPV12</stp>
        <stp>EURGBp Curncy</stp>
        <stp>LAST_PRICE</stp>
        <stp>[Crispin Spreadsheet4.xlsx]SWAN!R166C13</stp>
        <tr r="M166" s="2"/>
      </tp>
      <tp>
        <v>0.86363000000000001</v>
        <stp/>
        <stp>##V3_BDPV12</stp>
        <stp>EURGBp Curncy</stp>
        <stp>LAST_PRICE</stp>
        <stp>[Crispin Spreadsheet4.xlsx]SWAN!R165C13</stp>
        <tr r="M165" s="2"/>
      </tp>
      <tp>
        <v>0.86363000000000001</v>
        <stp/>
        <stp>##V3_BDPV12</stp>
        <stp>EURGBp Curncy</stp>
        <stp>LAST_PRICE</stp>
        <stp>[Crispin Spreadsheet4.xlsx]SWAN!R164C13</stp>
        <tr r="M164" s="2"/>
      </tp>
      <tp>
        <v>0.86363000000000001</v>
        <stp/>
        <stp>##V3_BDPV12</stp>
        <stp>EURGBp Curncy</stp>
        <stp>LAST_PRICE</stp>
        <stp>[Crispin Spreadsheet4.xlsx]SWAN!R163C13</stp>
        <tr r="M163" s="2"/>
      </tp>
      <tp>
        <v>0.86363000000000001</v>
        <stp/>
        <stp>##V3_BDPV12</stp>
        <stp>EURGBp Curncy</stp>
        <stp>LAST_PRICE</stp>
        <stp>[Crispin Spreadsheet4.xlsx]SWAN!R161C13</stp>
        <tr r="M161" s="2"/>
      </tp>
      <tp>
        <v>0.86363000000000001</v>
        <stp/>
        <stp>##V3_BDPV12</stp>
        <stp>EURGBp Curncy</stp>
        <stp>LAST_PRICE</stp>
        <stp>[Crispin Spreadsheet4.xlsx]SWAN!R160C13</stp>
        <tr r="M160" s="2"/>
      </tp>
      <tp>
        <v>0.86363000000000001</v>
        <stp/>
        <stp>##V3_BDPV12</stp>
        <stp>EURGBp Curncy</stp>
        <stp>LAST_PRICE</stp>
        <stp>[Crispin Spreadsheet4.xlsx]SWAN!R109C13</stp>
        <tr r="M109" s="2"/>
      </tp>
      <tp>
        <v>0.86363000000000001</v>
        <stp/>
        <stp>##V3_BDPV12</stp>
        <stp>EURGBp Curncy</stp>
        <stp>LAST_PRICE</stp>
        <stp>[Crispin Spreadsheet4.xlsx]SWAN!R119C13</stp>
        <tr r="M119" s="2"/>
      </tp>
      <tp>
        <v>0.86363000000000001</v>
        <stp/>
        <stp>##V3_BDPV12</stp>
        <stp>EURGBp Curncy</stp>
        <stp>LAST_PRICE</stp>
        <stp>[Crispin Spreadsheet4.xlsx]SWAN!R118C13</stp>
        <tr r="M118" s="2"/>
      </tp>
      <tp>
        <v>0.86363000000000001</v>
        <stp/>
        <stp>##V3_BDPV12</stp>
        <stp>EURGBp Curncy</stp>
        <stp>LAST_PRICE</stp>
        <stp>[Crispin Spreadsheet4.xlsx]SWAN!R117C13</stp>
        <tr r="M117" s="2"/>
      </tp>
      <tp>
        <v>0.86363000000000001</v>
        <stp/>
        <stp>##V3_BDPV12</stp>
        <stp>EURGBp Curncy</stp>
        <stp>LAST_PRICE</stp>
        <stp>[Crispin Spreadsheet4.xlsx]SWAN!R116C13</stp>
        <tr r="M116" s="2"/>
      </tp>
      <tp>
        <v>0.86363000000000001</v>
        <stp/>
        <stp>##V3_BDPV12</stp>
        <stp>EURGBp Curncy</stp>
        <stp>LAST_PRICE</stp>
        <stp>[Crispin Spreadsheet4.xlsx]SWAN!R115C13</stp>
        <tr r="M115" s="2"/>
      </tp>
      <tp>
        <v>0.86363000000000001</v>
        <stp/>
        <stp>##V3_BDPV12</stp>
        <stp>EURGBp Curncy</stp>
        <stp>LAST_PRICE</stp>
        <stp>[Crispin Spreadsheet4.xlsx]SWAN!R114C13</stp>
        <tr r="M114" s="2"/>
      </tp>
      <tp>
        <v>0.86363000000000001</v>
        <stp/>
        <stp>##V3_BDPV12</stp>
        <stp>EURGBp Curncy</stp>
        <stp>LAST_PRICE</stp>
        <stp>[Crispin Spreadsheet4.xlsx]SWAN!R113C13</stp>
        <tr r="M113" s="2"/>
      </tp>
      <tp>
        <v>0.86363000000000001</v>
        <stp/>
        <stp>##V3_BDPV12</stp>
        <stp>EURGBp Curncy</stp>
        <stp>LAST_PRICE</stp>
        <stp>[Crispin Spreadsheet4.xlsx]SWAN!R112C13</stp>
        <tr r="M112" s="2"/>
      </tp>
      <tp>
        <v>0.86363000000000001</v>
        <stp/>
        <stp>##V3_BDPV12</stp>
        <stp>EURGBp Curncy</stp>
        <stp>LAST_PRICE</stp>
        <stp>[Crispin Spreadsheet4.xlsx]SWAN!R111C13</stp>
        <tr r="M111" s="2"/>
      </tp>
      <tp>
        <v>0.86363000000000001</v>
        <stp/>
        <stp>##V3_BDPV12</stp>
        <stp>EURGBp Curncy</stp>
        <stp>LAST_PRICE</stp>
        <stp>[Crispin Spreadsheet4.xlsx]SWAN!R110C13</stp>
        <tr r="M110" s="2"/>
      </tp>
      <tp>
        <v>0.86363000000000001</v>
        <stp/>
        <stp>##V3_BDPV12</stp>
        <stp>EURGBp Curncy</stp>
        <stp>LAST_PRICE</stp>
        <stp>[Crispin Spreadsheet4.xlsx]SWAN!R128C13</stp>
        <tr r="M128" s="2"/>
      </tp>
      <tp>
        <v>0.86363000000000001</v>
        <stp/>
        <stp>##V3_BDPV12</stp>
        <stp>EURGBp Curncy</stp>
        <stp>LAST_PRICE</stp>
        <stp>[Crispin Spreadsheet4.xlsx]SWAN!R127C13</stp>
        <tr r="M127" s="2"/>
      </tp>
      <tp>
        <v>0.86363000000000001</v>
        <stp/>
        <stp>##V3_BDPV12</stp>
        <stp>EURGBp Curncy</stp>
        <stp>LAST_PRICE</stp>
        <stp>[Crispin Spreadsheet4.xlsx]SWAN!R126C13</stp>
        <tr r="M126" s="2"/>
      </tp>
      <tp>
        <v>0.86363000000000001</v>
        <stp/>
        <stp>##V3_BDPV12</stp>
        <stp>EURGBp Curncy</stp>
        <stp>LAST_PRICE</stp>
        <stp>[Crispin Spreadsheet4.xlsx]SWAN!R125C13</stp>
        <tr r="M125" s="2"/>
      </tp>
      <tp>
        <v>0.86363000000000001</v>
        <stp/>
        <stp>##V3_BDPV12</stp>
        <stp>EURGBp Curncy</stp>
        <stp>LAST_PRICE</stp>
        <stp>[Crispin Spreadsheet4.xlsx]SWAN!R123C13</stp>
        <tr r="M123" s="2"/>
      </tp>
      <tp>
        <v>0.86363000000000001</v>
        <stp/>
        <stp>##V3_BDPV12</stp>
        <stp>EURGBp Curncy</stp>
        <stp>LAST_PRICE</stp>
        <stp>[Crispin Spreadsheet4.xlsx]SWAN!R121C13</stp>
        <tr r="M121" s="2"/>
      </tp>
      <tp>
        <v>0.86363000000000001</v>
        <stp/>
        <stp>##V3_BDPV12</stp>
        <stp>EURGBp Curncy</stp>
        <stp>LAST_PRICE</stp>
        <stp>[Crispin Spreadsheet4.xlsx]SWAN!R120C13</stp>
        <tr r="M120" s="2"/>
      </tp>
      <tp>
        <v>0.86363000000000001</v>
        <stp/>
        <stp>##V3_BDPV12</stp>
        <stp>EURGBp Curncy</stp>
        <stp>LAST_PRICE</stp>
        <stp>[Crispin Spreadsheet4.xlsx]SWAN!R139C13</stp>
        <tr r="M139" s="2"/>
      </tp>
      <tp>
        <v>0.86363000000000001</v>
        <stp/>
        <stp>##V3_BDPV12</stp>
        <stp>EURGBp Curncy</stp>
        <stp>LAST_PRICE</stp>
        <stp>[Crispin Spreadsheet4.xlsx]SWAN!R138C13</stp>
        <tr r="M138" s="2"/>
      </tp>
      <tp>
        <v>0.86363000000000001</v>
        <stp/>
        <stp>##V3_BDPV12</stp>
        <stp>EURGBp Curncy</stp>
        <stp>LAST_PRICE</stp>
        <stp>[Crispin Spreadsheet4.xlsx]SWAN!R137C13</stp>
        <tr r="M137" s="2"/>
      </tp>
      <tp>
        <v>0.86363000000000001</v>
        <stp/>
        <stp>##V3_BDPV12</stp>
        <stp>EURGBp Curncy</stp>
        <stp>LAST_PRICE</stp>
        <stp>[Crispin Spreadsheet4.xlsx]SWAN!R136C13</stp>
        <tr r="M136" s="2"/>
      </tp>
      <tp>
        <v>0.86363000000000001</v>
        <stp/>
        <stp>##V3_BDPV12</stp>
        <stp>EURGBp Curncy</stp>
        <stp>LAST_PRICE</stp>
        <stp>[Crispin Spreadsheet4.xlsx]SWAN!R135C13</stp>
        <tr r="M135" s="2"/>
      </tp>
      <tp>
        <v>0.86363000000000001</v>
        <stp/>
        <stp>##V3_BDPV12</stp>
        <stp>EURGBp Curncy</stp>
        <stp>LAST_PRICE</stp>
        <stp>[Crispin Spreadsheet4.xlsx]SWAN!R134C13</stp>
        <tr r="M134" s="2"/>
      </tp>
      <tp>
        <v>0.86363000000000001</v>
        <stp/>
        <stp>##V3_BDPV12</stp>
        <stp>EURGBp Curncy</stp>
        <stp>LAST_PRICE</stp>
        <stp>[Crispin Spreadsheet4.xlsx]SWAN!R133C13</stp>
        <tr r="M133" s="2"/>
      </tp>
      <tp>
        <v>0.86363000000000001</v>
        <stp/>
        <stp>##V3_BDPV12</stp>
        <stp>EURGBp Curncy</stp>
        <stp>LAST_PRICE</stp>
        <stp>[Crispin Spreadsheet4.xlsx]SWAN!R132C13</stp>
        <tr r="M132" s="2"/>
      </tp>
      <tp>
        <v>0.86363000000000001</v>
        <stp/>
        <stp>##V3_BDPV12</stp>
        <stp>EURGBp Curncy</stp>
        <stp>LAST_PRICE</stp>
        <stp>[Crispin Spreadsheet4.xlsx]SWAN!R131C13</stp>
        <tr r="M131" s="2"/>
      </tp>
      <tp>
        <v>0.86363000000000001</v>
        <stp/>
        <stp>##V3_BDPV12</stp>
        <stp>EURGBp Curncy</stp>
        <stp>LAST_PRICE</stp>
        <stp>[Crispin Spreadsheet4.xlsx]SWAN!R130C13</stp>
        <tr r="M130" s="2"/>
      </tp>
      <tp>
        <v>96.7</v>
        <stp/>
        <stp>##V3_BDHV12</stp>
        <stp>LNZ AV Equity</stp>
        <stp>PX_CLOSE_1D</stp>
        <stp>12/04/2019</stp>
        <stp>12/04/2019</stp>
        <stp>[Crispin Spreadsheet.xlsx]OEI!R830C28</stp>
        <tr r="AB830" s="1"/>
      </tp>
      <tp>
        <v>17.63</v>
        <stp/>
        <stp>##V3_BDHV12</stp>
        <stp>HTZ US Equity</stp>
        <stp>PX_CLOSE_1D</stp>
        <stp>12/04/2019</stp>
        <stp>12/04/2019</stp>
        <stp>[Crispin Spreadsheet.xlsx]OEI!R827C28</stp>
        <tr r="AB827" s="1"/>
      </tp>
      <tp>
        <v>1262</v>
        <stp/>
        <stp>##V3_BDHV12</stp>
        <stp>6753 JT Equity</stp>
        <stp>PX_CLOSE_1D</stp>
        <stp>12/04/2019</stp>
        <stp>12/04/2019</stp>
        <stp>[Crispin Spreadsheet.xlsx]SWAN!R67C26</stp>
        <tr r="Z67" s="2"/>
      </tp>
      <tp>
        <v>17.63</v>
        <stp/>
        <stp>##V3_BDHV12</stp>
        <stp>HTZ US Equity</stp>
        <stp>PX_CLOSE_1D</stp>
        <stp>12/04/2019</stp>
        <stp>12/04/2019</stp>
        <stp>[Crispin Spreadsheet.xlsx]OEI!R696C28</stp>
        <tr r="AB696" s="1"/>
      </tp>
      <tp>
        <v>145.1</v>
        <stp/>
        <stp>##V3_BDHV12</stp>
        <stp>VOLVB SS Equity</stp>
        <stp>PX_CLOSE_1D</stp>
        <stp>12/04/2019</stp>
        <stp>12/04/2019</stp>
        <stp>[Crispin Spreadsheet.xlsx]OEI!R393C28</stp>
        <tr r="AB393" s="1"/>
      </tp>
      <tp>
        <v>132.37</v>
        <stp/>
        <stp>##V3_BDPV12</stp>
        <stp>MQG AU Equity</stp>
        <stp>LAST_PRICE</stp>
        <stp>[Crispin Spreadsheet.xlsx]OEI!R18C7</stp>
        <tr r="G18" s="1"/>
      </tp>
      <tp>
        <v>17.7</v>
        <stp/>
        <stp>##V3_BDPV12</stp>
        <stp>WTW US Equity</stp>
        <stp>LAST_PRICE</stp>
        <stp>[Crispin Spreadsheet.xlsx]OEI!R767C7</stp>
        <tr r="G767" s="1"/>
      </tp>
      <tp>
        <v>371</v>
        <stp/>
        <stp>##V3_BDPV12</stp>
        <stp>STVG LN Equity</stp>
        <stp>LAST_PRICE</stp>
        <stp>[Crispin Spreadsheet.xlsx]OEI!R599C7</stp>
        <tr r="G599" s="1"/>
      </tp>
      <tp>
        <v>36.11</v>
        <stp/>
        <stp>##V3_BDPV12</stp>
        <stp>CAR US Equity</stp>
        <stp>LAST_PRICE</stp>
        <stp>[Crispin Spreadsheet.xlsx]OEI!R642C7</stp>
        <tr r="G642" s="1"/>
      </tp>
      <tp>
        <v>20.93</v>
        <stp/>
        <stp>##V3_BDPV12</stp>
        <stp>BPY US Equity</stp>
        <stp>LAST_PRICE</stp>
        <stp>[Crispin Spreadsheet.xlsx]OEI!R649C7</stp>
        <tr r="G649" s="1"/>
      </tp>
      <tp>
        <v>33.93</v>
        <stp/>
        <stp>##V3_BDPV12</stp>
        <stp>NAV US Equity</stp>
        <stp>LAST_PRICE</stp>
        <stp>[Crispin Spreadsheet.xlsx]OEI!R836C7</stp>
        <tr r="G836" s="1"/>
      </tp>
      <tp>
        <v>13.7</v>
        <stp/>
        <stp>##V3_BDPV12</stp>
        <stp>FCX US Equity</stp>
        <stp>LAST_PRICE</stp>
        <stp>[Crispin Spreadsheet.xlsx]OEI!R688C7</stp>
        <tr r="G688" s="1"/>
      </tp>
      <tp>
        <v>18.7</v>
        <stp/>
        <stp>##V3_BDPV12</stp>
        <stp>PAT GY Equity</stp>
        <stp>LAST_PRICE</stp>
        <stp>[Crispin Spreadsheet.xlsx]OEI!R174C7</stp>
        <tr r="G174" s="1"/>
      </tp>
      <tp>
        <v>31.5</v>
        <stp/>
        <stp>##V3_BDPV12</stp>
        <stp>SLP LN Equity</stp>
        <stp>LAST_PRICE</stp>
        <stp>[Crispin Spreadsheet.xlsx]OEI!R600C7</stp>
        <tr r="G600" s="1"/>
      </tp>
      <tp>
        <v>26.48</v>
        <stp/>
        <stp>##V3_BDPV12</stp>
        <stp>ITX SQ Equity</stp>
        <stp>LAST_PRICE</stp>
        <stp>[Crispin Spreadsheet.xlsx]OEI!R368C7</stp>
        <tr r="G368" s="1"/>
      </tp>
      <tp>
        <v>111.276</v>
        <stp/>
        <stp>##V3_BDPV12</stp>
        <stp>ARARGE5206S0 Govt</stp>
        <stp>PX_YEST_CLOSE</stp>
        <stp>[Crispin Spreadsheet.xlsx]SWAN!R216C6</stp>
        <tr r="F216" s="2"/>
      </tp>
      <tp>
        <v>143.78</v>
        <stp/>
        <stp>##V3_BDPV12</stp>
        <stp>WYNN US Equity</stp>
        <stp>LAST_PRICE</stp>
        <stp>[Crispin Spreadsheet.xlsx]OEI!R770C7</stp>
        <tr r="G770" s="1"/>
      </tp>
      <tp>
        <v>13.065</v>
        <stp/>
        <stp>##V3_BDPV12</stp>
        <stp>UBSG SW Equity</stp>
        <stp>LAST_PRICE</stp>
        <stp>[Crispin Spreadsheet.xlsx]OEI!R419C7</stp>
        <tr r="G419" s="1"/>
      </tp>
      <tp>
        <v>5.91</v>
        <stp/>
        <stp>##V3_BDPV12</stp>
        <stp>TLGO SQ Equity</stp>
        <stp>LAST_PRICE</stp>
        <stp>[Crispin Spreadsheet.xlsx]OEI!R371C7</stp>
        <tr r="G371" s="1"/>
      </tp>
      <tp>
        <v>6.19</v>
        <stp/>
        <stp>##V3_BDHV12</stp>
        <stp>ZIL2 GY Equity</stp>
        <stp>PX_CLOSE_1D</stp>
        <stp>12/04/2019</stp>
        <stp>12/04/2019</stp>
        <stp>[Crispin Spreadsheet.xlsx]SWAN!R40C26</stp>
        <tr r="Z40" s="2"/>
      </tp>
      <tp>
        <v>319.89999999999998</v>
        <stp/>
        <stp>##V3_BDPV12</stp>
        <stp>ZURN SW Equity</stp>
        <stp>LAST_PRICE</stp>
        <stp>[Crispin Spreadsheet.xlsx]OEI!R420C7</stp>
        <tr r="G420" s="1"/>
      </tp>
      <tp>
        <v>29.14</v>
        <stp/>
        <stp>##V3_BDPV12</stp>
        <stp>APAM NA Equity</stp>
        <stp>LAST_PRICE</stp>
        <stp>[Crispin Spreadsheet.xlsx]OEI!R313C7</stp>
        <tr r="G313" s="1"/>
      </tp>
      <tp>
        <v>542.79999999999995</v>
        <stp/>
        <stp>##V3_BDPV12</stp>
        <stp>AUTO LN Equity</stp>
        <stp>LAST_PRICE</stp>
        <stp>[Crispin Spreadsheet.xlsx]OEI!R441C7</stp>
        <tr r="G441" s="1"/>
      </tp>
      <tp>
        <v>47.28</v>
        <stp/>
        <stp>##V3_BDPV12</stp>
        <stp>ATVI US Equity</stp>
        <stp>LAST_PRICE</stp>
        <stp>[Crispin Spreadsheet.xlsx]OEI!R627C7</stp>
        <tr r="G627" s="1"/>
      </tp>
      <tp>
        <v>1.3965000000000001</v>
        <stp/>
        <stp>##V3_BDPV12</stp>
        <stp>ARYN SW Equity</stp>
        <stp>LAST_PRICE</stp>
        <stp>[Crispin Spreadsheet.xlsx]OEI!R400C7</stp>
        <tr r="G400" s="1"/>
      </tp>
      <tp>
        <v>4.22</v>
        <stp/>
        <stp>##V3_BDPV12</stp>
        <stp>GOGO US Equity</stp>
        <stp>LAST_PRICE</stp>
        <stp>[Crispin Spreadsheet.xlsx]OEI!R691C7</stp>
        <tr r="G691" s="1"/>
      </tp>
      <tp>
        <v>75.989999999999995</v>
        <stp/>
        <stp>##V3_BDPV12</stp>
        <stp>DNKN US Equity</stp>
        <stp>LAST_PRICE</stp>
        <stp>[Crispin Spreadsheet.xlsx]OEI!R670C7</stp>
        <tr r="G670" s="1"/>
      </tp>
      <tp>
        <v>602.5</v>
        <stp/>
        <stp>##V3_BDPV12</stp>
        <stp>INCH LN Equity</stp>
        <stp>LAST_PRICE</stp>
        <stp>[Crispin Spreadsheet.xlsx]OEI!R516C7</stp>
        <tr r="G516" s="1"/>
      </tp>
      <tp>
        <v>132.15</v>
        <stp/>
        <stp>##V3_BDPV12</stp>
        <stp>ITV LN Equity</stp>
        <stp>LAST_PRICE</stp>
        <stp>[Crispin Spreadsheet.xlsx]SWAN!R145C7</stp>
        <tr r="G145" s="2"/>
      </tp>
      <tp t="s">
        <v>USD</v>
        <stp/>
        <stp>##V3_BDPV12</stp>
        <stp>FOXA US Equity</stp>
        <stp>CRNCY</stp>
        <stp>[Crispin Spreadsheet.xlsx]OPUS!R73C4</stp>
        <tr r="D73" s="4"/>
      </tp>
      <tp>
        <v>3560</v>
        <stp/>
        <stp>##V3_BDPV12</stp>
        <stp>9684 JT Equity</stp>
        <stp>PX_YEST_CLOSE</stp>
        <stp>[Crispin Spreadsheet.xlsx]OEI!R298C6</stp>
        <tr r="F298" s="1"/>
      </tp>
      <tp>
        <v>47.28</v>
        <stp/>
        <stp>##V3_BDPV12</stp>
        <stp>ATVI US Equity</stp>
        <stp>PX_YEST_CLOSE</stp>
        <stp>[Crispin Spreadsheet.xlsx]ALEG!R67C6</stp>
        <tr r="F67" s="3"/>
      </tp>
      <tp>
        <v>17485</v>
        <stp/>
        <stp>##V3_BDPV12</stp>
        <stp>8035 JT Equity</stp>
        <stp>PX_YEST_CLOSE</stp>
        <stp>[Crispin Spreadsheet.xlsx]OEI!R303C6</stp>
        <tr r="F303" s="1"/>
      </tp>
      <tp>
        <v>509.4</v>
        <stp/>
        <stp>##V3_BDPV12</stp>
        <stp>HEXAB SS Equity</stp>
        <stp>PX_YEST_CLOSE</stp>
        <stp>[Crispin Spreadsheet.xlsx]SWAN!R96C6</stp>
        <tr r="F96" s="2"/>
      </tp>
      <tp>
        <v>306.8</v>
        <stp/>
        <stp>##V3_BDPV12</stp>
        <stp>AKERBP NO Equity</stp>
        <stp>PX_YEST_CLOSE</stp>
        <stp>[Crispin Spreadsheet.xlsx]SWAN!R79C6</stp>
        <tr r="F79" s="2"/>
      </tp>
      <tp>
        <v>2637</v>
        <stp/>
        <stp>##V3_BDPV12</stp>
        <stp>CCH LN Equity</stp>
        <stp>LAST_PRICE</stp>
        <stp>[Crispin Spreadsheet.xlsx]SWAN!R125C7</stp>
        <tr r="G125" s="2"/>
      </tp>
      <tp>
        <v>555.29999999999995</v>
        <stp/>
        <stp>##V3_BDPV12</stp>
        <stp>8306 JT Equity</stp>
        <stp>PX_YEST_CLOSE</stp>
        <stp>[Crispin Spreadsheet.xlsx]OEI!R280C6</stp>
        <tr r="F280" s="1"/>
      </tp>
      <tp>
        <v>396.7</v>
        <stp/>
        <stp>##V3_BDPV12</stp>
        <stp>BME LN Equity</stp>
        <stp>LAST_PRICE</stp>
        <stp>[Crispin Spreadsheet.xlsx]SWAN!R115C7</stp>
        <tr r="G115" s="2"/>
      </tp>
      <tp>
        <v>942</v>
        <stp/>
        <stp>##V3_BDPV12</stp>
        <stp>5727 JT Equity</stp>
        <stp>PX_YEST_CLOSE</stp>
        <stp>[Crispin Spreadsheet.xlsx]OEI!R302C6</stp>
        <tr r="F302" s="1"/>
      </tp>
      <tp t="s">
        <v>GBp</v>
        <stp/>
        <stp>##V3_BDPV12</stp>
        <stp>BARC LN Equity</stp>
        <stp>CRNCY</stp>
        <stp>[Crispin Spreadsheet.xlsx]FDXC!R44C4</stp>
        <tr r="D44" s="8"/>
      </tp>
      <tp>
        <v>951</v>
        <stp/>
        <stp>##V3_BDPV12</stp>
        <stp>2730 JT Equity</stp>
        <stp>PX_YEST_CLOSE</stp>
        <stp>[Crispin Spreadsheet.xlsx]OEI!R263C6</stp>
        <tr r="F263" s="1"/>
      </tp>
      <tp>
        <v>81.290000000000006</v>
        <stp/>
        <stp>##V3_BDPV12</stp>
        <stp>NOVN SW Equity</stp>
        <stp>LAST_PRICE</stp>
        <stp>[Crispin Spreadsheet4.xlsx]OEI!R412C7</stp>
        <tr r="G412" s="1"/>
      </tp>
      <tp>
        <v>299.8</v>
        <stp/>
        <stp>##V3_BDPV12</stp>
        <stp>LONN SW Equity</stp>
        <stp>LAST_PRICE</stp>
        <stp>[Crispin Spreadsheet4.xlsx]OEI!R410C7</stp>
        <tr r="G410" s="1"/>
      </tp>
      <tp>
        <v>1595.5</v>
        <stp/>
        <stp>##V3_BDPV12</stp>
        <stp>8591 JT Equity</stp>
        <stp>PX_YEST_CLOSE</stp>
        <stp>[Crispin Spreadsheet.xlsx]OEI!R289C6</stp>
        <tr r="F289" s="1"/>
      </tp>
      <tp t="s">
        <v>HKD</v>
        <stp/>
        <stp>##V3_BDPV12</stp>
        <stp>3328 HK Equity</stp>
        <stp>CRNCY</stp>
        <stp>[Crispin Spreadsheet.xlsx]OEI!R203C4</stp>
        <tr r="D203" s="1"/>
      </tp>
      <tp>
        <v>100.3</v>
        <stp/>
        <stp>##V3_BDPV12</stp>
        <stp>FGP LN Equity</stp>
        <stp>LAST_PRICE</stp>
        <stp>[Crispin Spreadsheet.xlsx]SWAN!R135C7</stp>
        <tr r="G135" s="2"/>
      </tp>
      <tp>
        <v>47.28</v>
        <stp/>
        <stp>##V3_BDPV12</stp>
        <stp>ATVI US Equity</stp>
        <stp>PX_YEST_CLOSE</stp>
        <stp>[Crispin Spreadsheet.xlsx]FDXC!R63C6</stp>
        <tr r="F63" s="8"/>
      </tp>
      <tp>
        <v>30.17</v>
        <stp/>
        <stp>##V3_BDPV12</stp>
        <stp>BAC US Equity</stp>
        <stp>LAST_PRICE</stp>
        <stp>[Crispin Spreadsheet.xlsx]SWAN!R175C7</stp>
        <tr r="G175" s="2"/>
      </tp>
      <tp>
        <v>260.13</v>
        <stp/>
        <stp>##V3_BDPV12</stp>
        <stp>FDS US Equity</stp>
        <stp>LAST_PRICE</stp>
        <stp>[Crispin Spreadsheet.xlsx]SWAN!R185C7</stp>
        <tr r="G185" s="2"/>
      </tp>
      <tp>
        <v>311.2</v>
        <stp/>
        <stp>##V3_BDPV12</stp>
        <stp>LUPE SS Equity</stp>
        <stp>PX_YEST_CLOSE</stp>
        <stp>[Crispin Spreadsheet.xlsx]SWAN!R98C6</stp>
        <tr r="F98" s="2"/>
      </tp>
      <tp>
        <v>33.93</v>
        <stp/>
        <stp>##V3_BDPV12</stp>
        <stp>NAV US Equity</stp>
        <stp>LAST_PRICE</stp>
        <stp>[Crispin Spreadsheet.xlsx]SWAN!R195C7</stp>
        <tr r="G195" s="2"/>
      </tp>
      <tp>
        <v>140.94</v>
        <stp/>
        <stp>##V3_BDPV12</stp>
        <stp>VOD LN Equity</stp>
        <stp>LAST_PRICE</stp>
        <stp>[Crispin Spreadsheet.xlsx]SWAN!R165C7</stp>
        <tr r="G165" s="2"/>
      </tp>
      <tp t="s">
        <v>EUR</v>
        <stp/>
        <stp>##V3_BDPV12</stp>
        <stp>ZIL2 GY Equity</stp>
        <stp>CRNCY</stp>
        <stp>[Crispin Spreadsheet.xlsx]SWAN!R40C4</stp>
        <tr r="D40" s="2"/>
      </tp>
      <tp>
        <v>1.1314</v>
        <stp/>
        <stp>##V3_BDPV12</stp>
        <stp>EURUSD Curncy</stp>
        <stp>LAST_PRICE</stp>
        <stp>[Crispin Spreadsheet.xlsx]ALEG!R59C13</stp>
        <tr r="M59" s="3"/>
      </tp>
      <tp>
        <v>1.1314</v>
        <stp/>
        <stp>##V3_BDPV12</stp>
        <stp>EURUSD Curncy</stp>
        <stp>LAST_PRICE</stp>
        <stp>[Crispin Spreadsheet.xlsx]ALEG!R78C13</stp>
        <tr r="M78" s="3"/>
      </tp>
      <tp>
        <v>1.1314</v>
        <stp/>
        <stp>##V3_BDPV12</stp>
        <stp>EURUSD Curncy</stp>
        <stp>LAST_PRICE</stp>
        <stp>[Crispin Spreadsheet.xlsx]ALEG!R79C13</stp>
        <tr r="M79" s="3"/>
      </tp>
      <tp>
        <v>1.1314</v>
        <stp/>
        <stp>##V3_BDPV12</stp>
        <stp>EURUSD Curncy</stp>
        <stp>LAST_PRICE</stp>
        <stp>[Crispin Spreadsheet.xlsx]ALEG!R72C13</stp>
        <tr r="M72" s="3"/>
      </tp>
      <tp>
        <v>1.1314</v>
        <stp/>
        <stp>##V3_BDPV12</stp>
        <stp>EURUSD Curncy</stp>
        <stp>LAST_PRICE</stp>
        <stp>[Crispin Spreadsheet.xlsx]ALEG!R73C13</stp>
        <tr r="M73" s="3"/>
      </tp>
      <tp>
        <v>1.1314</v>
        <stp/>
        <stp>##V3_BDPV12</stp>
        <stp>EURUSD Curncy</stp>
        <stp>LAST_PRICE</stp>
        <stp>[Crispin Spreadsheet.xlsx]ALEG!R70C13</stp>
        <tr r="M70" s="3"/>
      </tp>
      <tp>
        <v>1.1314</v>
        <stp/>
        <stp>##V3_BDPV12</stp>
        <stp>EURUSD Curncy</stp>
        <stp>LAST_PRICE</stp>
        <stp>[Crispin Spreadsheet.xlsx]ALEG!R71C13</stp>
        <tr r="M71" s="3"/>
      </tp>
      <tp>
        <v>1.1314</v>
        <stp/>
        <stp>##V3_BDPV12</stp>
        <stp>EURUSD Curncy</stp>
        <stp>LAST_PRICE</stp>
        <stp>[Crispin Spreadsheet.xlsx]ALEG!R76C13</stp>
        <tr r="M76" s="3"/>
      </tp>
      <tp>
        <v>1.1314</v>
        <stp/>
        <stp>##V3_BDPV12</stp>
        <stp>EURUSD Curncy</stp>
        <stp>LAST_PRICE</stp>
        <stp>[Crispin Spreadsheet.xlsx]ALEG!R77C13</stp>
        <tr r="M77" s="3"/>
      </tp>
      <tp>
        <v>1.1314</v>
        <stp/>
        <stp>##V3_BDPV12</stp>
        <stp>EURUSD Curncy</stp>
        <stp>LAST_PRICE</stp>
        <stp>[Crispin Spreadsheet.xlsx]ALEG!R74C13</stp>
        <tr r="M74" s="3"/>
      </tp>
      <tp>
        <v>1.1314</v>
        <stp/>
        <stp>##V3_BDPV12</stp>
        <stp>EURUSD Curncy</stp>
        <stp>LAST_PRICE</stp>
        <stp>[Crispin Spreadsheet.xlsx]ALEG!R75C13</stp>
        <tr r="M75" s="3"/>
      </tp>
      <tp>
        <v>1.1314</v>
        <stp/>
        <stp>##V3_BDPV12</stp>
        <stp>EURUSD Curncy</stp>
        <stp>LAST_PRICE</stp>
        <stp>[Crispin Spreadsheet.xlsx]ALEG!R68C13</stp>
        <tr r="M68" s="3"/>
      </tp>
      <tp>
        <v>1.1314</v>
        <stp/>
        <stp>##V3_BDPV12</stp>
        <stp>EURUSD Curncy</stp>
        <stp>LAST_PRICE</stp>
        <stp>[Crispin Spreadsheet.xlsx]ALEG!R69C13</stp>
        <tr r="M69" s="3"/>
      </tp>
      <tp>
        <v>1.1314</v>
        <stp/>
        <stp>##V3_BDPV12</stp>
        <stp>EURUSD Curncy</stp>
        <stp>LAST_PRICE</stp>
        <stp>[Crispin Spreadsheet.xlsx]ALEG!R61C13</stp>
        <tr r="M61" s="3"/>
      </tp>
      <tp>
        <v>1.1314</v>
        <stp/>
        <stp>##V3_BDPV12</stp>
        <stp>EURUSD Curncy</stp>
        <stp>LAST_PRICE</stp>
        <stp>[Crispin Spreadsheet.xlsx]ALEG!R67C13</stp>
        <tr r="M67" s="3"/>
      </tp>
      <tp>
        <v>1.1314</v>
        <stp/>
        <stp>##V3_BDPV12</stp>
        <stp>EURUSD Curncy</stp>
        <stp>LAST_PRICE</stp>
        <stp>[Crispin Spreadsheet.xlsx]ALEG!R16C13</stp>
        <tr r="M16" s="3"/>
      </tp>
      <tp>
        <v>11.835000000000001</v>
        <stp/>
        <stp>##V3_BDPV12</stp>
        <stp>STERV FH Equity</stp>
        <stp>LAST_PRICE</stp>
        <stp>[Crispin Spreadsheet4.xlsx]OEI!R80C7</stp>
        <tr r="G80" s="1"/>
      </tp>
      <tp>
        <v>17.91</v>
        <stp/>
        <stp>##V3_BDPV12</stp>
        <stp>ABX CN Equity</stp>
        <stp>LAST_PRICE</stp>
        <stp>[Crispin Spreadsheet.xlsx]OEI!R51C7</stp>
        <tr r="G51" s="1"/>
      </tp>
      <tp>
        <v>11.83</v>
        <stp/>
        <stp>##V3_BDPV12</stp>
        <stp>ACB CN Equity</stp>
        <stp>LAST_PRICE</stp>
        <stp>[Crispin Spreadsheet.xlsx]OEI!R50C7</stp>
        <tr r="G50" s="1"/>
      </tp>
      <tp>
        <v>210.1</v>
        <stp/>
        <stp>##V3_BDPV12</stp>
        <stp>GNC LN Equity</stp>
        <stp>LAST_PRICE</stp>
        <stp>[Crispin Spreadsheet.xlsx]OPE!R41C7</stp>
        <tr r="G41" s="5"/>
      </tp>
      <tp>
        <v>41.3</v>
        <stp/>
        <stp>##V3_BDPV12</stp>
        <stp>CMCSA US Equity</stp>
        <stp>LAST_PRICE</stp>
        <stp>[Crispin Spreadsheet.xlsx]SWAN!R179C7</stp>
        <tr r="G179" s="2"/>
      </tp>
      <tp>
        <v>140.94</v>
        <stp/>
        <stp>##V3_BDPV12</stp>
        <stp>VOD LN Equity</stp>
        <stp>LAST_PRICE</stp>
        <stp>[Crispin Spreadsheet.xlsx]OPE!R50C7</stp>
        <tr r="G50" s="5"/>
      </tp>
      <tp>
        <v>132.15</v>
        <stp/>
        <stp>##V3_BDPV12</stp>
        <stp>ITV LN Equity</stp>
        <stp>LAST_PRICE</stp>
        <stp>[Crispin Spreadsheet.xlsx]OEI!R525C7</stp>
        <tr r="G525" s="1"/>
      </tp>
      <tp>
        <v>17.71</v>
        <stp/>
        <stp>##V3_BDPV12</stp>
        <stp>AMP IM Equity</stp>
        <stp>LAST_PRICE</stp>
        <stp>[Crispin Spreadsheet.xlsx]OEI!R233C7</stp>
        <tr r="G233" s="1"/>
      </tp>
      <tp>
        <v>2.85</v>
        <stp/>
        <stp>##V3_BDPV12</stp>
        <stp>AVP US Equity</stp>
        <stp>LAST_PRICE</stp>
        <stp>[Crispin Spreadsheet.xlsx]OEI!R643C7</stp>
        <tr r="G643" s="1"/>
      </tp>
      <tp>
        <v>362</v>
        <stp/>
        <stp>##V3_BDPV12</stp>
        <stp>YAR NO Equity</stp>
        <stp>LAST_PRICE</stp>
        <stp>[Crispin Spreadsheet.xlsx]OEI!R341C7</stp>
        <tr r="G341" s="1"/>
      </tp>
      <tp>
        <v>260.13</v>
        <stp/>
        <stp>##V3_BDPV12</stp>
        <stp>FDS US Equity</stp>
        <stp>LAST_PRICE</stp>
        <stp>[Crispin Spreadsheet.xlsx]OEI!R680C7</stp>
        <tr r="G680" s="1"/>
      </tp>
      <tp>
        <v>11.58</v>
        <stp/>
        <stp>##V3_BDPV12</stp>
        <stp>SZU GY Equity</stp>
        <stp>LAST_PRICE</stp>
        <stp>[Crispin Spreadsheet.xlsx]OEI!R186C7</stp>
        <tr r="G186" s="1"/>
      </tp>
      <tp>
        <v>15.76</v>
        <stp/>
        <stp>##V3_BDPV12</stp>
        <stp>ESV US Equity</stp>
        <stp>LAST_PRICE</stp>
        <stp>[Crispin Spreadsheet.xlsx]OEI!R675C7</stp>
        <tr r="G675" s="1"/>
      </tp>
      <tp>
        <v>301.39999999999998</v>
        <stp/>
        <stp>##V3_BDPV12</stp>
        <stp>UHR SW Equity</stp>
        <stp>LAST_PRICE</stp>
        <stp>[Crispin Spreadsheet.xlsx]SWAN!R106C7</stp>
        <tr r="G106" s="2"/>
      </tp>
      <tp>
        <v>49.3</v>
        <stp/>
        <stp>##V3_BDPV12</stp>
        <stp>JSE LN Equity</stp>
        <stp>LAST_PRICE</stp>
        <stp>[Crispin Spreadsheet.xlsx]SWAN!R146C7</stp>
        <tr r="G146" s="2"/>
      </tp>
      <tp>
        <v>311.2</v>
        <stp/>
        <stp>##V3_BDPV12</stp>
        <stp>LUPE SS Equity</stp>
        <stp>PX_YEST_CLOSE</stp>
        <stp>[Crispin Spreadsheet.xlsx]FDXC!R36C6</stp>
        <tr r="F36" s="8"/>
      </tp>
      <tp>
        <v>205</v>
        <stp/>
        <stp>##V3_BDPV12</stp>
        <stp>8848 JT Equity</stp>
        <stp>PX_YEST_CLOSE</stp>
        <stp>[Crispin Spreadsheet.xlsx]OEI!R277C6</stp>
        <tr r="F277" s="1"/>
      </tp>
      <tp t="s">
        <v>NOK</v>
        <stp/>
        <stp>##V3_BDPV12</stp>
        <stp>SDRL NO Equity</stp>
        <stp>CRNCY</stp>
        <stp>[Crispin Spreadsheet.xlsx]ALEG!R32C4</stp>
        <tr r="D32" s="3"/>
      </tp>
      <tp>
        <v>5110</v>
        <stp/>
        <stp>##V3_BDPV12</stp>
        <stp>9719 JT Equity</stp>
        <stp>PX_YEST_CLOSE</stp>
        <stp>[Crispin Spreadsheet.xlsx]OEI!R292C6</stp>
        <tr r="F292" s="1"/>
      </tp>
      <tp>
        <v>0.57579999999999998</v>
        <stp/>
        <stp>##V3_BDPV12</stp>
        <stp>WFT US Equity</stp>
        <stp>LAST_PRICE</stp>
        <stp>[Crispin Spreadsheet.xlsx]SWAN!R206C7</stp>
        <tr r="G206" s="2"/>
      </tp>
      <tp>
        <v>1</v>
        <stp/>
        <stp>##V3_BDPV12</stp>
        <stp>EURZAr Curncy</stp>
        <stp>QUOTE_FACTOR</stp>
        <stp>[Crispin Spreadsheet.xlsx]OEI!R352C12</stp>
        <tr r="L352" s="1"/>
      </tp>
      <tp>
        <v>1</v>
        <stp/>
        <stp>##V3_BDPV12</stp>
        <stp>EURZAr Curncy</stp>
        <stp>QUOTE_FACTOR</stp>
        <stp>[Crispin Spreadsheet.xlsx]OEI!R353C12</stp>
        <tr r="L353" s="1"/>
      </tp>
      <tp>
        <v>1</v>
        <stp/>
        <stp>##V3_BDPV12</stp>
        <stp>EURZAr Curncy</stp>
        <stp>QUOTE_FACTOR</stp>
        <stp>[Crispin Spreadsheet.xlsx]OEI!R354C12</stp>
        <tr r="L354" s="1"/>
      </tp>
      <tp>
        <v>1</v>
        <stp/>
        <stp>##V3_BDPV12</stp>
        <stp>EURZAr Curncy</stp>
        <stp>QUOTE_FACTOR</stp>
        <stp>[Crispin Spreadsheet.xlsx]OEI!R355C12</stp>
        <tr r="L355" s="1"/>
      </tp>
      <tp>
        <v>1</v>
        <stp/>
        <stp>##V3_BDPV12</stp>
        <stp>EURZAr Curncy</stp>
        <stp>QUOTE_FACTOR</stp>
        <stp>[Crispin Spreadsheet.xlsx]OEI!R356C12</stp>
        <tr r="L356" s="1"/>
      </tp>
      <tp>
        <v>267.7</v>
        <stp/>
        <stp>##V3_BDPV12</stp>
        <stp>TSLA US Equity</stp>
        <stp>LAST_PRICE</stp>
        <stp>[Crispin Spreadsheet.xlsx]SWAN!R201C7</stp>
        <tr r="G201" s="2"/>
      </tp>
      <tp>
        <v>191.1</v>
        <stp/>
        <stp>##V3_BDPV12</stp>
        <stp>MOWI NO Equity</stp>
        <stp>LAST_PRICE</stp>
        <stp>[Crispin Spreadsheet4.xlsx]OEI!R832C7</stp>
        <tr r="G832" s="1"/>
      </tp>
      <tp>
        <v>191.1</v>
        <stp/>
        <stp>##V3_BDPV12</stp>
        <stp>MOWI NO Equity</stp>
        <stp>LAST_PRICE</stp>
        <stp>[Crispin Spreadsheet4.xlsx]OEI!R332C7</stp>
        <tr r="G332" s="1"/>
      </tp>
      <tp>
        <v>20.93</v>
        <stp/>
        <stp>##V3_BDPV12</stp>
        <stp>BPY US Equity</stp>
        <stp>LAST_PRICE</stp>
        <stp>[Crispin Spreadsheet.xlsx]SWAN!R176C7</stp>
        <tr r="G176" s="2"/>
      </tp>
      <tp>
        <v>26.3</v>
        <stp/>
        <stp>##V3_BDPV12</stp>
        <stp>PDG LN Equity</stp>
        <stp>LAST_PRICE</stp>
        <stp>[Crispin Spreadsheet.xlsx]SWAN!R156C7</stp>
        <tr r="G156" s="2"/>
      </tp>
      <tp t="s">
        <v>USD</v>
        <stp/>
        <stp>##V3_BDPV12</stp>
        <stp>CMCSA US Equity</stp>
        <stp>CRNCY</stp>
        <stp>[Crispin Spreadsheet.xlsx]ALEG!R70C4</stp>
        <tr r="D70" s="3"/>
      </tp>
      <tp t="s">
        <v>#N/A N/A</v>
        <stp/>
        <stp>##V3_BDPV12</stp>
        <stp>SLCJY US Equity</stp>
        <stp>PX_YEST_CLOSE</stp>
        <stp>[Crispin Spreadsheet.xlsx]ALEG!R77C6</stp>
        <tr r="F77" s="3"/>
      </tp>
      <tp>
        <v>94.42</v>
        <stp/>
        <stp>##V3_BDPV12</stp>
        <stp>HEIA NA Equity</stp>
        <stp>LAST_PRICE</stp>
        <stp>[Crispin Spreadsheet4.xlsx]OEI!R317C7</stp>
        <tr r="G317" s="1"/>
      </tp>
      <tp t="s">
        <v>#N/A N/A</v>
        <stp/>
        <stp>##V3_BDPV12</stp>
        <stp>SLCJY US Equity</stp>
        <stp>PX_YEST_CLOSE</stp>
        <stp>[Crispin Spreadsheet.xlsx]FDXC!R73C6</stp>
        <tr r="F73" s="8"/>
      </tp>
      <tp t="s">
        <v>SEK</v>
        <stp/>
        <stp>##V3_BDPV12</stp>
        <stp>ERICB SS Equity</stp>
        <stp>CRNCY</stp>
        <stp>[Crispin Spreadsheet.xlsx]BEST!R13C4</stp>
        <tr r="D13" s="6"/>
      </tp>
      <tp>
        <v>883.6</v>
        <stp/>
        <stp>##V3_BDPV12</stp>
        <stp>WPP LN Equity</stp>
        <stp>LAST_PRICE</stp>
        <stp>[Crispin Spreadsheet.xlsx]SWAN!R166C7</stp>
        <tr r="G166" s="2"/>
      </tp>
      <tp>
        <v>8076</v>
        <stp/>
        <stp>##V3_BDHV12</stp>
        <stp>4911 JT Equity</stp>
        <stp>PX_CLOSE_1D</stp>
        <stp>12/04/2019</stp>
        <stp>12/04/2019</stp>
        <stp>[Crispin Spreadsheet.xlsx]SWAN!R69C26</stp>
        <tr r="Z69" s="2"/>
      </tp>
      <tp>
        <v>20.114999999999998</v>
        <stp/>
        <stp>##V3_BDHV12</stp>
        <stp>IFX GY Equity</stp>
        <stp>PX_CLOSE_1D</stp>
        <stp>12/04/2019</stp>
        <stp>12/04/2019</stp>
        <stp>[Crispin Spreadsheet.xlsx]OEI!R170C28</stp>
        <tr r="AB170" s="1"/>
      </tp>
      <tp>
        <v>58</v>
        <stp/>
        <stp>##V3_BDHV12</stp>
        <stp>ENX FP Equity</stp>
        <stp>PX_CLOSE_1D</stp>
        <stp>12/04/2019</stp>
        <stp>12/04/2019</stp>
        <stp>[Crispin Spreadsheet.xlsx]OEI!R105C28</stp>
        <tr r="AB105" s="1"/>
      </tp>
      <tp>
        <v>26.59</v>
        <stp/>
        <stp>##V3_BDHV12</stp>
        <stp>ITX SQ Equity</stp>
        <stp>PX_CLOSE_1D</stp>
        <stp>12/04/2019</stp>
        <stp>12/04/2019</stp>
        <stp>[Crispin Spreadsheet.xlsx]OEI!R368C28</stp>
        <tr r="AB368" s="1"/>
      </tp>
      <tp>
        <v>9.2780000000000005</v>
        <stp/>
        <stp>##V3_BDHV12</stp>
        <stp>ACX SQ Equity</stp>
        <stp>PX_CLOSE_1D</stp>
        <stp>12/04/2019</stp>
        <stp>12/04/2019</stp>
        <stp>[Crispin Spreadsheet.xlsx]OEI!R360C28</stp>
        <tr r="AB360" s="1"/>
      </tp>
      <tp>
        <v>370.4</v>
        <stp/>
        <stp>##V3_BDHV12</stp>
        <stp>DRX LN Equity</stp>
        <stp>PX_CLOSE_1D</stp>
        <stp>12/04/2019</stp>
        <stp>12/04/2019</stp>
        <stp>[Crispin Spreadsheet.xlsx]OEI!R482C28</stp>
        <tr r="AB482" s="1"/>
      </tp>
      <tp>
        <v>1581</v>
        <stp/>
        <stp>##V3_BDHV12</stp>
        <stp>HSX LN Equity</stp>
        <stp>PX_CLOSE_1D</stp>
        <stp>12/04/2019</stp>
        <stp>12/04/2019</stp>
        <stp>[Crispin Spreadsheet.xlsx]OEI!R504C28</stp>
        <tr r="AB504" s="1"/>
      </tp>
      <tp>
        <v>36.409999999999997</v>
        <stp/>
        <stp>##V3_BDHV12</stp>
        <stp>FOX US Equity</stp>
        <stp>PX_CLOSE_1D</stp>
        <stp>12/04/2019</stp>
        <stp>12/04/2019</stp>
        <stp>[Crispin Spreadsheet.xlsx]OEI!R687C28</stp>
        <tr r="AB687" s="1"/>
      </tp>
      <tp>
        <v>13.41</v>
        <stp/>
        <stp>##V3_BDHV12</stp>
        <stp>FCX US Equity</stp>
        <stp>PX_CLOSE_1D</stp>
        <stp>12/04/2019</stp>
        <stp>12/04/2019</stp>
        <stp>[Crispin Spreadsheet.xlsx]OEI!R688C28</stp>
        <tr r="AB688" s="1"/>
      </tp>
      <tp>
        <v>125.99</v>
        <stp/>
        <stp>##V3_BDHV12</stp>
        <stp>CVX US Equity</stp>
        <stp>PX_CLOSE_1D</stp>
        <stp>12/04/2019</stp>
        <stp>12/04/2019</stp>
        <stp>[Crispin Spreadsheet.xlsx]OEI!R654C28</stp>
        <tr r="AB654" s="1"/>
      </tp>
      <tp>
        <v>34.25</v>
        <stp/>
        <stp>##V3_BDHV12</stp>
        <stp>XRX US Equity</stp>
        <stp>PX_CLOSE_1D</stp>
        <stp>12/04/2019</stp>
        <stp>12/04/2019</stp>
        <stp>[Crispin Spreadsheet.xlsx]OEI!R771C28</stp>
        <tr r="AB771" s="1"/>
      </tp>
      <tp>
        <v>25.2</v>
        <stp/>
        <stp>##V3_BDHV12</stp>
        <stp>LPX US Equity</stp>
        <stp>PX_CLOSE_1D</stp>
        <stp>12/04/2019</stp>
        <stp>12/04/2019</stp>
        <stp>[Crispin Spreadsheet.xlsx]OEI!R712C28</stp>
        <tr r="AB712" s="1"/>
      </tp>
      <tp>
        <v>33.700000000000003</v>
        <stp/>
        <stp>##V3_BDHV12</stp>
        <stp>KNX US Equity</stp>
        <stp>PX_CLOSE_1D</stp>
        <stp>12/04/2019</stp>
        <stp>12/04/2019</stp>
        <stp>[Crispin Spreadsheet.xlsx]OEI!R705C28</stp>
        <tr r="AB705" s="1"/>
      </tp>
      <tp>
        <v>7.38</v>
        <stp/>
        <stp>##V3_BDPV12</stp>
        <stp>SYD AU Equity</stp>
        <stp>LAST_PRICE</stp>
        <stp>[Crispin Spreadsheet.xlsx]OEI!R22C7</stp>
        <tr r="G22" s="1"/>
      </tp>
      <tp>
        <v>384.9</v>
        <stp/>
        <stp>##V3_BDPV12</stp>
        <stp>JUP LN Equity</stp>
        <stp>LAST_PRICE</stp>
        <stp>[Crispin Spreadsheet.xlsx]OEI!R532C7</stp>
        <tr r="G532" s="1"/>
      </tp>
      <tp>
        <v>13220</v>
        <stp/>
        <stp>##V3_BDPV12</stp>
        <stp>OTP HB Equity</stp>
        <stp>LAST_PRICE</stp>
        <stp>[Crispin Spreadsheet.xlsx]OEI!R222C7</stp>
        <tr r="G222" s="1"/>
      </tp>
      <tp>
        <v>0.57579999999999998</v>
        <stp/>
        <stp>##V3_BDPV12</stp>
        <stp>WFT US Equity</stp>
        <stp>LAST_PRICE</stp>
        <stp>[Crispin Spreadsheet.xlsx]OEI!R766C7</stp>
        <tr r="G766" s="1"/>
      </tp>
      <tp>
        <v>531.70000000000005</v>
        <stp/>
        <stp>##V3_BDPV12</stp>
        <stp>KER FP Equity</stp>
        <stp>LAST_PRICE</stp>
        <stp>[Crispin Spreadsheet.xlsx]OEI!R110C7</stp>
        <tr r="G110" s="1"/>
      </tp>
      <tp>
        <v>31.59</v>
        <stp/>
        <stp>##V3_BDPV12</stp>
        <stp>SOW GY Equity</stp>
        <stp>LAST_PRICE</stp>
        <stp>[Crispin Spreadsheet.xlsx]OEI!R185C7</stp>
        <tr r="G185" s="1"/>
      </tp>
      <tp>
        <v>86.12</v>
        <stp/>
        <stp>##V3_BDPV12</stp>
        <stp>EXP US Equity</stp>
        <stp>LAST_PRICE</stp>
        <stp>[Crispin Spreadsheet.xlsx]OEI!R672C7</stp>
        <tr r="G672" s="1"/>
      </tp>
      <tp>
        <v>529.70000000000005</v>
        <stp/>
        <stp>##V3_BDPV12</stp>
        <stp>RMV LN Equity</stp>
        <stp>LAST_PRICE</stp>
        <stp>[Crispin Spreadsheet.xlsx]OEI!R574C7</stp>
        <tr r="G574" s="1"/>
      </tp>
      <tp>
        <v>56.95</v>
        <stp/>
        <stp>##V3_BDPV12</stp>
        <stp>QCOM US Equity</stp>
        <stp>LAST_PRICE</stp>
        <stp>[Crispin Spreadsheet.xlsx]OEI!R741C7</stp>
        <tr r="G741" s="1"/>
      </tp>
      <tp>
        <v>41.7</v>
        <stp/>
        <stp>##V3_BDPV12</stp>
        <stp>FCCN LN Equity</stp>
        <stp>LAST_PRICE</stp>
        <stp>[Crispin Spreadsheet.xlsx]OEI!R492C7</stp>
        <tr r="G492" s="1"/>
      </tp>
      <tp>
        <v>20.47</v>
        <stp/>
        <stp>##V3_BDPV12</stp>
        <stp>FNTN GY Equity</stp>
        <stp>LAST_PRICE</stp>
        <stp>[Crispin Spreadsheet.xlsx]OEI!R162C7</stp>
        <tr r="G162" s="1"/>
      </tp>
      <tp t="s">
        <v>JPY</v>
        <stp/>
        <stp>##V3_BDPV12</stp>
        <stp>JBM9 Comdty</stp>
        <stp>CRNCY</stp>
        <stp>[Crispin Spreadsheet.xlsx]SWAN!R225C4</stp>
        <tr r="D225" s="2"/>
      </tp>
      <tp>
        <v>54.5</v>
        <stp/>
        <stp>##V3_BDPV12</stp>
        <stp>ORCL US Equity</stp>
        <stp>LAST_PRICE</stp>
        <stp>[Crispin Spreadsheet.xlsx]OEI!R730C7</stp>
        <tr r="G730" s="1"/>
      </tp>
      <tp>
        <v>17.7</v>
        <stp/>
        <stp>##V3_BDPV12</stp>
        <stp>WTW US Equity</stp>
        <stp>LAST_PRICE</stp>
        <stp>[Crispin Spreadsheet.xlsx]SWAN!R207C7</stp>
        <tr r="G207" s="2"/>
      </tp>
      <tp>
        <v>1644</v>
        <stp/>
        <stp>##V3_BDPV12</stp>
        <stp>5726 JT Equity</stp>
        <stp>PX_YEST_CLOSE</stp>
        <stp>[Crispin Spreadsheet.xlsx]OEI!R290C6</stp>
        <tr r="F290" s="1"/>
      </tp>
      <tp>
        <v>3105</v>
        <stp/>
        <stp>##V3_BDPV12</stp>
        <stp>6857 JT Equity</stp>
        <stp>PX_YEST_CLOSE</stp>
        <stp>[Crispin Spreadsheet.xlsx]OEI!R257C6</stp>
        <tr r="F257" s="1"/>
      </tp>
      <tp>
        <v>165.96</v>
        <stp/>
        <stp>##V3_BDPV12</stp>
        <stp>BARC LN Equity</stp>
        <stp>PX_YEST_CLOSE</stp>
        <stp>[Crispin Spreadsheet.xlsx]OPUS!R48C6</stp>
        <tr r="F48" s="4"/>
      </tp>
      <tp t="s">
        <v>#N/A Real Time</v>
        <stp/>
        <stp>##V3_BDPV12</stp>
        <stp>DEB LN Equity</stp>
        <stp>LAST_PRICE</stp>
        <stp>[Crispin Spreadsheet.xlsx]SWAN!R127C7</stp>
        <tr r="G127" s="2"/>
      </tp>
      <tp>
        <v>1460</v>
        <stp/>
        <stp>##V3_BDPV12</stp>
        <stp>8871 JT Equity</stp>
        <stp>PX_YEST_CLOSE</stp>
        <stp>[Crispin Spreadsheet.xlsx]OEI!R265C6</stp>
        <tr r="F265" s="1"/>
      </tp>
      <tp>
        <v>210.1</v>
        <stp/>
        <stp>##V3_BDPV12</stp>
        <stp>GNC LN Equity</stp>
        <stp>LAST_PRICE</stp>
        <stp>[Crispin Spreadsheet.xlsx]SWAN!R137C7</stp>
        <tr r="G137" s="2"/>
      </tp>
      <tp>
        <v>542.6</v>
        <stp/>
        <stp>##V3_BDPV12</stp>
        <stp>ISAT LN Equity</stp>
        <stp>LAST_PRICE</stp>
        <stp>[Crispin Spreadsheet4.xlsx]OEI!R517C7</stp>
        <tr r="G517" s="1"/>
      </tp>
      <tp>
        <v>656.9</v>
        <stp/>
        <stp>##V3_BDPV12</stp>
        <stp>HSBA LN Equity</stp>
        <stp>LAST_PRICE</stp>
        <stp>[Crispin Spreadsheet4.xlsx]OEI!R506C7</stp>
        <tr r="G506" s="1"/>
      </tp>
      <tp>
        <v>668.1</v>
        <stp/>
        <stp>##V3_BDPV12</stp>
        <stp>DMGT LN Equity</stp>
        <stp>PX_YEST_CLOSE</stp>
        <stp>[Crispin Spreadsheet.xlsx]ALEG!R49C6</stp>
        <tr r="F49" s="3"/>
      </tp>
      <tp t="s">
        <v>SILVER FUTURE     May19</v>
        <stp/>
        <stp>##V3_BDPV12</stp>
        <stp>SIA Comdty</stp>
        <stp>NAME</stp>
        <stp>[Crispin Spreadsheet.xlsx]OEI!R785C5</stp>
        <tr r="E785" s="1"/>
      </tp>
      <tp>
        <v>36.950000000000003</v>
        <stp/>
        <stp>##V3_BDPV12</stp>
        <stp>FOX US Equity</stp>
        <stp>LAST_PRICE</stp>
        <stp>[Crispin Spreadsheet.xlsx]SWAN!R187C7</stp>
        <tr r="G187" s="2"/>
      </tp>
      <tp>
        <v>125.07</v>
        <stp/>
        <stp>##V3_BDPV12</stp>
        <stp>SGLD LN Equity</stp>
        <stp>LAST_PRICE</stp>
        <stp>[Crispin Spreadsheet.xlsx]SWAN!R227C7</stp>
        <tr r="G227" s="2"/>
      </tp>
      <tp>
        <v>306.8</v>
        <stp/>
        <stp>##V3_BDPV12</stp>
        <stp>AKERBP NO Equity</stp>
        <stp>PX_YEST_CLOSE</stp>
        <stp>[Crispin Spreadsheet.xlsx]FDXC!R26C6</stp>
        <tr r="F26" s="8"/>
      </tp>
      <tp>
        <v>57</v>
        <stp/>
        <stp>##V3_BDPV12</stp>
        <stp>NODL NO Equity</stp>
        <stp>PX_YEST_CLOSE</stp>
        <stp>[Crispin Spreadsheet.xlsx]SWAN!R82C6</stp>
        <tr r="F82" s="2"/>
      </tp>
      <tp>
        <v>178.72</v>
        <stp/>
        <stp>##V3_BDPV12</stp>
        <stp>ASML NA Equity</stp>
        <stp>PX_YEST_CLOSE</stp>
        <stp>[Crispin Spreadsheet.xlsx]SWAN!R75C6</stp>
        <tr r="F75" s="2"/>
      </tp>
      <tp>
        <v>224.85</v>
        <stp/>
        <stp>##V3_BDPV12</stp>
        <stp>BT/A LN Equity</stp>
        <stp>PX_YEST_CLOSE</stp>
        <stp>[Crispin Spreadsheet.xlsx]OEI!R457C6</stp>
        <tr r="F457" s="1"/>
      </tp>
      <tp t="s">
        <v>CAD</v>
        <stp/>
        <stp>##V3_BDPV12</stp>
        <stp>ABX CN Equity</stp>
        <stp>CRNCY</stp>
        <stp>[Crispin Spreadsheet.xlsx]OPE!R6C4</stp>
        <tr r="D6" s="5"/>
      </tp>
      <tp>
        <v>1487</v>
        <stp/>
        <stp>##V3_BDHV12</stp>
        <stp>3230 JT Equity</stp>
        <stp>PX_CLOSE_1D</stp>
        <stp>12/04/2019</stp>
        <stp>12/04/2019</stp>
        <stp>[Crispin Spreadsheet.xlsx]SWAN!R70C26</stp>
        <tr r="Z70" s="2"/>
      </tp>
      <tp>
        <v>4.4829999999999997</v>
        <stp/>
        <stp>##V3_BDHV12</stp>
        <stp>OTE1V FH Equity</stp>
        <stp>PX_CLOSE_1D</stp>
        <stp>12/04/2019</stp>
        <stp>12/04/2019</stp>
        <stp>[Crispin Spreadsheet.xlsx]OEI!R79C28</stp>
        <tr r="AB79" s="1"/>
      </tp>
      <tp>
        <v>30.87</v>
        <stp/>
        <stp>##V3_BDHV12</stp>
        <stp>NRE1V FH Equity</stp>
        <stp>PX_CLOSE_1D</stp>
        <stp>12/04/2019</stp>
        <stp>12/04/2019</stp>
        <stp>[Crispin Spreadsheet.xlsx]OEI!R78C28</stp>
        <tr r="AB78" s="1"/>
      </tp>
      <tp>
        <v>545.70000000000005</v>
        <stp/>
        <stp>##V3_BDHV12</stp>
        <stp>5020 JT Equity</stp>
        <stp>PX_CLOSE_1D</stp>
        <stp>12/04/2019</stp>
        <stp>12/04/2019</stp>
        <stp>[Crispin Spreadsheet.xlsx]SWAN!R65C26</stp>
        <tr r="Z65" s="2"/>
      </tp>
      <tp>
        <v>132.9</v>
        <stp/>
        <stp>##V3_BDHV12</stp>
        <stp>DSY FP Equity</stp>
        <stp>PX_CLOSE_1D</stp>
        <stp>12/04/2019</stp>
        <stp>12/04/2019</stp>
        <stp>[Crispin Spreadsheet.xlsx]OEI!R101C28</stp>
        <tr r="AB101" s="1"/>
      </tp>
      <tp>
        <v>37.119999999999997</v>
        <stp/>
        <stp>##V3_BDHV12</stp>
        <stp>NHY NO Equity</stp>
        <stp>PX_CLOSE_1D</stp>
        <stp>12/04/2019</stp>
        <stp>12/04/2019</stp>
        <stp>[Crispin Spreadsheet.xlsx]OEI!R333C28</stp>
        <tr r="AB333" s="1"/>
      </tp>
      <tp>
        <v>875</v>
        <stp/>
        <stp>##V3_BDHV12</stp>
        <stp>BOY LN Equity</stp>
        <stp>PX_CLOSE_1D</stp>
        <stp>12/04/2019</stp>
        <stp>12/04/2019</stp>
        <stp>[Crispin Spreadsheet.xlsx]OEI!R451C28</stp>
        <tr r="AB451" s="1"/>
      </tp>
      <tp>
        <v>261.39999999999998</v>
        <stp/>
        <stp>##V3_BDHV12</stp>
        <stp>BBY LN Equity</stp>
        <stp>PX_CLOSE_1D</stp>
        <stp>12/04/2019</stp>
        <stp>12/04/2019</stp>
        <stp>[Crispin Spreadsheet.xlsx]OEI!R445C28</stp>
        <tr r="AB445" s="1"/>
      </tp>
      <tp>
        <v>9.65</v>
        <stp/>
        <stp>##V3_BDHV12</stp>
        <stp>AGY LN Equity</stp>
        <stp>PX_CLOSE_1D</stp>
        <stp>12/04/2019</stp>
        <stp>12/04/2019</stp>
        <stp>[Crispin Spreadsheet.xlsx]OEI!R433C28</stp>
        <tr r="AB433" s="1"/>
      </tp>
      <tp>
        <v>15.76</v>
        <stp/>
        <stp>##V3_BDPV12</stp>
        <stp>ESV US Equity</stp>
        <stp>LAST_PRICE</stp>
        <stp>[Crispin Spreadsheet.xlsx]OPE!R53C7</stp>
        <tr r="G53" s="5"/>
      </tp>
      <tp>
        <v>21.15</v>
        <stp/>
        <stp>##V3_BDHV12</stp>
        <stp>BPY US Equity</stp>
        <stp>PX_CLOSE_1D</stp>
        <stp>12/04/2019</stp>
        <stp>12/04/2019</stp>
        <stp>[Crispin Spreadsheet.xlsx]OEI!R649C28</stp>
        <tr r="AB649" s="1"/>
      </tp>
      <tp>
        <v>67.180000000000007</v>
        <stp/>
        <stp>##V3_BDHV12</stp>
        <stp>OXY US Equity</stp>
        <stp>PX_CLOSE_1D</stp>
        <stp>12/04/2019</stp>
        <stp>12/04/2019</stp>
        <stp>[Crispin Spreadsheet.xlsx]OEI!R728C28</stp>
        <tr r="AB728" s="1"/>
      </tp>
      <tp>
        <v>0.88390000000000002</v>
        <stp/>
        <stp>##V3_BDPV12</stp>
        <stp>USDEUR Curncy</stp>
        <stp>LAST_PRICE</stp>
        <stp>[Crispin Spreadsheet.xlsx]FDXC!R9C13</stp>
        <tr r="M9" s="8"/>
      </tp>
      <tp>
        <v>301.39999999999998</v>
        <stp/>
        <stp>##V3_BDPV12</stp>
        <stp>UHR SW Equity</stp>
        <stp>LAST_PRICE</stp>
        <stp>[Crispin Spreadsheet.xlsx]OEI!R417C7</stp>
        <tr r="G417" s="1"/>
      </tp>
      <tp>
        <v>2600</v>
        <stp/>
        <stp>##V3_BDPV12</stp>
        <stp>SGSN SW Equity</stp>
        <stp>LAST_PRICE</stp>
        <stp>[Crispin Spreadsheet.xlsx]OEI!R415C7</stp>
        <tr r="G415" s="1"/>
      </tp>
      <tp>
        <v>226.2</v>
        <stp/>
        <stp>##V3_BDPV12</stp>
        <stp>ADS GY Equity</stp>
        <stp>LAST_PRICE</stp>
        <stp>[Crispin Spreadsheet.xlsx]OEI!R146C7</stp>
        <tr r="G146" s="1"/>
      </tp>
      <tp>
        <v>171.4</v>
        <stp/>
        <stp>##V3_BDPV12</stp>
        <stp>SKFB SS Equity</stp>
        <stp>LAST_PRICE</stp>
        <stp>[Crispin Spreadsheet.xlsx]OEI!R389C7</stp>
        <tr r="G389" s="1"/>
      </tp>
      <tp>
        <v>0.57579999999999998</v>
        <stp/>
        <stp>##V3_BDPV12</stp>
        <stp>WFT US Equity</stp>
        <stp>LAST_PRICE</stp>
        <stp>[Crispin Spreadsheet.xlsx]OEI!R851C7</stp>
        <tr r="G851" s="1"/>
      </tp>
      <tp>
        <v>17.7</v>
        <stp/>
        <stp>##V3_BDPV12</stp>
        <stp>WTW US Equity</stp>
        <stp>LAST_PRICE</stp>
        <stp>[Crispin Spreadsheet.xlsx]OEI!R852C7</stp>
        <tr r="G852" s="1"/>
      </tp>
      <tp>
        <v>29.1</v>
        <stp/>
        <stp>##V3_BDPV12</stp>
        <stp>CIR LN Equity</stp>
        <stp>LAST_PRICE</stp>
        <stp>[Crispin Spreadsheet.xlsx]OEI!R467C7</stp>
        <tr r="G467" s="1"/>
      </tp>
      <tp>
        <v>141.19999999999999</v>
        <stp/>
        <stp>##V3_BDPV12</stp>
        <stp>CAT US Equity</stp>
        <stp>LAST_PRICE</stp>
        <stp>[Crispin Spreadsheet.xlsx]OEI!R651C7</stp>
        <tr r="G651" s="1"/>
      </tp>
      <tp>
        <v>9.16</v>
        <stp/>
        <stp>##V3_BDPV12</stp>
        <stp>BFR US Equity</stp>
        <stp>LAST_PRICE</stp>
        <stp>[Crispin Spreadsheet.xlsx]OEI!R647C7</stp>
        <tr r="G647" s="1"/>
      </tp>
      <tp>
        <v>3.488</v>
        <stp/>
        <stp>##V3_BDPV12</stp>
        <stp>EDP PL Equity</stp>
        <stp>LAST_PRICE</stp>
        <stp>[Crispin Spreadsheet.xlsx]OEI!R345C7</stp>
        <tr r="G345" s="1"/>
      </tp>
      <tp>
        <v>15.76</v>
        <stp/>
        <stp>##V3_BDPV12</stp>
        <stp>ESV US Equity</stp>
        <stp>LAST_PRICE</stp>
        <stp>[Crispin Spreadsheet.xlsx]OEI!R823C7</stp>
        <tr r="G823" s="1"/>
      </tp>
      <tp>
        <v>10.42</v>
        <stp/>
        <stp>##V3_BDPV12</stp>
        <stp>IDR SQ Equity</stp>
        <stp>LAST_PRICE</stp>
        <stp>[Crispin Spreadsheet.xlsx]OEI!R367C7</stp>
        <tr r="G367" s="1"/>
      </tp>
      <tp>
        <v>3081</v>
        <stp/>
        <stp>##V3_BDPV12</stp>
        <stp>SDR LN Equity</stp>
        <stp>LAST_PRICE</stp>
        <stp>[Crispin Spreadsheet.xlsx]OEI!R587C7</stp>
        <tr r="G587" s="1"/>
      </tp>
      <tp>
        <v>44.5</v>
        <stp/>
        <stp>##V3_BDPV12</stp>
        <stp>RPT LN Equity</stp>
        <stp>LAST_PRICE</stp>
        <stp>[Crispin Spreadsheet.xlsx]OEI!R571C7</stp>
        <tr r="G571" s="1"/>
      </tp>
      <tp>
        <v>2970.1</v>
        <stp/>
        <stp>##V3_BDPV12</stp>
        <stp>NVR US Equity</stp>
        <stp>LAST_PRICE</stp>
        <stp>[Crispin Spreadsheet.xlsx]OEI!R727C7</stp>
        <tr r="G727" s="1"/>
      </tp>
      <tp>
        <v>40.46</v>
        <stp/>
        <stp>##V3_BDPV12</stp>
        <stp>MAS US Equity</stp>
        <stp>LAST_PRICE</stp>
        <stp>[Crispin Spreadsheet.xlsx]OEI!R716C7</stp>
        <tr r="G716" s="1"/>
      </tp>
      <tp>
        <v>163.68</v>
        <stp/>
        <stp>##V3_BDHV12</stp>
        <stp>BARC LN Equity</stp>
        <stp>PX_CLOSE_1D</stp>
        <stp>12/04/2019</stp>
        <stp>12/04/2019</stp>
        <stp>[Crispin Spreadsheet.xlsx]OBID!R8C22</stp>
        <tr r="V8" s="7"/>
      </tp>
      <tp>
        <v>1843.06</v>
        <stp/>
        <stp>##V3_BDPV12</stp>
        <stp>AMZN US Equity</stp>
        <stp>LAST_PRICE</stp>
        <stp>[Crispin Spreadsheet.xlsx]OEI!R635C7</stp>
        <tr r="G635" s="1"/>
      </tp>
      <tp>
        <v>310</v>
        <stp/>
        <stp>##V3_BDPV12</stp>
        <stp>FBEL FP Equity</stp>
        <stp>LAST_PRICE</stp>
        <stp>[Crispin Spreadsheet.xlsx]OEI!R107C7</stp>
        <tr r="G107" s="1"/>
      </tp>
      <tp>
        <v>147.1</v>
        <stp/>
        <stp>##V3_BDPV12</stp>
        <stp>DC/ LN Equity</stp>
        <stp>LAST_PRICE</stp>
        <stp>[Crispin Spreadsheet.xlsx]OPE!R39C7</stp>
        <tr r="G39" s="5"/>
      </tp>
      <tp>
        <v>8.1999999999999993</v>
        <stp/>
        <stp>##V3_BDPV12</stp>
        <stp>EURN BB Equity</stp>
        <stp>LAST_PRICE</stp>
        <stp>[Crispin Spreadsheet.xlsx]OEI!R825C7</stp>
        <tr r="G825" s="1"/>
      </tp>
      <tp>
        <v>5204</v>
        <stp/>
        <stp>##V3_BDPV12</stp>
        <stp>ITRK LN Equity</stp>
        <stp>LAST_PRICE</stp>
        <stp>[Crispin Spreadsheet.xlsx]OEI!R520C7</stp>
        <tr r="G520" s="1"/>
      </tp>
      <tp>
        <v>524</v>
        <stp/>
        <stp>##V3_BDPV12</stp>
        <stp>HWDN LN Equity</stp>
        <stp>LAST_PRICE</stp>
        <stp>[Crispin Spreadsheet.xlsx]OEI!R505C7</stp>
        <tr r="G505" s="1"/>
      </tp>
      <tp>
        <v>26.64</v>
        <stp/>
        <stp>##V3_BDPV12</stp>
        <stp>NLSN US Equity</stp>
        <stp>LAST_PRICE</stp>
        <stp>[Crispin Spreadsheet.xlsx]OEI!R725C7</stp>
        <tr r="G725" s="1"/>
      </tp>
      <tp>
        <v>820</v>
        <stp/>
        <stp>##V3_BDPV12</stp>
        <stp>MTRO LN Equity</stp>
        <stp>LAST_PRICE</stp>
        <stp>[Crispin Spreadsheet.xlsx]OEI!R544C7</stp>
        <tr r="G544" s="1"/>
      </tp>
      <tp>
        <v>97.3</v>
        <stp/>
        <stp>##V3_BDPV12</stp>
        <stp>LOOK LN Equity</stp>
        <stp>LAST_PRICE</stp>
        <stp>[Crispin Spreadsheet.xlsx]OEI!R540C7</stp>
        <tr r="G540" s="1"/>
      </tp>
      <tp>
        <v>528.4</v>
        <stp/>
        <stp>##V3_BDPV12</stp>
        <stp>IGG LN Equity</stp>
        <stp>LAST_PRICE</stp>
        <stp>[Crispin Spreadsheet.xlsx]SWAN!R140C7</stp>
        <tr r="G140" s="2"/>
      </tp>
      <tp>
        <v>205</v>
        <stp/>
        <stp>##V3_BDPV12</stp>
        <stp>8848 JT Equity</stp>
        <stp>PX_YEST_CLOSE</stp>
        <stp>[Crispin Spreadsheet.xlsx]OEI!R831C6</stp>
        <tr r="F831" s="1"/>
      </tp>
      <tp>
        <v>3470</v>
        <stp/>
        <stp>##V3_BDPV12</stp>
        <stp>8919 JT Equity</stp>
        <stp>PX_YEST_CLOSE</stp>
        <stp>[Crispin Spreadsheet.xlsx]OEI!R274C6</stp>
        <tr r="F274" s="1"/>
      </tp>
      <tp t="s">
        <v>HKD</v>
        <stp/>
        <stp>##V3_BDPV12</stp>
        <stp>1233 HK Equity</stp>
        <stp>CRNCY</stp>
        <stp>[Crispin Spreadsheet.xlsx]OEI!R217C4</stp>
        <tr r="D217" s="1"/>
      </tp>
      <tp>
        <v>37.53</v>
        <stp/>
        <stp>##V3_BDPV12</stp>
        <stp>FOXA US Equity</stp>
        <stp>PX_YEST_CLOSE</stp>
        <stp>[Crispin Spreadsheet.xlsx]FDXC!R68C6</stp>
        <tr r="F68" s="8"/>
      </tp>
      <tp>
        <v>9.65</v>
        <stp/>
        <stp>##V3_BDPV12</stp>
        <stp>AGY LN Equity</stp>
        <stp>LAST_PRICE</stp>
        <stp>[Crispin Spreadsheet.xlsx]SWAN!R110C7</stp>
        <tr r="G110" s="2"/>
      </tp>
      <tp>
        <v>57</v>
        <stp/>
        <stp>##V3_BDPV12</stp>
        <stp>NODL NO Equity</stp>
        <stp>PX_YEST_CLOSE</stp>
        <stp>[Crispin Spreadsheet.xlsx]FDXC!R28C6</stp>
        <tr r="F28" s="8"/>
      </tp>
      <tp>
        <v>115.65</v>
        <stp/>
        <stp>##V3_BDPV12</stp>
        <stp>ML FP Equity</stp>
        <stp>LAST_PRICE</stp>
        <stp>[Crispin Spreadsheet.xlsx]OEI!R97C7</stp>
        <tr r="G97" s="1"/>
      </tp>
      <tp>
        <v>9.86</v>
        <stp/>
        <stp>##V3_BDPV12</stp>
        <stp>ERIC US Equity</stp>
        <stp>PX_YEST_CLOSE</stp>
        <stp>[Crispin Spreadsheet.xlsx]OPUS!R79C6</stp>
        <tr r="F79" s="4"/>
      </tp>
      <tp>
        <v>2329</v>
        <stp/>
        <stp>##V3_BDPV12</stp>
        <stp>1820 JT Equity</stp>
        <stp>PX_YEST_CLOSE</stp>
        <stp>[Crispin Spreadsheet.xlsx]OEI!R287C6</stp>
        <tr r="F287" s="1"/>
      </tp>
      <tp>
        <v>11.97</v>
        <stp/>
        <stp>##V3_BDPV12</stp>
        <stp>SNAP US Equity</stp>
        <stp>LAST_PRICE</stp>
        <stp>[Crispin Spreadsheet.xlsx]SWAN!R200C7</stp>
        <tr r="G200" s="2"/>
      </tp>
      <tp>
        <v>120.99</v>
        <stp/>
        <stp>##V3_BDPV12</stp>
        <stp>GBS LN Equity</stp>
        <stp>LAST_PRICE</stp>
        <stp>[Crispin Spreadsheet.xlsx]SWAN!R220C7</stp>
        <tr r="G220" s="2"/>
      </tp>
      <tp>
        <v>927</v>
        <stp/>
        <stp>##V3_BDPV12</stp>
        <stp>5202 JT Equity</stp>
        <stp>PX_YEST_CLOSE</stp>
        <stp>[Crispin Spreadsheet.xlsx]OEI!R285C6</stp>
        <tr r="F285" s="1"/>
      </tp>
      <tp>
        <v>6789</v>
        <stp/>
        <stp>##V3_BDPV12</stp>
        <stp>7203 JT Equity</stp>
        <stp>PX_YEST_CLOSE</stp>
        <stp>[Crispin Spreadsheet.xlsx]OEI!R305C6</stp>
        <tr r="F305" s="1"/>
      </tp>
      <tp t="s">
        <v>USD</v>
        <stp/>
        <stp>##V3_BDPV12</stp>
        <stp>ATVI US Equity</stp>
        <stp>CRNCY</stp>
        <stp>[Crispin Spreadsheet.xlsx]OPUS!R68C4</stp>
        <tr r="D68" s="4"/>
      </tp>
      <tp>
        <v>87</v>
        <stp/>
        <stp>##V3_BDPV12</stp>
        <stp>VSAT US Equity</stp>
        <stp>LAST_PRICE</stp>
        <stp>[Crispin Spreadsheet.xlsx]SWAN!R205C7</stp>
        <tr r="G205" s="2"/>
      </tp>
      <tp t="s">
        <v>SUGAR #11 (WORLD) Jul19</v>
        <stp/>
        <stp>##V3_BDPV12</stp>
        <stp>SBA Comdty</stp>
        <stp>NAME</stp>
        <stp>[Crispin Spreadsheet.xlsx]OEI!R789C5</stp>
        <tr r="E789" s="1"/>
      </tp>
      <tp t="s">
        <v>Euro-BTP Future   Jun19</v>
        <stp/>
        <stp>##V3_BDPV12</stp>
        <stp>IKA Comdty</stp>
        <stp>NAME</stp>
        <stp>[Crispin Spreadsheet.xlsx]OEI!R780C5</stp>
        <tr r="E780" s="1"/>
      </tp>
      <tp>
        <v>158.80000000000001</v>
        <stp/>
        <stp>##V3_BDPV12</stp>
        <stp>RI FP Equity</stp>
        <stp>LAST_PRICE</stp>
        <stp>[Crispin Spreadsheet4.xlsx]OEI!R117C7</stp>
        <tr r="G117" s="1"/>
      </tp>
      <tp>
        <v>30.36</v>
        <stp/>
        <stp>##V3_BDPV12</stp>
        <stp>FR FP Equity</stp>
        <stp>LAST_PRICE</stp>
        <stp>[Crispin Spreadsheet4.xlsx]OEI!R137C7</stp>
        <tr r="G137" s="1"/>
      </tp>
      <tp>
        <v>5.96</v>
        <stp/>
        <stp>##V3_BDPV12</stp>
        <stp>SUPV US Equity</stp>
        <stp>LAST_PRICE</stp>
        <stp>[Crispin Spreadsheet.xlsx]SWAN!R190C7</stp>
        <tr r="G190" s="2"/>
      </tp>
      <tp>
        <v>145.6</v>
        <stp/>
        <stp>##V3_BDPV12</stp>
        <stp>SPT LN Equity</stp>
        <stp>LAST_PRICE</stp>
        <stp>[Crispin Spreadsheet.xlsx]SWAN!R130C7</stp>
        <tr r="G130" s="2"/>
      </tp>
      <tp>
        <v>125.1</v>
        <stp/>
        <stp>##V3_BDPV12</stp>
        <stp>RTN LN Equity</stp>
        <stp>LAST_PRICE</stp>
        <stp>[Crispin Spreadsheet.xlsx]SWAN!R160C7</stp>
        <tr r="G160" s="2"/>
      </tp>
      <tp>
        <v>23.34</v>
        <stp/>
        <stp>##V3_BDPV12</stp>
        <stp>CS FP Equity</stp>
        <stp>PX_YEST_CLOSE</stp>
        <stp>[Crispin Spreadsheet.xlsx]OPE!R9C6</stp>
        <tr r="F9" s="5"/>
      </tp>
      <tp>
        <v>42.66</v>
        <stp/>
        <stp>##V3_BDPV12</stp>
        <stp>SLCE3 BS Equity</stp>
        <stp>PX_YEST_CLOSE</stp>
        <stp>[Crispin Spreadsheet.xlsx]SWAN!R17C6</stp>
        <tr r="F17" s="2"/>
      </tp>
      <tp>
        <v>4.3864999999999998</v>
        <stp/>
        <stp>##V3_BDPV12</stp>
        <stp>EURBRL Curncy</stp>
        <stp>LAST_PRICE</stp>
        <stp>[Crispin Spreadsheet.xlsx]SWAN!R17C13</stp>
        <tr r="M17" s="2"/>
      </tp>
      <tp>
        <v>1.1314</v>
        <stp/>
        <stp>##V3_BDPV12</stp>
        <stp>EURUSD Curncy</stp>
        <stp>LAST_PRICE</stp>
        <stp>[Crispin Spreadsheet.xlsx]OEI!R860C7</stp>
        <tr r="G860" s="1"/>
      </tp>
      <tp>
        <v>367.65</v>
        <stp/>
        <stp>##V3_BDHV12</stp>
        <stp>NFLX US Equity</stp>
        <stp>PX_CLOSE_1D</stp>
        <stp>12/04/2019</stp>
        <stp>12/04/2019</stp>
        <stp>[Crispin Spreadsheet.xlsx]OEI!R723C28</stp>
        <tr r="AB723" s="1"/>
      </tp>
      <tp>
        <v>126.89</v>
        <stp/>
        <stp>##V3_BDPV12</stp>
        <stp>G M9 Comdty</stp>
        <stp>PX_YEST_CLOSE</stp>
        <stp>[Crispin Spreadsheet.xlsx]SWAN!R226C6</stp>
        <tr r="F226" s="2"/>
      </tp>
      <tp>
        <v>7370</v>
        <stp/>
        <stp>##V3_BDPV12</stp>
        <stp>Z A Index</stp>
        <stp>PX_YEST_CLOSE</stp>
        <stp>[Crispin Spreadsheet.xlsx]OEI!R426C6</stp>
        <tr r="F426" s="1"/>
      </tp>
      <tp>
        <v>176.1</v>
        <stp/>
        <stp>##V3_BDPV12</stp>
        <stp>SKAB SS Equity</stp>
        <stp>LAST_PRICE</stp>
        <stp>[Crispin Spreadsheet.xlsx]OEI!R388C7</stp>
        <tr r="G388" s="1"/>
      </tp>
      <tp>
        <v>110.25</v>
        <stp/>
        <stp>##V3_BDPV12</stp>
        <stp>SUBC NO Equity</stp>
        <stp>LAST_PRICE</stp>
        <stp>[Crispin Spreadsheet.xlsx]OEI!R339C7</stp>
        <tr r="G339" s="1"/>
      </tp>
      <tp>
        <v>120.99</v>
        <stp/>
        <stp>##V3_BDPV12</stp>
        <stp>GBS LN Equity</stp>
        <stp>LAST_PRICE</stp>
        <stp>[Crispin Spreadsheet.xlsx]OEI!R497C7</stp>
        <tr r="G497" s="1"/>
      </tp>
      <tp>
        <v>0.24809999999999999</v>
        <stp/>
        <stp>##V3_BDPV12</stp>
        <stp>BCP PL Equity</stp>
        <stp>LAST_PRICE</stp>
        <stp>[Crispin Spreadsheet.xlsx]OEI!R344C7</stp>
        <tr r="G344" s="1"/>
      </tp>
      <tp>
        <v>353.9</v>
        <stp/>
        <stp>##V3_BDPV12</stp>
        <stp>SOPH LN Equity</stp>
        <stp>LAST_PRICE</stp>
        <stp>[Crispin Spreadsheet.xlsx]OEI!R592C7</stp>
        <tr r="G592" s="1"/>
      </tp>
      <tp>
        <v>1037</v>
        <stp/>
        <stp>##V3_BDPV12</stp>
        <stp>SMSN LI Equity</stp>
        <stp>LAST_PRICE</stp>
        <stp>[Crispin Spreadsheet.xlsx]OEI!R584C7</stp>
        <tr r="G584" s="1"/>
      </tp>
      <tp>
        <v>1.6419999999999999</v>
        <stp/>
        <stp>##V3_BDPV12</stp>
        <stp>SRS IM Equity</stp>
        <stp>LAST_PRICE</stp>
        <stp>[Crispin Spreadsheet.xlsx]OEI!R247C7</stp>
        <tr r="G247" s="1"/>
      </tp>
      <tp>
        <v>5.0599999999999996</v>
        <stp/>
        <stp>##V3_BDPV12</stp>
        <stp>DHT US Equity</stp>
        <stp>LAST_PRICE</stp>
        <stp>[Crispin Spreadsheet.xlsx]OEI!R820C7</stp>
        <tr r="G820" s="1"/>
      </tp>
      <tp>
        <v>81.650000000000006</v>
        <stp/>
        <stp>##V3_BDPV12</stp>
        <stp>SDRL NO Equity</stp>
        <stp>LAST_PRICE</stp>
        <stp>[Crispin Spreadsheet.xlsx]OEI!R336C7</stp>
        <tr r="G336" s="1"/>
      </tp>
      <tp>
        <v>33.93</v>
        <stp/>
        <stp>##V3_BDPV12</stp>
        <stp>NAV US Equity</stp>
        <stp>LAST_PRICE</stp>
        <stp>[Crispin Spreadsheet.xlsx]OEI!R722C7</stp>
        <tr r="G722" s="1"/>
      </tp>
      <tp>
        <v>17.91</v>
        <stp/>
        <stp>##V3_BDPV12</stp>
        <stp>ABX CN Equity</stp>
        <stp>LAST_PRICE</stp>
        <stp>[Crispin Spreadsheet.xlsx]ALEG!R9C7</stp>
        <tr r="G9" s="3"/>
      </tp>
      <tp>
        <v>120.6</v>
        <stp/>
        <stp>##V3_BDPV12</stp>
        <stp>TALK LN Equity</stp>
        <stp>LAST_PRICE</stp>
        <stp>[Crispin Spreadsheet.xlsx]OEI!R601C7</stp>
        <tr r="G601" s="1"/>
      </tp>
      <tp>
        <v>26.75</v>
        <stp/>
        <stp>##V3_BDPV12</stp>
        <stp>LIGHT NA Equity</stp>
        <stp>LAST_PRICE</stp>
        <stp>[Crispin Spreadsheet.xlsx]OEI!R322C7</stp>
        <tr r="G322" s="1"/>
      </tp>
      <tp>
        <v>455.2</v>
        <stp/>
        <stp>##V3_BDPV12</stp>
        <stp>ASHM LN Equity</stp>
        <stp>LAST_PRICE</stp>
        <stp>[Crispin Spreadsheet.xlsx]OEI!R437C7</stp>
        <tr r="G437" s="1"/>
      </tp>
      <tp>
        <v>1016.5</v>
        <stp/>
        <stp>##V3_BDPV12</stp>
        <stp>ANTO LN Equity</stp>
        <stp>LAST_PRICE</stp>
        <stp>[Crispin Spreadsheet.xlsx]OEI!R435C7</stp>
        <tr r="G435" s="1"/>
      </tp>
      <tp>
        <v>0.36349999999999999</v>
        <stp/>
        <stp>##V3_BDPV12</stp>
        <stp>GEDI IM Equity</stp>
        <stp>LAST_PRICE</stp>
        <stp>[Crispin Spreadsheet.xlsx]OEI!R243C7</stp>
        <tr r="G243" s="1"/>
      </tp>
      <tp>
        <v>103.05</v>
        <stp/>
        <stp>##V3_BDPV12</stp>
        <stp>DUFN SW Equity</stp>
        <stp>LAST_PRICE</stp>
        <stp>[Crispin Spreadsheet.xlsx]OEI!R404C7</stp>
        <tr r="G404" s="1"/>
      </tp>
      <tp>
        <v>124</v>
        <stp/>
        <stp>##V3_BDPV12</stp>
        <stp>DGOC LN Equity</stp>
        <stp>LAST_PRICE</stp>
        <stp>[Crispin Spreadsheet.xlsx]OEI!R479C7</stp>
        <tr r="G479" s="1"/>
      </tp>
      <tp>
        <v>10.4</v>
        <stp/>
        <stp>##V3_BDPV12</stp>
        <stp>IMM LN Equity</stp>
        <stp>LAST_PRICE</stp>
        <stp>[Crispin Spreadsheet.xlsx]SWAN!R141C7</stp>
        <tr r="G141" s="2"/>
      </tp>
      <tp>
        <v>197.1</v>
        <stp/>
        <stp>##V3_BDPV12</stp>
        <stp>ARW LN Equity</stp>
        <stp>LAST_PRICE</stp>
        <stp>[Crispin Spreadsheet.xlsx]SWAN!R111C7</stp>
        <tr r="G111" s="2"/>
      </tp>
      <tp>
        <v>165.9</v>
        <stp/>
        <stp>##V3_BDPV12</stp>
        <stp>CNE LN Equity</stp>
        <stp>LAST_PRICE</stp>
        <stp>[Crispin Spreadsheet.xlsx]SWAN!R121C7</stp>
        <tr r="G121" s="2"/>
      </tp>
      <tp t="s">
        <v>EUR</v>
        <stp/>
        <stp>##V3_BDPV12</stp>
        <stp>ALPHA GA Equity</stp>
        <stp>CRNCY</stp>
        <stp>[Crispin Spreadsheet.xlsx]SWAN!R47C4</stp>
        <tr r="D47" s="2"/>
      </tp>
      <tp>
        <v>148.1</v>
        <stp/>
        <stp>##V3_BDPV12</stp>
        <stp>EMG LN Equity</stp>
        <stp>LAST_PRICE</stp>
        <stp>[Crispin Spreadsheet.xlsx]SWAN!R151C7</stp>
        <tr r="G151" s="2"/>
      </tp>
      <tp>
        <v>1580</v>
        <stp/>
        <stp>##V3_BDPV12</stp>
        <stp>8750 JT Equity</stp>
        <stp>PX_YEST_CLOSE</stp>
        <stp>[Crispin Spreadsheet.xlsx]OEI!R261C6</stp>
        <tr r="F261" s="1"/>
      </tp>
      <tp>
        <v>79</v>
        <stp/>
        <stp>##V3_BDPV12</stp>
        <stp>6740 JT Equity</stp>
        <stp>PX_YEST_CLOSE</stp>
        <stp>[Crispin Spreadsheet.xlsx]OEI!R270C6</stp>
        <tr r="F270" s="1"/>
      </tp>
      <tp>
        <v>26.8</v>
        <stp/>
        <stp>##V3_BDPV12</stp>
        <stp>UN01 GY Equity</stp>
        <stp>PX_YEST_CLOSE</stp>
        <stp>[Crispin Spreadsheet.xlsx]OEI!R189C6</stp>
        <tr r="F189" s="1"/>
      </tp>
      <tp>
        <v>6000</v>
        <stp/>
        <stp>##V3_BDPV12</stp>
        <stp>6201 JT Equity</stp>
        <stp>PX_YEST_CLOSE</stp>
        <stp>[Crispin Spreadsheet.xlsx]OEI!R304C6</stp>
        <tr r="F304" s="1"/>
      </tp>
      <tp>
        <v>4890</v>
        <stp/>
        <stp>##V3_BDPV12</stp>
        <stp>2331 JT Equity</stp>
        <stp>PX_YEST_CLOSE</stp>
        <stp>[Crispin Spreadsheet.xlsx]OEI!R297C6</stp>
        <tr r="F297" s="1"/>
      </tp>
      <tp>
        <v>2708</v>
        <stp/>
        <stp>##V3_BDPV12</stp>
        <stp>7012 JT Equity</stp>
        <stp>PX_YEST_CLOSE</stp>
        <stp>[Crispin Spreadsheet.xlsx]OEI!R275C6</stp>
        <tr r="F275" s="1"/>
      </tp>
      <tp t="s">
        <v>USD</v>
        <stp/>
        <stp>##V3_BDPV12</stp>
        <stp>SBER LI Equity</stp>
        <stp>CRNCY</stp>
        <stp>[Crispin Spreadsheet.xlsx]OPUS!R60C4</stp>
        <tr r="D60" s="4"/>
      </tp>
      <tp t="s">
        <v>PLATINUM FUTURE   Jul19</v>
        <stp/>
        <stp>##V3_BDPV12</stp>
        <stp>PLA Comdty</stp>
        <stp>NAME</stp>
        <stp>[Crispin Spreadsheet.xlsx]OEI!R786C5</stp>
        <tr r="E786" s="1"/>
      </tp>
      <tp t="s">
        <v>JPN 10Y BOND(OSE) Jun19</v>
        <stp/>
        <stp>##V3_BDPV12</stp>
        <stp>JBA Comdty</stp>
        <stp>NAME</stp>
        <stp>[Crispin Spreadsheet.xlsx]OEI!R778C5</stp>
        <tr r="E778" s="1"/>
      </tp>
      <tp>
        <v>45.85</v>
        <stp/>
        <stp>##V3_BDPV12</stp>
        <stp>EO FP Equity</stp>
        <stp>LAST_PRICE</stp>
        <stp>[Crispin Spreadsheet4.xlsx]OEI!R106C7</stp>
        <tr r="G106" s="1"/>
      </tp>
      <tp>
        <v>18.059999999999999</v>
        <stp/>
        <stp>##V3_BDPV12</stp>
        <stp>HTZ US Equity</stp>
        <stp>LAST_PRICE</stp>
        <stp>[Crispin Spreadsheet.xlsx]SWAN!R191C7</stp>
        <tr r="G191" s="2"/>
      </tp>
      <tp>
        <v>1139.5</v>
        <stp/>
        <stp>##V3_BDPV12</stp>
        <stp>SSE LN Equity</stp>
        <stp>LAST_PRICE</stp>
        <stp>[Crispin Spreadsheet.xlsx]SWAN!R131C7</stp>
        <tr r="G131" s="2"/>
      </tp>
      <tp t="s">
        <v>GBp</v>
        <stp/>
        <stp>##V3_BDPV12</stp>
        <stp>TSTR LN Equity</stp>
        <stp>CRNCY</stp>
        <stp>[Crispin Spreadsheet.xlsx]ALEG!R62C4</stp>
        <tr r="D62" s="3"/>
      </tp>
      <tp>
        <v>120.95</v>
        <stp/>
        <stp>##V3_BDPV12</stp>
        <stp>MSFT US Equity</stp>
        <stp>PX_YEST_CLOSE</stp>
        <stp>[Crispin Spreadsheet.xlsx]OPUS!R77C6</stp>
        <tr r="F77" s="4"/>
      </tp>
      <tp>
        <v>87</v>
        <stp/>
        <stp>##V3_BDPV12</stp>
        <stp>VSAT US Equity</stp>
        <stp>PX_YEST_CLOSE</stp>
        <stp>[Crispin Spreadsheet.xlsx]OPUS!R80C6</stp>
        <tr r="F80" s="4"/>
      </tp>
      <tp>
        <v>1953</v>
        <stp/>
        <stp>##V3_BDPV12</stp>
        <stp>MCRO LN Equity</stp>
        <stp>LAST_PRICE</stp>
        <stp>[Crispin Spreadsheet4.xlsx]OEI!R545C7</stp>
        <tr r="G545" s="1"/>
      </tp>
      <tp>
        <v>36.32</v>
        <stp/>
        <stp>##V3_BDHV12</stp>
        <stp>EBAY US Equity</stp>
        <stp>PX_CLOSE_1D</stp>
        <stp>12/04/2019</stp>
        <stp>12/04/2019</stp>
        <stp>[Crispin Spreadsheet.xlsx]OEI!R673C28</stp>
        <tr r="AB673" s="1"/>
      </tp>
      <tp>
        <v>1958</v>
        <stp/>
        <stp>##V3_BDHV12</stp>
        <stp>BRBY LN Equity</stp>
        <stp>PX_CLOSE_1D</stp>
        <stp>12/04/2019</stp>
        <stp>12/04/2019</stp>
        <stp>[Crispin Spreadsheet.xlsx]OEI!R458C28</stp>
        <tr r="AB458" s="1"/>
      </tp>
      <tp>
        <v>11.18</v>
        <stp/>
        <stp>##V3_BDHV12</stp>
        <stp>COTY US Equity</stp>
        <stp>PX_CLOSE_1D</stp>
        <stp>12/04/2019</stp>
        <stp>12/04/2019</stp>
        <stp>[Crispin Spreadsheet.xlsx]OEI!R664C28</stp>
        <tr r="AB664" s="1"/>
      </tp>
      <tp>
        <v>11.18</v>
        <stp/>
        <stp>##V3_BDHV12</stp>
        <stp>COTY US Equity</stp>
        <stp>PX_CLOSE_1D</stp>
        <stp>12/04/2019</stp>
        <stp>12/04/2019</stp>
        <stp>[Crispin Spreadsheet.xlsx]OEI!R819C28</stp>
        <tr r="AB819" s="1"/>
      </tp>
      <tp>
        <v>64.14</v>
        <stp/>
        <stp>##V3_BDHV12</stp>
        <stp>LLOY LN Equity</stp>
        <stp>PX_CLOSE_1D</stp>
        <stp>12/04/2019</stp>
        <stp>12/04/2019</stp>
        <stp>[Crispin Spreadsheet.xlsx]OEI!R537C28</stp>
        <tr r="AB537" s="1"/>
      </tp>
      <tp>
        <v>235.2</v>
        <stp/>
        <stp>##V3_BDHV12</stp>
        <stp>SBRY LN Equity</stp>
        <stp>PX_CLOSE_1D</stp>
        <stp>12/04/2019</stp>
        <stp>12/04/2019</stp>
        <stp>[Crispin Spreadsheet.xlsx]OEI!R528C28</stp>
        <tr r="AB528" s="1"/>
      </tp>
      <tp>
        <v>160.15</v>
        <stp/>
        <stp>##V3_BDHV12</stp>
        <stp>SECUB SS Equity</stp>
        <stp>PX_CLOSE_1D</stp>
        <stp>12/04/2019</stp>
        <stp>12/04/2019</stp>
        <stp>[Crispin Spreadsheet.xlsx]OEI!R387C28</stp>
        <tr r="AB387" s="1"/>
      </tp>
      <tp>
        <v>44.38</v>
        <stp/>
        <stp>##V3_BDPV12</stp>
        <stp>KSP ID Equity</stp>
        <stp>LAST_PRICE</stp>
        <stp>[Crispin Spreadsheet.xlsx]OEI!R227C7</stp>
        <tr r="G227" s="1"/>
      </tp>
      <tp>
        <v>2.65</v>
        <stp/>
        <stp>##V3_BDPV12</stp>
        <stp>MTS AU Equity</stp>
        <stp>LAST_PRICE</stp>
        <stp>[Crispin Spreadsheet.xlsx]OEI!R834C7</stp>
        <tr r="G834" s="1"/>
      </tp>
      <tp>
        <v>5.9</v>
        <stp/>
        <stp>##V3_BDPV12</stp>
        <stp>EDR LN Equity</stp>
        <stp>LAST_PRICE</stp>
        <stp>[Crispin Spreadsheet.xlsx]OEI!R485C7</stp>
        <tr r="G485" s="1"/>
      </tp>
      <tp>
        <v>229</v>
        <stp/>
        <stp>##V3_BDPV12</stp>
        <stp>GFS LN Equity</stp>
        <stp>LAST_PRICE</stp>
        <stp>[Crispin Spreadsheet.xlsx]OEI!R494C7</stp>
        <tr r="G494" s="1"/>
      </tp>
      <tp>
        <v>157.1</v>
        <stp/>
        <stp>##V3_BDPV12</stp>
        <stp>VOW GY Equity</stp>
        <stp>LAST_PRICE</stp>
        <stp>[Crispin Spreadsheet.xlsx]OEI!R190C7</stp>
        <tr r="G190" s="1"/>
      </tp>
      <tp>
        <v>23.92</v>
        <stp/>
        <stp>##V3_BDPV12</stp>
        <stp>BGS US Equity</stp>
        <stp>LAST_PRICE</stp>
        <stp>[Crispin Spreadsheet.xlsx]OEI!R644C7</stp>
        <tr r="G644" s="1"/>
      </tp>
      <tp>
        <v>26.54</v>
        <stp/>
        <stp>##V3_BDPV12</stp>
        <stp>VIV FP Equity</stp>
        <stp>LAST_PRICE</stp>
        <stp>[Crispin Spreadsheet.xlsx]OEI!R141C7</stp>
        <tr r="G141" s="1"/>
      </tp>
      <tp>
        <v>83.76</v>
        <stp/>
        <stp>##V3_BDPV12</stp>
        <stp>ALV US Equity</stp>
        <stp>LAST_PRICE</stp>
        <stp>[Crispin Spreadsheet.xlsx]OEI!R641C7</stp>
        <tr r="G641" s="1"/>
      </tp>
      <tp>
        <v>38.74</v>
        <stp/>
        <stp>##V3_BDPV12</stp>
        <stp>SCR FP Equity</stp>
        <stp>LAST_PRICE</stp>
        <stp>[Crispin Spreadsheet.xlsx]OEI!R125C7</stp>
        <tr r="G125" s="1"/>
      </tp>
      <tp>
        <v>145.6</v>
        <stp/>
        <stp>##V3_BDPV12</stp>
        <stp>SPT LN Equity</stp>
        <stp>LAST_PRICE</stp>
        <stp>[Crispin Spreadsheet.xlsx]OEI!R593C7</stp>
        <tr r="G593" s="1"/>
      </tp>
      <tp>
        <v>238.6</v>
        <stp/>
        <stp>##V3_BDPV12</stp>
        <stp>TLW LN Equity</stp>
        <stp>LAST_PRICE</stp>
        <stp>[Crispin Spreadsheet.xlsx]OEI!R610C7</stp>
        <tr r="G610" s="1"/>
      </tp>
      <tp>
        <v>144.69999999999999</v>
        <stp/>
        <stp>##V3_BDHV12</stp>
        <stp>DC/ LN Equity</stp>
        <stp>PX_CLOSE_1D</stp>
        <stp>12/04/2019</stp>
        <stp>12/04/2019</stp>
        <stp>[Crispin Spreadsheet.xlsx]OBID!R11C22</stp>
        <tr r="V11" s="7"/>
      </tp>
      <tp>
        <v>9.68</v>
        <stp/>
        <stp>##V3_BDPV12</stp>
        <stp>CDZI US Equity</stp>
        <stp>LAST_PRICE</stp>
        <stp>[Crispin Spreadsheet.xlsx]OEI!R650C7</stp>
        <tr r="G650" s="1"/>
      </tp>
      <tp>
        <v>144.69999999999999</v>
        <stp/>
        <stp>##V3_BDHV12</stp>
        <stp>DC/ LN Equity</stp>
        <stp>PX_CLOSE_1D</stp>
        <stp>12/04/2019</stp>
        <stp>12/04/2019</stp>
        <stp>[Crispin Spreadsheet.xlsx]OPUS!R51C22</stp>
        <tr r="V51" s="4"/>
      </tp>
      <tp>
        <v>506.6</v>
        <stp/>
        <stp>##V3_BDHV12</stp>
        <stp>BA/ LN Equity</stp>
        <stp>PX_CLOSE_1D</stp>
        <stp>12/04/2019</stp>
        <stp>12/04/2019</stp>
        <stp>[Crispin Spreadsheet.xlsx]OPUS!R47C22</stp>
        <tr r="V47" s="4"/>
      </tp>
      <tp>
        <v>34</v>
        <stp/>
        <stp>##V3_BDPV12</stp>
        <stp>METSO FH Equity</stp>
        <stp>PX_YEST_CLOSE</stp>
        <stp>[Crispin Spreadsheet.xlsx]SWAN!R28C6</stp>
        <tr r="F28" s="2"/>
      </tp>
      <tp>
        <v>8.82</v>
        <stp/>
        <stp>##V3_BDPV12</stp>
        <stp>RIG US Equity</stp>
        <stp>LAST_PRICE</stp>
        <stp>[Crispin Spreadsheet.xlsx]SWAN!R202C7</stp>
        <tr r="G202" s="2"/>
      </tp>
      <tp t="s">
        <v>HKD</v>
        <stp/>
        <stp>##V3_BDPV12</stp>
        <stp>3333 HK Equity</stp>
        <stp>CRNCY</stp>
        <stp>[Crispin Spreadsheet.xlsx]OEI!R205C4</stp>
        <tr r="D205" s="1"/>
      </tp>
      <tp>
        <v>1348</v>
        <stp/>
        <stp>##V3_BDPV12</stp>
        <stp>7224 JT Equity</stp>
        <stp>PX_YEST_CLOSE</stp>
        <stp>[Crispin Spreadsheet.xlsx]OEI!R295C6</stp>
        <tr r="F295" s="1"/>
      </tp>
      <tp t="s">
        <v>GBp</v>
        <stp/>
        <stp>##V3_BDPV12</stp>
        <stp>HWDN LN Equity</stp>
        <stp>CRNCY</stp>
        <stp>[Crispin Spreadsheet.xlsx]OPUS!R55C4</stp>
        <tr r="D55" s="4"/>
      </tp>
      <tp>
        <v>1.3340000000000001</v>
        <stp/>
        <stp>##V3_BDPV12</stp>
        <stp>CRN LN Equity</stp>
        <stp>LAST_PRICE</stp>
        <stp>[Crispin Spreadsheet.xlsx]SWAN!R122C7</stp>
        <tr r="G122" s="2"/>
      </tp>
      <tp t="s">
        <v>GBp</v>
        <stp/>
        <stp>##V3_BDPV12</stp>
        <stp>BARC LN Equity</stp>
        <stp>CRNCY</stp>
        <stp>[Crispin Spreadsheet.xlsx]ALEG!R47C4</stp>
        <tr r="D47" s="3"/>
      </tp>
      <tp>
        <v>147.1</v>
        <stp/>
        <stp>##V3_BDPV12</stp>
        <stp>DC/ LN Equity</stp>
        <stp>LAST_PRICE</stp>
        <stp>[Crispin Spreadsheet.xlsx]SWAN!R132C7</stp>
        <tr r="G132" s="2"/>
      </tp>
      <tp>
        <v>7999</v>
        <stp/>
        <stp>##V3_BDPV12</stp>
        <stp>4911 JT Equity</stp>
        <stp>PX_YEST_CLOSE</stp>
        <stp>[Crispin Spreadsheet.xlsx]OEI!R296C6</stp>
        <tr r="F296" s="1"/>
      </tp>
      <tp t="s">
        <v>HKD</v>
        <stp/>
        <stp>##V3_BDPV12</stp>
        <stp>1928 HK Equity</stp>
        <stp>CRNCY</stp>
        <stp>[Crispin Spreadsheet.xlsx]OEI!R214C4</stp>
        <tr r="D214" s="1"/>
      </tp>
      <tp>
        <v>215100</v>
        <stp/>
        <stp>##V3_BDPV12</stp>
        <stp>8953 JT Equity</stp>
        <stp>PX_YEST_CLOSE</stp>
        <stp>[Crispin Spreadsheet.xlsx]OEI!R272C6</stp>
        <tr r="F272" s="1"/>
      </tp>
      <tp>
        <v>7580</v>
        <stp/>
        <stp>##V3_BDPV12</stp>
        <stp>6963 JT Equity</stp>
        <stp>PX_YEST_CLOSE</stp>
        <stp>[Crispin Spreadsheet.xlsx]OEI!R291C6</stp>
        <tr r="F291" s="1"/>
      </tp>
      <tp>
        <v>501.8</v>
        <stp/>
        <stp>##V3_BDPV12</stp>
        <stp>INVP LN Equity</stp>
        <stp>LAST_PRICE</stp>
        <stp>[Crispin Spreadsheet4.xlsx]OEI!R522C7</stp>
        <tr r="G522" s="1"/>
      </tp>
      <tp>
        <v>15.2</v>
        <stp/>
        <stp>##V3_BDPV12</stp>
        <stp>SBER LI Equity</stp>
        <stp>PX_YEST_CLOSE</stp>
        <stp>[Crispin Spreadsheet.xlsx]ALEG!R59C6</stp>
        <tr r="F59" s="3"/>
      </tp>
      <tp>
        <v>50.1</v>
        <stp/>
        <stp>##V3_BDPV12</stp>
        <stp>FP FP Equity</stp>
        <stp>LAST_PRICE</stp>
        <stp>[Crispin Spreadsheet4.xlsx]OEI!R135C7</stp>
        <tr r="G135" s="1"/>
      </tp>
      <tp>
        <v>87</v>
        <stp/>
        <stp>##V3_BDPV12</stp>
        <stp>VSAT US Equity</stp>
        <stp>PX_YEST_CLOSE</stp>
        <stp>[Crispin Spreadsheet.xlsx]BEST!R14C6</stp>
        <tr r="F14" s="6"/>
      </tp>
      <tp>
        <v>32.5</v>
        <stp/>
        <stp>##V3_BDPV12</stp>
        <stp>AMS SW Equity</stp>
        <stp>LAST_PRICE</stp>
        <stp>[Crispin Spreadsheet.xlsx]SWAN!R102C7</stp>
        <tr r="G102" s="2"/>
      </tp>
      <tp>
        <v>9.7959999999999994</v>
        <stp/>
        <stp>##V3_BDPV12</stp>
        <stp>CNHI IM Equity</stp>
        <stp>LAST_PRICE</stp>
        <stp>[Crispin Spreadsheet4.xlsx]OEI!R238C7</stp>
        <tr r="G238" s="1"/>
      </tp>
      <tp>
        <v>60.64</v>
        <stp/>
        <stp>##V3_BDPV12</stp>
        <stp>BOSS GY Equity</stp>
        <stp>LAST_PRICE</stp>
        <stp>[Crispin Spreadsheet4.xlsx]OEI!R169C7</stp>
        <tr r="G169" s="1"/>
      </tp>
      <tp>
        <v>3.47</v>
        <stp/>
        <stp>##V3_BDPV12</stp>
        <stp>KGC US Equity</stp>
        <stp>LAST_PRICE</stp>
        <stp>[Crispin Spreadsheet.xlsx]SWAN!R192C7</stp>
        <tr r="G192" s="2"/>
      </tp>
      <tp t="s">
        <v>USD</v>
        <stp/>
        <stp>##V3_BDPV12</stp>
        <stp>VSAT US Equity</stp>
        <stp>CRNCY</stp>
        <stp>[Crispin Spreadsheet.xlsx]ALEG!R79C4</stp>
        <tr r="D79" s="3"/>
      </tp>
      <tp>
        <v>19.260000000000002</v>
        <stp/>
        <stp>##V3_BDPV12</stp>
        <stp>TCS LI Equity</stp>
        <stp>LAST_PRICE</stp>
        <stp>[Crispin Spreadsheet.xlsx]SWAN!R162C7</stp>
        <tr r="G162" s="2"/>
      </tp>
      <tp>
        <v>19.97</v>
        <stp/>
        <stp>##V3_BDPV12</stp>
        <stp>FNTN GY Equity</stp>
        <stp>PX_YEST_CLOSE</stp>
        <stp>[Crispin Spreadsheet.xlsx]SWAN!R41C6</stp>
        <tr r="F41" s="2"/>
      </tp>
      <tp>
        <v>35.65</v>
        <stp/>
        <stp>##V3_BDHV12</stp>
        <stp>SSABA SS Equity</stp>
        <stp>PX_CLOSE_1D</stp>
        <stp>12/04/2019</stp>
        <stp>12/04/2019</stp>
        <stp>[Crispin Spreadsheet.xlsx]OEI!R390C28</stp>
        <tr r="AB390" s="1"/>
      </tp>
      <tp>
        <v>148.15</v>
        <stp/>
        <stp>##V3_BDHV12</stp>
        <stp>SWEDA SS Equity</stp>
        <stp>PX_CLOSE_1D</stp>
        <stp>12/04/2019</stp>
        <stp>12/04/2019</stp>
        <stp>[Crispin Spreadsheet.xlsx]OEI!R391C28</stp>
        <tr r="AB391" s="1"/>
      </tp>
      <tp>
        <v>3290</v>
        <stp/>
        <stp>##V3_BDHV12</stp>
        <stp>WIZZ LN Equity</stp>
        <stp>PX_CLOSE_1D</stp>
        <stp>12/04/2019</stp>
        <stp>12/04/2019</stp>
        <stp>[Crispin Spreadsheet.xlsx]OEI!R618C28</stp>
        <tr r="AB618" s="1"/>
      </tp>
      <tp>
        <v>92.96</v>
        <stp/>
        <stp>##V3_BDPV12</stp>
        <stp>AKE FP Equity</stp>
        <stp>LAST_PRICE</stp>
        <stp>[Crispin Spreadsheet4.xlsx]OEI!R89C7</stp>
        <tr r="G89" s="1"/>
      </tp>
      <tp>
        <v>148.1</v>
        <stp/>
        <stp>##V3_BDPV12</stp>
        <stp>EMG LN Equity</stp>
        <stp>LAST_PRICE</stp>
        <stp>[Crispin Spreadsheet.xlsx]OPE!R45C7</stp>
        <tr r="G45" s="5"/>
      </tp>
      <tp>
        <v>14.94</v>
        <stp/>
        <stp>##V3_BDPV12</stp>
        <stp>PBR US Equity</stp>
        <stp>LAST_PRICE</stp>
        <stp>[Crispin Spreadsheet.xlsx]OEI!R734C7</stp>
        <tr r="G734" s="1"/>
      </tp>
      <tp>
        <v>13</v>
        <stp/>
        <stp>##V3_BDPV12</stp>
        <stp>CPR LN Equity</stp>
        <stp>LAST_PRICE</stp>
        <stp>[Crispin Spreadsheet.xlsx]OEI!R464C7</stp>
        <tr r="G464" s="1"/>
      </tp>
      <tp>
        <v>9.61</v>
        <stp/>
        <stp>##V3_BDPV12</stp>
        <stp>SDRL US Equity</stp>
        <stp>LAST_PRICE</stp>
        <stp>[Crispin Spreadsheet.xlsx]OEI!R844C7</stp>
        <tr r="G844" s="1"/>
      </tp>
      <tp>
        <v>130.06</v>
        <stp/>
        <stp>##V3_BDPV12</stp>
        <stp>DIS US Equity</stp>
        <stp>LAST_PRICE</stp>
        <stp>[Crispin Spreadsheet.xlsx]OEI!R765C7</stp>
        <tr r="G765" s="1"/>
      </tp>
      <tp>
        <v>920.5</v>
        <stp/>
        <stp>##V3_BDPV12</stp>
        <stp>SVS LN Equity</stp>
        <stp>LAST_PRICE</stp>
        <stp>[Crispin Spreadsheet.xlsx]OEI!R585C7</stp>
        <tr r="G585" s="1"/>
      </tp>
      <tp>
        <v>20.27</v>
        <stp/>
        <stp>##V3_BDPV12</stp>
        <stp>PGS NO Equity</stp>
        <stp>LAST_PRICE</stp>
        <stp>[Crispin Spreadsheet.xlsx]OEI!R335C7</stp>
        <tr r="G335" s="1"/>
      </tp>
      <tp>
        <v>5.91</v>
        <stp/>
        <stp>##V3_BDPV12</stp>
        <stp>TLGO SQ Equity</stp>
        <stp>LAST_PRICE</stp>
        <stp>[Crispin Spreadsheet.xlsx]OEI!R847C7</stp>
        <tr r="G847" s="1"/>
      </tp>
      <tp>
        <v>2519</v>
        <stp/>
        <stp>##V3_BDPV12</stp>
        <stp>GIVN SW Equity</stp>
        <stp>LAST_PRICE</stp>
        <stp>[Crispin Spreadsheet.xlsx]OEI!R406C7</stp>
        <tr r="G406" s="1"/>
      </tp>
      <tp>
        <v>3580</v>
        <stp/>
        <stp>##V3_BDPV12</stp>
        <stp>5019 JT Equity</stp>
        <stp>LAST_PRICE</stp>
        <stp>[Crispin Spreadsheet.xlsx]OPUS!R23C7</stp>
        <tr r="G23" s="4"/>
      </tp>
      <tp>
        <v>180</v>
        <stp/>
        <stp>##V3_BDPV12</stp>
        <stp>JM SS Equity</stp>
        <stp>LAST_PRICE</stp>
        <stp>[Crispin Spreadsheet4.xlsx]OEI!R384C7</stp>
        <tr r="G384" s="1"/>
      </tp>
      <tp>
        <v>26.47</v>
        <stp/>
        <stp>##V3_BDPV12</stp>
        <stp>TUP US Equity</stp>
        <stp>LAST_PRICE</stp>
        <stp>[Crispin Spreadsheet.xlsx]SWAN!R203C7</stp>
        <tr r="G203" s="2"/>
      </tp>
      <tp>
        <v>64.2</v>
        <stp/>
        <stp>##V3_BDPV12</stp>
        <stp>SAVE FP Equity</stp>
        <stp>PX_YEST_CLOSE</stp>
        <stp>[Crispin Spreadsheet.xlsx]ALEG!R12C6</stp>
        <tr r="F12" s="3"/>
      </tp>
      <tp>
        <v>2436</v>
        <stp/>
        <stp>##V3_BDPV12</stp>
        <stp>4208 JT Equity</stp>
        <stp>PX_YEST_CLOSE</stp>
        <stp>[Crispin Spreadsheet.xlsx]OEI!R306C6</stp>
        <tr r="F306" s="1"/>
      </tp>
      <tp>
        <v>1357</v>
        <stp/>
        <stp>##V3_BDPV12</stp>
        <stp>1808 JT Equity</stp>
        <stp>PX_YEST_CLOSE</stp>
        <stp>[Crispin Spreadsheet.xlsx]OEI!R266C6</stp>
        <tr r="F266" s="1"/>
      </tp>
      <tp>
        <v>3550</v>
        <stp/>
        <stp>##V3_BDPV12</stp>
        <stp>5019 JT Equity</stp>
        <stp>PX_YEST_CLOSE</stp>
        <stp>[Crispin Spreadsheet.xlsx]OEI!R267C6</stp>
        <tr r="F267" s="1"/>
      </tp>
      <tp>
        <v>2539</v>
        <stp/>
        <stp>##V3_BDPV12</stp>
        <stp>ABF LN Equity</stp>
        <stp>LAST_PRICE</stp>
        <stp>[Crispin Spreadsheet.xlsx]SWAN!R113C7</stp>
        <tr r="G113" s="2"/>
      </tp>
      <tp>
        <v>13</v>
        <stp/>
        <stp>##V3_BDPV12</stp>
        <stp>CPR LN Equity</stp>
        <stp>LAST_PRICE</stp>
        <stp>[Crispin Spreadsheet.xlsx]SWAN!R123C7</stp>
        <tr r="G123" s="2"/>
      </tp>
      <tp t="s">
        <v>USD</v>
        <stp/>
        <stp>##V3_BDPV12</stp>
        <stp>ERIC US Equity</stp>
        <stp>CRNCY</stp>
        <stp>[Crispin Spreadsheet.xlsx]FDXC!R74C4</stp>
        <tr r="D74" s="8"/>
      </tp>
      <tp t="s">
        <v>HKD</v>
        <stp/>
        <stp>##V3_BDPV12</stp>
        <stp>1919 HK Equity</stp>
        <stp>CRNCY</stp>
        <stp>[Crispin Spreadsheet.xlsx]OEI!R206C4</stp>
        <tr r="D206" s="1"/>
      </tp>
      <tp>
        <v>248.9</v>
        <stp/>
        <stp>##V3_BDPV12</stp>
        <stp>DOM LN Equity</stp>
        <stp>LAST_PRICE</stp>
        <stp>[Crispin Spreadsheet.xlsx]SWAN!R133C7</stp>
        <tr r="G133" s="2"/>
      </tp>
      <tp>
        <v>2019.5</v>
        <stp/>
        <stp>##V3_BDPV12</stp>
        <stp>5401 JT Equity</stp>
        <stp>PX_YEST_CLOSE</stp>
        <stp>[Crispin Spreadsheet.xlsx]OEI!R286C6</stp>
        <tr r="F286" s="1"/>
      </tp>
      <tp>
        <v>1574</v>
        <stp/>
        <stp>##V3_BDPV12</stp>
        <stp>6141 JT Equity</stp>
        <stp>PX_YEST_CLOSE</stp>
        <stp>[Crispin Spreadsheet.xlsx]OEI!R262C6</stp>
        <tr r="F262" s="1"/>
      </tp>
      <tp>
        <v>42</v>
        <stp/>
        <stp>##V3_BDPV12</stp>
        <stp>TUNG LN Equity</stp>
        <stp>LAST_PRICE</stp>
        <stp>[Crispin Spreadsheet.xlsx]SWAN!R164C7</stp>
        <tr r="G164" s="2"/>
      </tp>
      <tp>
        <v>2531</v>
        <stp/>
        <stp>##V3_BDPV12</stp>
        <stp>2503 JT Equity</stp>
        <stp>PX_YEST_CLOSE</stp>
        <stp>[Crispin Spreadsheet.xlsx]OEI!R276C6</stp>
        <tr r="F276" s="1"/>
      </tp>
      <tp>
        <v>2.85</v>
        <stp/>
        <stp>##V3_BDPV12</stp>
        <stp>AVP US Equity</stp>
        <stp>LAST_PRICE</stp>
        <stp>[Crispin Spreadsheet.xlsx]SWAN!R173C7</stp>
        <tr r="G173" s="2"/>
      </tp>
      <tp t="s">
        <v>SEK</v>
        <stp/>
        <stp>##V3_BDPV12</stp>
        <stp>ERICB SS Equity</stp>
        <stp>CRNCY</stp>
        <stp>[Crispin Spreadsheet.xlsx]OPUS!R41C4</stp>
        <tr r="D41" s="4"/>
      </tp>
      <tp>
        <v>56.4</v>
        <stp/>
        <stp>##V3_BDPV12</stp>
        <stp>NODL NO Equity</stp>
        <stp>LAST_PRICE</stp>
        <stp>[Crispin Spreadsheet4.xlsx]OEI!R334C7</stp>
        <tr r="G334" s="1"/>
      </tp>
      <tp>
        <v>11.68</v>
        <stp/>
        <stp>##V3_BDPV12</stp>
        <stp>ELF US Equity</stp>
        <stp>LAST_PRICE</stp>
        <stp>[Crispin Spreadsheet.xlsx]SWAN!R183C7</stp>
        <tr r="G183" s="2"/>
      </tp>
      <tp>
        <v>342.4</v>
        <stp/>
        <stp>##V3_BDPV12</stp>
        <stp>MC FP Equity</stp>
        <stp>LAST_PRICE</stp>
        <stp>[Crispin Spreadsheet4.xlsx]OEI!R114C7</stp>
        <tr r="G114" s="1"/>
      </tp>
      <tp>
        <v>66.900000000000006</v>
        <stp/>
        <stp>##V3_BDPV12</stp>
        <stp>MELE BB Equity</stp>
        <stp>PX_YEST_CLOSE</stp>
        <stp>[Crispin Spreadsheet.xlsx]SWAN!R13C6</stp>
        <tr r="F13" s="2"/>
      </tp>
      <tp>
        <v>288.89999999999998</v>
        <stp/>
        <stp>##V3_BDPV12</stp>
        <stp>LGEN LN Equity</stp>
        <stp>LAST_PRICE</stp>
        <stp>[Crispin Spreadsheet4.xlsx]OEI!R536C7</stp>
        <tr r="G536" s="1"/>
      </tp>
      <tp t="s">
        <v>USD</v>
        <stp/>
        <stp>##V3_BDPV12</stp>
        <stp>SLCJY US Equity</stp>
        <stp>CRNCY</stp>
        <stp>[Crispin Spreadsheet.xlsx]OPUS!R78C4</stp>
        <tr r="D78" s="4"/>
      </tp>
      <tp>
        <v>5.0000000000000001E-3</v>
        <stp/>
        <stp>##V3_BDPV12</stp>
        <stp>WGXO AU Equity</stp>
        <stp>PX_YEST_CLOSE</stp>
        <stp>[Crispin Spreadsheet.xlsx]SWAN!R10C6</stp>
        <tr r="F10" s="2"/>
      </tp>
      <tp>
        <v>125.47</v>
        <stp/>
        <stp>##V3_BDPV12</stp>
        <stp>XGLD LN Equity</stp>
        <stp>LAST_PRICE</stp>
        <stp>[Crispin Spreadsheet.xlsx]SWAN!R218C7</stp>
        <tr r="G218" s="2"/>
      </tp>
      <tp>
        <v>20.239999999999998</v>
        <stp/>
        <stp>##V3_BDPV12</stp>
        <stp>MT NA Equity</stp>
        <stp>LAST_PRICE</stp>
        <stp>[Crispin Spreadsheet4.xlsx]OEI!R314C7</stp>
        <tr r="G314" s="1"/>
      </tp>
      <tp>
        <v>104.69</v>
        <stp/>
        <stp>##V3_BDPV12</stp>
        <stp>RY CN Equity</stp>
        <stp>LAST_PRICE</stp>
        <stp>[Crispin Spreadsheet.xlsx]OEI!R55C7</stp>
        <tr r="G55" s="1"/>
      </tp>
      <tp>
        <v>1.1314</v>
        <stp/>
        <stp>##V3_BDPV12</stp>
        <stp>EURUSD Curncy</stp>
        <stp>LAST_PRICE</stp>
        <stp>[Crispin Spreadsheet.xlsx]OEI!R813C7</stp>
        <tr r="G813" s="1"/>
      </tp>
      <tp>
        <v>1356</v>
        <stp/>
        <stp>##V3_BDHV12</stp>
        <stp>7224 JT Equity</stp>
        <stp>PX_CLOSE_1D</stp>
        <stp>12/04/2019</stp>
        <stp>12/04/2019</stp>
        <stp>[Crispin Spreadsheet.xlsx]SWAN!R68C26</stp>
        <tr r="Z68" s="2"/>
      </tp>
      <tp>
        <v>90.6</v>
        <stp/>
        <stp>##V3_BDPV12</stp>
        <stp>ERICB SS Equity</stp>
        <stp>LAST_PRICE</stp>
        <stp>[Crispin Spreadsheet4.xlsx]OPE!R28C7</stp>
        <tr r="G28" s="5"/>
      </tp>
      <tp>
        <v>339.2</v>
        <stp/>
        <stp>##V3_BDPV12</stp>
        <stp>TOP DC Equity</stp>
        <stp>LAST_PRICE</stp>
        <stp>[Crispin Spreadsheet.xlsx]OEI!R67C7</stp>
        <tr r="G67" s="1"/>
      </tp>
      <tp>
        <v>78.84</v>
        <stp/>
        <stp>##V3_BDPV12</stp>
        <stp>ABI BB Equity</stp>
        <stp>LAST_PRICE</stp>
        <stp>[Crispin Spreadsheet4.xlsx]OEI!R34C7</stp>
        <tr r="G34" s="1"/>
      </tp>
      <tp>
        <v>49.99</v>
        <stp/>
        <stp>##V3_BDPV12</stp>
        <stp>FP FP Equity</stp>
        <stp>PX_YEST_CLOSE</stp>
        <stp>[Crispin Spreadsheet.xlsx]OEI!R135C6</stp>
        <tr r="F135" s="1"/>
      </tp>
      <tp t="s">
        <v>EUR</v>
        <stp/>
        <stp>##V3_BDPV12</stp>
        <stp>UG FP Equity</stp>
        <stp>CRNCY</stp>
        <stp>[Crispin Spreadsheet.xlsx]OEI!R118C4</stp>
        <tr r="D118" s="1"/>
      </tp>
      <tp>
        <v>45.69</v>
        <stp/>
        <stp>##V3_BDPV12</stp>
        <stp>EO FP Equity</stp>
        <stp>PX_YEST_CLOSE</stp>
        <stp>[Crispin Spreadsheet.xlsx]OEI!R106C6</stp>
        <tr r="F106" s="1"/>
      </tp>
      <tp>
        <v>1295.2</v>
        <stp/>
        <stp>##V3_BDPV12</stp>
        <stp>GCA Comdty</stp>
        <stp>PX_YEST_CLOSE</stp>
        <stp>[Crispin Spreadsheet.xlsx]OEI!R784C6</stp>
        <tr r="F784" s="1"/>
      </tp>
    </main>
    <main first="bloomberg.rtd">
      <tp>
        <v>8.07</v>
        <stp/>
        <stp>##V3_BDPV12</stp>
        <stp>FMG AU Equity</stp>
        <stp>PX_YEST_CLOSE</stp>
        <stp>[Crispin Spreadsheet.xlsx]SWAN!R7C6</stp>
        <tr r="F7" s="2"/>
      </tp>
      <tp>
        <v>817.3</v>
        <stp/>
        <stp>##V3_BDPV12</stp>
        <stp>NG/ LN Equity</stp>
        <stp>PX_YEST_CLOSE</stp>
        <stp>[Crispin Spreadsheet.xlsx]OEI!R548C6</stp>
        <tr r="F548" s="1"/>
      </tp>
      <tp t="s">
        <v>GBp</v>
        <stp/>
        <stp>##V3_BDPV12</stp>
        <stp>ABF LN Equity</stp>
        <stp>CRNCY</stp>
        <stp>[Crispin Spreadsheet.xlsx]OPE!R33C4</stp>
        <tr r="D33" s="5"/>
      </tp>
      <tp t="s">
        <v>CAD</v>
        <stp/>
        <stp>##V3_BDPV12</stp>
        <stp>ACB CN Equity</stp>
        <stp>CRNCY</stp>
        <stp>[Crispin Spreadsheet.xlsx]OEI!R50C4</stp>
        <tr r="D50" s="1"/>
      </tp>
      <tp t="s">
        <v>EUR</v>
        <stp/>
        <stp>##V3_BDPV12</stp>
        <stp>BEI GY Equity</stp>
        <stp>CRNCY</stp>
        <stp>[Crispin Spreadsheet.xlsx]OEI!R153C4</stp>
        <tr r="D153" s="1"/>
      </tp>
      <tp t="s">
        <v>EUR</v>
        <stp/>
        <stp>##V3_BDPV12</stp>
        <stp>WDI GY Equity</stp>
        <stp>CRNCY</stp>
        <stp>[Crispin Spreadsheet.xlsx]OEI!R192C4</stp>
        <tr r="D192" s="1"/>
      </tp>
      <tp t="s">
        <v>GBp</v>
        <stp/>
        <stp>##V3_BDPV12</stp>
        <stp>MRO LN Equity</stp>
        <stp>CRNCY</stp>
        <stp>[Crispin Spreadsheet.xlsx]OEI!R833C4</stp>
        <tr r="D833" s="1"/>
      </tp>
      <tp t="s">
        <v>EUR</v>
        <stp/>
        <stp>##V3_BDPV12</stp>
        <stp>SGO FP Equity</stp>
        <stp>CRNCY</stp>
        <stp>[Crispin Spreadsheet.xlsx]OEI!R818C4</stp>
        <tr r="D818" s="1"/>
      </tp>
      <tp t="s">
        <v>GBp</v>
        <stp/>
        <stp>##V3_BDPV12</stp>
        <stp>MRO LN Equity</stp>
        <stp>CRNCY</stp>
        <stp>[Crispin Spreadsheet.xlsx]OEI!R543C4</stp>
        <tr r="D543" s="1"/>
      </tp>
      <tp>
        <v>208.8</v>
        <stp/>
        <stp>##V3_BDPV12</stp>
        <stp>EIG LN Equity</stp>
        <stp>PX_YEST_CLOSE</stp>
        <stp>[Crispin Spreadsheet.xlsx]OEI!R486C6</stp>
        <tr r="F486" s="1"/>
      </tp>
      <tp t="s">
        <v>USD</v>
        <stp/>
        <stp>##V3_BDPV12</stp>
        <stp>LEN US Equity</stp>
        <stp>CRNCY</stp>
        <stp>[Crispin Spreadsheet.xlsx]OEI!R709C4</stp>
        <tr r="D709" s="1"/>
      </tp>
      <tp>
        <v>3115.5</v>
        <stp/>
        <stp>##V3_BDPV12</stp>
        <stp>DGE LN Equity</stp>
        <stp>PX_YEST_CLOSE</stp>
        <stp>[Crispin Spreadsheet.xlsx]OEI!R478C6</stp>
        <tr r="F478" s="1"/>
      </tp>
      <tp>
        <v>1</v>
        <stp/>
        <stp>##V3_BDPV12</stp>
        <stp>EURGBP Curncy</stp>
        <stp>QUOTE_FACTOR</stp>
        <stp>[Crispin Spreadsheet.xlsx]OEI!R59C12</stp>
        <tr r="L59" s="1"/>
      </tp>
      <tp>
        <v>1.3323</v>
        <stp/>
        <stp>##V3_BDPV12</stp>
        <stp>USDCAD Curncy</stp>
        <stp>PX_YEST_CLOSE</stp>
        <stp>[Crispin Spreadsheet.xlsx]FDXC!R6C26</stp>
        <tr r="Z6" s="8"/>
      </tp>
      <tp t="s">
        <v>GBp</v>
        <stp/>
        <stp>##V3_BDPV12</stp>
        <stp>RSA LN Equity</stp>
        <stp>CRNCY</stp>
        <stp>[Crispin Spreadsheet.xlsx]OEI!R582C4</stp>
        <tr r="D582" s="1"/>
      </tp>
      <tp>
        <v>126.74</v>
        <stp/>
        <stp>##V3_BDPV12</stp>
        <stp>URI US Equity</stp>
        <stp>PX_YEST_CLOSE</stp>
        <stp>[Crispin Spreadsheet.xlsx]OEI!R760C6</stp>
        <tr r="F760" s="1"/>
      </tp>
      <tp t="s">
        <v>GBp</v>
        <stp/>
        <stp>##V3_BDPV12</stp>
        <stp>CPG LN Equity</stp>
        <stp>CRNCY</stp>
        <stp>[Crispin Spreadsheet.xlsx]OEI!R471C4</stp>
        <tr r="D471" s="1"/>
      </tp>
      <tp>
        <v>63.19</v>
        <stp/>
        <stp>##V3_BDPV12</stp>
        <stp>XPO US Equity</stp>
        <stp>PX_YEST_CLOSE</stp>
        <stp>[Crispin Spreadsheet.xlsx]OEI!R772C6</stp>
        <tr r="F772" s="1"/>
      </tp>
      <tp t="s">
        <v>EUR</v>
        <stp/>
        <stp>##V3_BDPV12</stp>
        <stp>GBF GY Equity</stp>
        <stp>CRNCY</stp>
        <stp>[Crispin Spreadsheet.xlsx]OEI!R154C4</stp>
        <tr r="D154" s="1"/>
      </tp>
      <tp t="s">
        <v>USD</v>
        <stp/>
        <stp>##V3_BDPV12</stp>
        <stp>HURLN 7.5 07/24/22 Corp</stp>
        <stp>CRNCY</stp>
        <stp>[Crispin Spreadsheet.xlsx]OEI!R198C4</stp>
        <tr r="D198" s="1"/>
      </tp>
      <tp>
        <v>22180</v>
        <stp/>
        <stp>##V3_BDPV12</stp>
        <stp>NKA Index</stp>
        <stp>LAST_PRICE</stp>
        <stp>[Crispin Spreadsheet.xlsx]OEI!R255C7</stp>
        <tr r="G255" s="1"/>
      </tp>
      <tp t="s">
        <v>EUR</v>
        <stp/>
        <stp>##V3_BDPV12</stp>
        <stp>IFX GY Equity</stp>
        <stp>CRNCY</stp>
        <stp>[Crispin Spreadsheet.xlsx]OEI!R170C4</stp>
        <tr r="D170" s="1"/>
      </tp>
      <tp>
        <v>18.059999999999999</v>
        <stp/>
        <stp>##V3_BDPV12</stp>
        <stp>HTZ US Equity</stp>
        <stp>PX_YEST_CLOSE</stp>
        <stp>[Crispin Spreadsheet.xlsx]OEI!R696C6</stp>
        <tr r="F696" s="1"/>
      </tp>
      <tp t="s">
        <v>USD</v>
        <stp/>
        <stp>##V3_BDPV12</stp>
        <stp>DIS US Equity</stp>
        <stp>CRNCY</stp>
        <stp>[Crispin Spreadsheet.xlsx]OEI!R765C4</stp>
        <tr r="D765" s="1"/>
      </tp>
      <tp>
        <v>24.98</v>
        <stp/>
        <stp>##V3_BDPV12</stp>
        <stp>LPX US Equity</stp>
        <stp>PX_YEST_CLOSE</stp>
        <stp>[Crispin Spreadsheet.xlsx]OEI!R712C6</stp>
        <tr r="F712" s="1"/>
      </tp>
      <tp>
        <v>119.76</v>
        <stp/>
        <stp>##V3_BDPV12</stp>
        <stp>CVX US Equity</stp>
        <stp>PX_YEST_CLOSE</stp>
        <stp>[Crispin Spreadsheet.xlsx]OEI!R654C6</stp>
        <tr r="F654" s="1"/>
      </tp>
      <tp t="s">
        <v>GBp</v>
        <stp/>
        <stp>##V3_BDPV12</stp>
        <stp>WPP LN Equity</stp>
        <stp>CRNCY</stp>
        <stp>[Crispin Spreadsheet.xlsx]OEI!R621C4</stp>
        <tr r="D621" s="1"/>
      </tp>
      <tp t="s">
        <v>GBp</v>
        <stp/>
        <stp>##V3_BDPV12</stp>
        <stp>ITV LN Equity</stp>
        <stp>CRNCY</stp>
        <stp>[Crispin Spreadsheet.xlsx]OEI!R525C4</stp>
        <tr r="D525" s="1"/>
      </tp>
      <tp t="s">
        <v>GBp</v>
        <stp/>
        <stp>##V3_BDPV12</stp>
        <stp>NXT LN Equity</stp>
        <stp>CRNCY</stp>
        <stp>[Crispin Spreadsheet.xlsx]OEI!R549C4</stp>
        <tr r="D549" s="1"/>
      </tp>
      <tp t="s">
        <v>GBp</v>
        <stp/>
        <stp>##V3_BDPV12</stp>
        <stp>RPT LN Equity</stp>
        <stp>CRNCY</stp>
        <stp>[Crispin Spreadsheet.xlsx]OEI!R571C4</stp>
        <tr r="D571" s="1"/>
      </tp>
      <tp>
        <v>117.5</v>
        <stp/>
        <stp>##V3_BDHV12</stp>
        <stp>AIR FP Equity</stp>
        <stp>PX_CLOSE_1D</stp>
        <stp>12/04/2019</stp>
        <stp>12/04/2019</stp>
        <stp>[Crispin Spreadsheet.xlsx]OEI!R87C28</stp>
        <tr r="AB87" s="1"/>
      </tp>
      <tp>
        <v>26.32</v>
        <stp/>
        <stp>##V3_BDHV12</stp>
        <stp>VIV FP Equity</stp>
        <stp>PX_CLOSE_1D</stp>
        <stp>12/04/2019</stp>
        <stp>12/04/2019</stp>
        <stp>[Crispin Spreadsheet.xlsx]OPE!R11C22</stp>
        <tr r="V11" s="5"/>
      </tp>
      <tp>
        <v>1</v>
        <stp/>
        <stp>##V3_BDPV12</stp>
        <stp>EURGBp Curncy</stp>
        <stp>QUOTE_FACTOR</stp>
        <stp>[Crispin Spreadsheet.xlsx]OPE!R42C12</stp>
        <tr r="L42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Spreadsheet.xlsx]OPE!R48C12</stp>
        <tr r="L48" s="5"/>
      </tp>
      <tp>
        <v>1</v>
        <stp/>
        <stp>##V3_BDPV12</stp>
        <stp>EURGBp Curncy</stp>
        <stp>QUOTE_FACTOR</stp>
        <stp>[Crispin Spreadsheet.xlsx]OPE!R49C12</stp>
        <tr r="L49" s="5"/>
      </tp>
      <tp>
        <v>1</v>
        <stp/>
        <stp>##V3_BDPV12</stp>
        <stp>EURGBp Curncy</stp>
        <stp>QUOTE_FACTOR</stp>
        <stp>[Crispin Spreadsheet.xlsx]OPE!R50C12</stp>
        <tr r="L50" s="5"/>
      </tp>
      <tp>
        <v>1</v>
        <stp/>
        <stp>##V3_BDPV12</stp>
        <stp>EURGBp Curncy</stp>
        <stp>QUOTE_FACTOR</stp>
        <stp>[Crispin Spreadsheet.xlsx]OPE!R32C12</stp>
        <tr r="L32" s="5"/>
      </tp>
      <tp>
        <v>1</v>
        <stp/>
        <stp>##V3_BDPV12</stp>
        <stp>EURGBp Curncy</stp>
        <stp>QUOTE_FACTOR</stp>
        <stp>[Crispin Spreadsheet.xlsx]OPE!R33C12</stp>
        <tr r="L33" s="5"/>
      </tp>
      <tp>
        <v>1</v>
        <stp/>
        <stp>##V3_BDPV12</stp>
        <stp>EURGBp Curncy</stp>
        <stp>QUOTE_FACTOR</stp>
        <stp>[Crispin Spreadsheet.xlsx]OPE!R31C12</stp>
        <tr r="L31" s="5"/>
      </tp>
      <tp>
        <v>1</v>
        <stp/>
        <stp>##V3_BDPV12</stp>
        <stp>EURGBp Curncy</stp>
        <stp>QUOTE_FACTOR</stp>
        <stp>[Crispin Spreadsheet.xlsx]OPE!R36C12</stp>
        <tr r="L36" s="5"/>
      </tp>
      <tp>
        <v>1</v>
        <stp/>
        <stp>##V3_BDPV12</stp>
        <stp>EURGBp Curncy</stp>
        <stp>QUOTE_FACTOR</stp>
        <stp>[Crispin Spreadsheet.xlsx]OPE!R37C12</stp>
        <tr r="L37" s="5"/>
      </tp>
      <tp>
        <v>1</v>
        <stp/>
        <stp>##V3_BDPV12</stp>
        <stp>EURGBp Curncy</stp>
        <stp>QUOTE_FACTOR</stp>
        <stp>[Crispin Spreadsheet.xlsx]OPE!R34C12</stp>
        <tr r="L34" s="5"/>
      </tp>
      <tp>
        <v>1</v>
        <stp/>
        <stp>##V3_BDPV12</stp>
        <stp>EURGBp Curncy</stp>
        <stp>QUOTE_FACTOR</stp>
        <stp>[Crispin Spreadsheet.xlsx]OPE!R35C12</stp>
        <tr r="L35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>
        <v>0.22500000000000001</v>
        <stp/>
        <stp>##V3_BDHV12</stp>
        <stp>MLX AU Equity</stp>
        <stp>PX_CLOSE_1D</stp>
        <stp>12/04/2019</stp>
        <stp>12/04/2019</stp>
        <stp>[Crispin Spreadsheet.xlsx]OEI!R19C28</stp>
        <tr r="AB19" s="1"/>
      </tp>
      <tp t="s">
        <v>DAX INDEX FUTURE  Jun19</v>
        <stp/>
        <stp>##V3_BDPV12</stp>
        <stp>GXA Index</stp>
        <stp>NAME</stp>
        <stp>[Crispin Spreadsheet.xlsx]OEI!R145C5</stp>
        <tr r="E145" s="1"/>
      </tp>
      <tp>
        <v>4.71</v>
        <stp/>
        <stp>##V3_BDHV12</stp>
        <stp>BLD AU Equity</stp>
        <stp>PX_CLOSE_1D</stp>
        <stp>12/04/2019</stp>
        <stp>12/04/2019</stp>
        <stp>[Crispin Spreadsheet.xlsx]OEI!R14C28</stp>
        <tr r="AB14" s="1"/>
      </tp>
      <tp>
        <v>69.400000000000006</v>
        <stp/>
        <stp>##V3_BDPV12</stp>
        <stp>BN FP Equity</stp>
        <stp>PX_YEST_CLOSE</stp>
        <stp>[Crispin Spreadsheet.xlsx]OEI!R100C6</stp>
        <tr r="F100" s="1"/>
      </tp>
      <tp>
        <v>63.43</v>
        <stp/>
        <stp>##V3_BDPV12</stp>
        <stp>JM SP Equity</stp>
        <stp>PX_YEST_CLOSE</stp>
        <stp>[Crispin Spreadsheet.xlsx]OEI!R348C6</stp>
        <tr r="F348" s="1"/>
      </tp>
      <tp>
        <v>39.5</v>
        <stp/>
        <stp>##V3_BDPV12</stp>
        <stp>TSTR LN Equity</stp>
        <stp>PX_YEST_CLOSE</stp>
        <stp>[Crispin Spreadsheet.xlsx]OPE!R48C6</stp>
        <tr r="F48" s="5"/>
      </tp>
      <tp>
        <v>14.962999999999999</v>
        <stp/>
        <stp>##V3_BDPV12</stp>
        <stp>SIA Comdty</stp>
        <stp>PX_YEST_CLOSE</stp>
        <stp>[Crispin Spreadsheet.xlsx]OEI!R785C6</stp>
        <tr r="F785" s="1"/>
      </tp>
      <tp>
        <v>15.7798</v>
        <stp/>
        <stp>##V3_BDPV12</stp>
        <stp>EURZAr Curncy</stp>
        <stp>LAST_PRICE</stp>
        <stp>[Crispin Spreadsheet4.xlsx]OEI!R355C13</stp>
        <tr r="M355" s="1"/>
      </tp>
      <tp>
        <v>15.7798</v>
        <stp/>
        <stp>##V3_BDPV12</stp>
        <stp>EURZAr Curncy</stp>
        <stp>LAST_PRICE</stp>
        <stp>[Crispin Spreadsheet4.xlsx]OEI!R354C13</stp>
        <tr r="M354" s="1"/>
      </tp>
      <tp>
        <v>15.7798</v>
        <stp/>
        <stp>##V3_BDPV12</stp>
        <stp>EURZAr Curncy</stp>
        <stp>LAST_PRICE</stp>
        <stp>[Crispin Spreadsheet4.xlsx]OEI!R356C13</stp>
        <tr r="M356" s="1"/>
      </tp>
      <tp>
        <v>15.7798</v>
        <stp/>
        <stp>##V3_BDPV12</stp>
        <stp>EURZAr Curncy</stp>
        <stp>LAST_PRICE</stp>
        <stp>[Crispin Spreadsheet4.xlsx]OEI!R353C13</stp>
        <tr r="M353" s="1"/>
      </tp>
      <tp>
        <v>15.7798</v>
        <stp/>
        <stp>##V3_BDPV12</stp>
        <stp>EURZAr Curncy</stp>
        <stp>LAST_PRICE</stp>
        <stp>[Crispin Spreadsheet4.xlsx]OEI!R352C13</stp>
        <tr r="M352" s="1"/>
      </tp>
      <tp>
        <v>1492.5</v>
        <stp/>
        <stp>##V3_BDPV12</stp>
        <stp>SN/ LN Equity</stp>
        <stp>PX_YEST_CLOSE</stp>
        <stp>[Crispin Spreadsheet.xlsx]OEI!R590C6</stp>
        <tr r="F590" s="1"/>
      </tp>
      <tp t="s">
        <v>E-Mini Russ 2000  Jun19</v>
        <stp/>
        <stp>##V3_BDPV12</stp>
        <stp>RTYA Index</stp>
        <stp>NAME</stp>
        <stp>[Crispin Spreadsheet.xlsx]OEI!R625C5</stp>
        <tr r="E625" s="1"/>
      </tp>
      <tp t="s">
        <v>CAD</v>
        <stp/>
        <stp>##V3_BDPV12</stp>
        <stp>ABX CN Equity</stp>
        <stp>CRNCY</stp>
        <stp>[Crispin Spreadsheet.xlsx]OEI!R51C4</stp>
        <tr r="D51" s="1"/>
      </tp>
      <tp t="s">
        <v>EUR</v>
        <stp/>
        <stp>##V3_BDPV12</stp>
        <stp>CBK GY Equity</stp>
        <stp>CRNCY</stp>
        <stp>[Crispin Spreadsheet.xlsx]OEI!R155C4</stp>
        <tr r="D155" s="1"/>
      </tp>
      <tp>
        <v>527.20000000000005</v>
        <stp/>
        <stp>##V3_BDPV12</stp>
        <stp>PFC LN Equity</stp>
        <stp>PX_YEST_CLOSE</stp>
        <stp>[Crispin Spreadsheet.xlsx]OEI!R558C6</stp>
        <tr r="F558" s="1"/>
      </tp>
      <tp t="s">
        <v>EUR</v>
        <stp/>
        <stp>##V3_BDPV12</stp>
        <stp>WDI GY Equity</stp>
        <stp>CRNCY</stp>
        <stp>[Crispin Spreadsheet.xlsx]OEI!R853C4</stp>
        <tr r="D853" s="1"/>
      </tp>
      <tp t="s">
        <v>EUR</v>
        <stp/>
        <stp>##V3_BDPV12</stp>
        <stp>DAI GY Equity</stp>
        <stp>CRNCY</stp>
        <stp>[Crispin Spreadsheet.xlsx]OEI!R156C4</stp>
        <tr r="D156" s="1"/>
      </tp>
      <tp t="s">
        <v>GBp</v>
        <stp/>
        <stp>##V3_BDPV12</stp>
        <stp>CRH LN Equity</stp>
        <stp>CRNCY</stp>
        <stp>[Crispin Spreadsheet.xlsx]OEI!R472C4</stp>
        <tr r="D472" s="1"/>
      </tp>
      <tp t="s">
        <v>EUR</v>
        <stp/>
        <stp>##V3_BDPV12</stp>
        <stp>RNO FP Equity</stp>
        <stp>CRNCY</stp>
        <stp>[Crispin Spreadsheet.xlsx]OEI!R120C4</stp>
        <tr r="D120" s="1"/>
      </tp>
      <tp t="s">
        <v>EUR</v>
        <stp/>
        <stp>##V3_BDPV12</stp>
        <stp>WLN FP Equity</stp>
        <stp>CRNCY</stp>
        <stp>[Crispin Spreadsheet.xlsx]OEI!R142C4</stp>
        <tr r="D142" s="1"/>
      </tp>
      <tp t="s">
        <v>GBp</v>
        <stp/>
        <stp>##V3_BDPV12</stp>
        <stp>ITM LN Equity</stp>
        <stp>CRNCY</stp>
        <stp>[Crispin Spreadsheet.xlsx]OEI!R524C4</stp>
        <tr r="D524" s="1"/>
      </tp>
      <tp>
        <v>167.5</v>
        <stp/>
        <stp>##V3_BDPV12</stp>
        <stp>CNE LN Equity</stp>
        <stp>PX_YEST_CLOSE</stp>
        <stp>[Crispin Spreadsheet.xlsx]OEI!R460C6</stp>
        <tr r="F460" s="1"/>
      </tp>
      <tp>
        <v>392.1</v>
        <stp/>
        <stp>##V3_BDPV12</stp>
        <stp>BME LN Equity</stp>
        <stp>PX_YEST_CLOSE</stp>
        <stp>[Crispin Spreadsheet.xlsx]OEI!R443C6</stp>
        <tr r="F443" s="1"/>
      </tp>
      <tp>
        <v>102.15</v>
        <stp/>
        <stp>##V3_BDPV12</stp>
        <stp>PMO LN Equity</stp>
        <stp>PX_YEST_CLOSE</stp>
        <stp>[Crispin Spreadsheet.xlsx]OEI!R563C6</stp>
        <tr r="F563" s="1"/>
      </tp>
      <tp t="s">
        <v>USD</v>
        <stp/>
        <stp>##V3_BDPV12</stp>
        <stp>ELF US Equity</stp>
        <stp>CRNCY</stp>
        <stp>[Crispin Spreadsheet.xlsx]OEI!R821C4</stp>
        <tr r="D821" s="1"/>
      </tp>
      <tp t="s">
        <v>USD</v>
        <stp/>
        <stp>##V3_BDPV12</stp>
        <stp>TIF US Equity</stp>
        <stp>CRNCY</stp>
        <stp>[Crispin Spreadsheet.xlsx]OEI!R754C4</stp>
        <tr r="D754" s="1"/>
      </tp>
      <tp>
        <v>15.39</v>
        <stp/>
        <stp>##V3_BDPV12</stp>
        <stp>NWL US Equity</stp>
        <stp>PX_YEST_CLOSE</stp>
        <stp>[Crispin Spreadsheet.xlsx]OEI!R724C6</stp>
        <tr r="F724" s="1"/>
      </tp>
      <tp>
        <v>10.32</v>
        <stp/>
        <stp>##V3_BDPV12</stp>
        <stp>IMM LN Equity</stp>
        <stp>PX_YEST_CLOSE</stp>
        <stp>[Crispin Spreadsheet.xlsx]OEI!R513C6</stp>
        <tr r="F513" s="1"/>
      </tp>
      <tp>
        <v>248.6</v>
        <stp/>
        <stp>##V3_BDPV12</stp>
        <stp>DOM LN Equity</stp>
        <stp>PX_YEST_CLOSE</stp>
        <stp>[Crispin Spreadsheet.xlsx]OEI!R481C6</stp>
        <tr r="F481" s="1"/>
      </tp>
      <tp>
        <v>29.8</v>
        <stp/>
        <stp>##V3_BDPV12</stp>
        <stp>CIR LN Equity</stp>
        <stp>PX_YEST_CLOSE</stp>
        <stp>[Crispin Spreadsheet.xlsx]OEI!R467C6</stp>
        <tr r="F467" s="1"/>
      </tp>
      <tp t="s">
        <v>GBp</v>
        <stp/>
        <stp>##V3_BDPV12</stp>
        <stp>ARW LN Equity</stp>
        <stp>CRNCY</stp>
        <stp>[Crispin Spreadsheet.xlsx]OPE!R32C4</stp>
        <tr r="D32" s="5"/>
      </tp>
      <tp>
        <v>2912</v>
        <stp/>
        <stp>##V3_BDPV12</stp>
        <stp>SPA Index</stp>
        <stp>LAST_PRICE</stp>
        <stp>[Crispin Spreadsheet.xlsx]OEI!R624C7</stp>
        <tr r="G624" s="1"/>
      </tp>
      <tp t="s">
        <v>GBp</v>
        <stp/>
        <stp>##V3_BDPV12</stp>
        <stp>DRX LN Equity</stp>
        <stp>CRNCY</stp>
        <stp>[Crispin Spreadsheet.xlsx]OEI!R482C4</stp>
        <tr r="D482" s="1"/>
      </tp>
      <tp>
        <v>17.7</v>
        <stp/>
        <stp>##V3_BDPV12</stp>
        <stp>WTW US Equity</stp>
        <stp>PX_YEST_CLOSE</stp>
        <stp>[Crispin Spreadsheet.xlsx]OEI!R767C6</stp>
        <tr r="F767" s="1"/>
      </tp>
      <tp>
        <v>30.12</v>
        <stp/>
        <stp>##V3_BDPV12</stp>
        <stp>DPW GY Equity</stp>
        <stp>PX_YEST_CLOSE</stp>
        <stp>[Crispin Spreadsheet.xlsx]OEI!R159C6</stp>
        <tr r="F159" s="1"/>
      </tp>
      <tp>
        <v>1.5054799999999999</v>
        <stp/>
        <stp>##V3_BDPV12</stp>
        <stp>EURCAD Curncy</stp>
        <stp>PX_YEST_CLOSE</stp>
        <stp>[Crispin Spreadsheet.xlsx]OBID!R9C26</stp>
        <tr r="Z9" s="7"/>
      </tp>
      <tp>
        <v>1.7421</v>
        <stp/>
        <stp>##V3_BDPV12</stp>
        <stp>GBPCAD Curncy</stp>
        <stp>PX_YEST_CLOSE</stp>
        <stp>[Crispin Spreadsheet.xlsx]OPUS!R9C26</stp>
        <tr r="Z9" s="4"/>
      </tp>
      <tp>
        <v>18.059999999999999</v>
        <stp/>
        <stp>##V3_BDPV12</stp>
        <stp>HTZ US Equity</stp>
        <stp>PX_YEST_CLOSE</stp>
        <stp>[Crispin Spreadsheet.xlsx]OEI!R827C6</stp>
        <tr r="F827" s="1"/>
      </tp>
      <tp>
        <v>35.93</v>
        <stp/>
        <stp>##V3_BDPV12</stp>
        <stp>KCR FH Equity</stp>
        <stp>PX_YEST_CLOSE</stp>
        <stp>[Crispin Spreadsheet.xlsx]OEI!R74C6</stp>
        <tr r="F74" s="1"/>
      </tp>
      <tp>
        <v>34.39</v>
        <stp/>
        <stp>##V3_BDPV12</stp>
        <stp>XRX US Equity</stp>
        <stp>PX_YEST_CLOSE</stp>
        <stp>[Crispin Spreadsheet.xlsx]OEI!R771C6</stp>
        <tr r="F771" s="1"/>
      </tp>
      <tp>
        <v>888</v>
        <stp/>
        <stp>##V3_BDPV12</stp>
        <stp>BOY LN Equity</stp>
        <stp>PX_YEST_CLOSE</stp>
        <stp>[Crispin Spreadsheet.xlsx]OEI!R451C6</stp>
        <tr r="F451" s="1"/>
      </tp>
      <tp t="s">
        <v>USD</v>
        <stp/>
        <stp>##V3_BDPV12</stp>
        <stp>ALV US Equity</stp>
        <stp>CRNCY</stp>
        <stp>[Crispin Spreadsheet.xlsx]OEI!R641C4</stp>
        <tr r="D641" s="1"/>
      </tp>
      <tp t="s">
        <v>EUR</v>
        <stp/>
        <stp>##V3_BDPV12</stp>
        <stp>HOT GY Equity</stp>
        <stp>CRNCY</stp>
        <stp>[Crispin Spreadsheet.xlsx]OEI!R168C4</stp>
        <tr r="D168" s="1"/>
      </tp>
      <tp>
        <v>2.38</v>
        <stp/>
        <stp>##V3_BDHV12</stp>
        <stp>GMA AU Equity</stp>
        <stp>PX_CLOSE_1D</stp>
        <stp>12/04/2019</stp>
        <stp>12/04/2019</stp>
        <stp>[Crispin Spreadsheet.xlsx]OEI!R17C28</stp>
        <tr r="AB17" s="1"/>
      </tp>
      <tp>
        <v>8.0399999999999991</v>
        <stp/>
        <stp>##V3_BDHV12</stp>
        <stp>FMG AU Equity</stp>
        <stp>PX_CLOSE_1D</stp>
        <stp>12/04/2019</stp>
        <stp>12/04/2019</stp>
        <stp>[Crispin Spreadsheet.xlsx]OEI!R16C28</stp>
        <tr r="AB16" s="1"/>
      </tp>
      <tp>
        <v>181.8</v>
        <stp/>
        <stp>##V3_BDHV12</stp>
        <stp>DVO LN Equity</stp>
        <stp>PX_CLOSE_1D</stp>
        <stp>12/04/2019</stp>
        <stp>12/04/2019</stp>
        <stp>[Crispin Spreadsheet.xlsx]OPE!R38C22</stp>
        <tr r="V38" s="5"/>
      </tp>
      <tp>
        <v>30.24</v>
        <stp/>
        <stp>##V3_BDPV12</stp>
        <stp>FR FP Equity</stp>
        <stp>PX_YEST_CLOSE</stp>
        <stp>[Crispin Spreadsheet.xlsx]OEI!R137C6</stp>
        <tr r="F137" s="1"/>
      </tp>
      <tp>
        <v>0.86363000000000001</v>
        <stp/>
        <stp>##V3_BDPV12</stp>
        <stp>EURGBp Curncy</stp>
        <stp>LAST_PRICE</stp>
        <stp>[Crispin Spreadsheet4.xlsx]OEI!R841C13</stp>
        <tr r="M841" s="1"/>
      </tp>
      <tp>
        <v>167.52</v>
        <stp/>
        <stp>##V3_BDPV12</stp>
        <stp>EL US Equity</stp>
        <stp>PX_YEST_CLOSE</stp>
        <stp>[Crispin Spreadsheet.xlsx]OEI!R677C6</stp>
        <tr r="F677" s="1"/>
      </tp>
      <tp>
        <v>0.86363000000000001</v>
        <stp/>
        <stp>##V3_BDPV12</stp>
        <stp>EURGBp Curncy</stp>
        <stp>LAST_PRICE</stp>
        <stp>[Crispin Spreadsheet4.xlsx]OEI!R833C13</stp>
        <tr r="M833" s="1"/>
      </tp>
      <tp>
        <v>0.86363000000000001</v>
        <stp/>
        <stp>##V3_BDPV12</stp>
        <stp>EURGBp Curncy</stp>
        <stp>LAST_PRICE</stp>
        <stp>[Crispin Spreadsheet4.xlsx]OEI!R839C13</stp>
        <tr r="M839" s="1"/>
      </tp>
      <tp>
        <v>898.5</v>
        <stp/>
        <stp>##V3_BDPV12</stp>
        <stp>PLA Comdty</stp>
        <stp>PX_YEST_CLOSE</stp>
        <stp>[Crispin Spreadsheet.xlsx]OEI!R786C6</stp>
        <tr r="F786" s="1"/>
      </tp>
      <tp t="s">
        <v>USD</v>
        <stp/>
        <stp>##V3_BDPV12</stp>
        <stp>UA US Equity</stp>
        <stp>CRNCY</stp>
        <stp>[Crispin Spreadsheet.xlsx]OEI!R759C4</stp>
        <tr r="D759" s="1"/>
      </tp>
      <tp t="s">
        <v>USD</v>
        <stp/>
        <stp>##V3_BDPV12</stp>
        <stp>FOXA US Equity</stp>
        <stp>CRNCY</stp>
        <stp>[Crispin Spreadsheet.xlsx]OPE!R54C4</stp>
        <tr r="D54" s="5"/>
      </tp>
      <tp>
        <v>0.86363000000000001</v>
        <stp/>
        <stp>##V3_BDPV12</stp>
        <stp>EURGBp Curncy</stp>
        <stp>LAST_PRICE</stp>
        <stp>[Crispin Spreadsheet4.xlsx]OEI!R600C13</stp>
        <tr r="M600" s="1"/>
      </tp>
      <tp>
        <v>0.86363000000000001</v>
        <stp/>
        <stp>##V3_BDPV12</stp>
        <stp>EURGBp Curncy</stp>
        <stp>LAST_PRICE</stp>
        <stp>[Crispin Spreadsheet4.xlsx]OEI!R601C13</stp>
        <tr r="M601" s="1"/>
      </tp>
      <tp>
        <v>0.86363000000000001</v>
        <stp/>
        <stp>##V3_BDPV12</stp>
        <stp>EURGBp Curncy</stp>
        <stp>LAST_PRICE</stp>
        <stp>[Crispin Spreadsheet4.xlsx]OEI!R603C13</stp>
        <tr r="M603" s="1"/>
      </tp>
      <tp>
        <v>0.86363000000000001</v>
        <stp/>
        <stp>##V3_BDPV12</stp>
        <stp>EURGBp Curncy</stp>
        <stp>LAST_PRICE</stp>
        <stp>[Crispin Spreadsheet4.xlsx]OEI!R604C13</stp>
        <tr r="M604" s="1"/>
      </tp>
      <tp>
        <v>0.86363000000000001</v>
        <stp/>
        <stp>##V3_BDPV12</stp>
        <stp>EURGBp Curncy</stp>
        <stp>LAST_PRICE</stp>
        <stp>[Crispin Spreadsheet4.xlsx]OEI!R605C13</stp>
        <tr r="M605" s="1"/>
      </tp>
      <tp>
        <v>0.86363000000000001</v>
        <stp/>
        <stp>##V3_BDPV12</stp>
        <stp>EURGBp Curncy</stp>
        <stp>LAST_PRICE</stp>
        <stp>[Crispin Spreadsheet4.xlsx]OEI!R606C13</stp>
        <tr r="M606" s="1"/>
      </tp>
      <tp>
        <v>0.86363000000000001</v>
        <stp/>
        <stp>##V3_BDPV12</stp>
        <stp>EURGBp Curncy</stp>
        <stp>LAST_PRICE</stp>
        <stp>[Crispin Spreadsheet4.xlsx]OEI!R607C13</stp>
        <tr r="M607" s="1"/>
      </tp>
      <tp>
        <v>0.86363000000000001</v>
        <stp/>
        <stp>##V3_BDPV12</stp>
        <stp>EURGBp Curncy</stp>
        <stp>LAST_PRICE</stp>
        <stp>[Crispin Spreadsheet4.xlsx]OEI!R608C13</stp>
        <tr r="M608" s="1"/>
      </tp>
      <tp>
        <v>0.86363000000000001</v>
        <stp/>
        <stp>##V3_BDPV12</stp>
        <stp>EURGBp Curncy</stp>
        <stp>LAST_PRICE</stp>
        <stp>[Crispin Spreadsheet4.xlsx]OEI!R609C13</stp>
        <tr r="M609" s="1"/>
      </tp>
      <tp>
        <v>0.86363000000000001</v>
        <stp/>
        <stp>##V3_BDPV12</stp>
        <stp>EURGBp Curncy</stp>
        <stp>LAST_PRICE</stp>
        <stp>[Crispin Spreadsheet4.xlsx]OEI!R610C13</stp>
        <tr r="M610" s="1"/>
      </tp>
      <tp>
        <v>0.86363000000000001</v>
        <stp/>
        <stp>##V3_BDPV12</stp>
        <stp>EURGBp Curncy</stp>
        <stp>LAST_PRICE</stp>
        <stp>[Crispin Spreadsheet4.xlsx]OEI!R611C13</stp>
        <tr r="M611" s="1"/>
      </tp>
      <tp>
        <v>0.86363000000000001</v>
        <stp/>
        <stp>##V3_BDPV12</stp>
        <stp>EURGBp Curncy</stp>
        <stp>LAST_PRICE</stp>
        <stp>[Crispin Spreadsheet4.xlsx]OEI!R612C13</stp>
        <tr r="M612" s="1"/>
      </tp>
      <tp>
        <v>0.86363000000000001</v>
        <stp/>
        <stp>##V3_BDPV12</stp>
        <stp>EURGBp Curncy</stp>
        <stp>LAST_PRICE</stp>
        <stp>[Crispin Spreadsheet4.xlsx]OEI!R613C13</stp>
        <tr r="M613" s="1"/>
      </tp>
      <tp>
        <v>0.86363000000000001</v>
        <stp/>
        <stp>##V3_BDPV12</stp>
        <stp>EURGBp Curncy</stp>
        <stp>LAST_PRICE</stp>
        <stp>[Crispin Spreadsheet4.xlsx]OEI!R614C13</stp>
        <tr r="M614" s="1"/>
      </tp>
      <tp>
        <v>0.86363000000000001</v>
        <stp/>
        <stp>##V3_BDPV12</stp>
        <stp>EURGBp Curncy</stp>
        <stp>LAST_PRICE</stp>
        <stp>[Crispin Spreadsheet4.xlsx]OEI!R615C13</stp>
        <tr r="M615" s="1"/>
      </tp>
      <tp>
        <v>0.86363000000000001</v>
        <stp/>
        <stp>##V3_BDPV12</stp>
        <stp>EURGBp Curncy</stp>
        <stp>LAST_PRICE</stp>
        <stp>[Crispin Spreadsheet4.xlsx]OEI!R616C13</stp>
        <tr r="M616" s="1"/>
      </tp>
      <tp>
        <v>0.86363000000000001</v>
        <stp/>
        <stp>##V3_BDPV12</stp>
        <stp>EURGBp Curncy</stp>
        <stp>LAST_PRICE</stp>
        <stp>[Crispin Spreadsheet4.xlsx]OEI!R617C13</stp>
        <tr r="M617" s="1"/>
      </tp>
      <tp>
        <v>0.86363000000000001</v>
        <stp/>
        <stp>##V3_BDPV12</stp>
        <stp>EURGBp Curncy</stp>
        <stp>LAST_PRICE</stp>
        <stp>[Crispin Spreadsheet4.xlsx]OEI!R618C13</stp>
        <tr r="M618" s="1"/>
      </tp>
      <tp>
        <v>0.86363000000000001</v>
        <stp/>
        <stp>##V3_BDPV12</stp>
        <stp>EURGBp Curncy</stp>
        <stp>LAST_PRICE</stp>
        <stp>[Crispin Spreadsheet4.xlsx]OEI!R619C13</stp>
        <tr r="M619" s="1"/>
      </tp>
      <tp>
        <v>0.86363000000000001</v>
        <stp/>
        <stp>##V3_BDPV12</stp>
        <stp>EURGBp Curncy</stp>
        <stp>LAST_PRICE</stp>
        <stp>[Crispin Spreadsheet4.xlsx]OEI!R620C13</stp>
        <tr r="M620" s="1"/>
      </tp>
      <tp>
        <v>0.86363000000000001</v>
        <stp/>
        <stp>##V3_BDPV12</stp>
        <stp>EURGBp Curncy</stp>
        <stp>LAST_PRICE</stp>
        <stp>[Crispin Spreadsheet4.xlsx]OEI!R621C13</stp>
        <tr r="M621" s="1"/>
      </tp>
      <tp>
        <v>0.86363000000000001</v>
        <stp/>
        <stp>##V3_BDPV12</stp>
        <stp>EURGBp Curncy</stp>
        <stp>LAST_PRICE</stp>
        <stp>[Crispin Spreadsheet4.xlsx]OEI!R440C13</stp>
        <tr r="M440" s="1"/>
      </tp>
      <tp>
        <v>0.86363000000000001</v>
        <stp/>
        <stp>##V3_BDPV12</stp>
        <stp>EURGBp Curncy</stp>
        <stp>LAST_PRICE</stp>
        <stp>[Crispin Spreadsheet4.xlsx]OEI!R441C13</stp>
        <tr r="M441" s="1"/>
      </tp>
      <tp>
        <v>0.86363000000000001</v>
        <stp/>
        <stp>##V3_BDPV12</stp>
        <stp>EURGBp Curncy</stp>
        <stp>LAST_PRICE</stp>
        <stp>[Crispin Spreadsheet4.xlsx]OEI!R442C13</stp>
        <tr r="M442" s="1"/>
      </tp>
      <tp>
        <v>0.86363000000000001</v>
        <stp/>
        <stp>##V3_BDPV12</stp>
        <stp>EURGBp Curncy</stp>
        <stp>LAST_PRICE</stp>
        <stp>[Crispin Spreadsheet4.xlsx]OEI!R443C13</stp>
        <tr r="M443" s="1"/>
      </tp>
      <tp>
        <v>0.86363000000000001</v>
        <stp/>
        <stp>##V3_BDPV12</stp>
        <stp>EURGBp Curncy</stp>
        <stp>LAST_PRICE</stp>
        <stp>[Crispin Spreadsheet4.xlsx]OEI!R444C13</stp>
        <tr r="M444" s="1"/>
      </tp>
      <tp>
        <v>0.86363000000000001</v>
        <stp/>
        <stp>##V3_BDPV12</stp>
        <stp>EURGBp Curncy</stp>
        <stp>LAST_PRICE</stp>
        <stp>[Crispin Spreadsheet4.xlsx]OEI!R445C13</stp>
        <tr r="M445" s="1"/>
      </tp>
      <tp>
        <v>0.86363000000000001</v>
        <stp/>
        <stp>##V3_BDPV12</stp>
        <stp>EURGBp Curncy</stp>
        <stp>LAST_PRICE</stp>
        <stp>[Crispin Spreadsheet4.xlsx]OEI!R446C13</stp>
        <tr r="M446" s="1"/>
      </tp>
      <tp>
        <v>0.86363000000000001</v>
        <stp/>
        <stp>##V3_BDPV12</stp>
        <stp>EURGBp Curncy</stp>
        <stp>LAST_PRICE</stp>
        <stp>[Crispin Spreadsheet4.xlsx]OEI!R447C13</stp>
        <tr r="M447" s="1"/>
      </tp>
      <tp>
        <v>0.86363000000000001</v>
        <stp/>
        <stp>##V3_BDPV12</stp>
        <stp>EURGBp Curncy</stp>
        <stp>LAST_PRICE</stp>
        <stp>[Crispin Spreadsheet4.xlsx]OEI!R448C13</stp>
        <tr r="M448" s="1"/>
      </tp>
      <tp>
        <v>0.86363000000000001</v>
        <stp/>
        <stp>##V3_BDPV12</stp>
        <stp>EURGBp Curncy</stp>
        <stp>LAST_PRICE</stp>
        <stp>[Crispin Spreadsheet4.xlsx]OEI!R449C13</stp>
        <tr r="M449" s="1"/>
      </tp>
      <tp>
        <v>0.86363000000000001</v>
        <stp/>
        <stp>##V3_BDPV12</stp>
        <stp>EURGBp Curncy</stp>
        <stp>LAST_PRICE</stp>
        <stp>[Crispin Spreadsheet4.xlsx]OEI!R451C13</stp>
        <tr r="M451" s="1"/>
      </tp>
      <tp>
        <v>0.86363000000000001</v>
        <stp/>
        <stp>##V3_BDPV12</stp>
        <stp>EURGBp Curncy</stp>
        <stp>LAST_PRICE</stp>
        <stp>[Crispin Spreadsheet4.xlsx]OEI!R452C13</stp>
        <tr r="M452" s="1"/>
      </tp>
      <tp>
        <v>0.86363000000000001</v>
        <stp/>
        <stp>##V3_BDPV12</stp>
        <stp>EURGBp Curncy</stp>
        <stp>LAST_PRICE</stp>
        <stp>[Crispin Spreadsheet4.xlsx]OEI!R453C13</stp>
        <tr r="M453" s="1"/>
      </tp>
      <tp>
        <v>0.86363000000000001</v>
        <stp/>
        <stp>##V3_BDPV12</stp>
        <stp>EURGBp Curncy</stp>
        <stp>LAST_PRICE</stp>
        <stp>[Crispin Spreadsheet4.xlsx]OEI!R454C13</stp>
        <tr r="M454" s="1"/>
      </tp>
      <tp>
        <v>0.86363000000000001</v>
        <stp/>
        <stp>##V3_BDPV12</stp>
        <stp>EURGBp Curncy</stp>
        <stp>LAST_PRICE</stp>
        <stp>[Crispin Spreadsheet4.xlsx]OEI!R455C13</stp>
        <tr r="M455" s="1"/>
      </tp>
      <tp>
        <v>0.86363000000000001</v>
        <stp/>
        <stp>##V3_BDPV12</stp>
        <stp>EURGBp Curncy</stp>
        <stp>LAST_PRICE</stp>
        <stp>[Crispin Spreadsheet4.xlsx]OEI!R456C13</stp>
        <tr r="M456" s="1"/>
      </tp>
      <tp>
        <v>0.86363000000000001</v>
        <stp/>
        <stp>##V3_BDPV12</stp>
        <stp>EURGBp Curncy</stp>
        <stp>LAST_PRICE</stp>
        <stp>[Crispin Spreadsheet4.xlsx]OEI!R457C13</stp>
        <tr r="M457" s="1"/>
      </tp>
      <tp>
        <v>0.86363000000000001</v>
        <stp/>
        <stp>##V3_BDPV12</stp>
        <stp>EURGBp Curncy</stp>
        <stp>LAST_PRICE</stp>
        <stp>[Crispin Spreadsheet4.xlsx]OEI!R458C13</stp>
        <tr r="M458" s="1"/>
      </tp>
      <tp>
        <v>0.86363000000000001</v>
        <stp/>
        <stp>##V3_BDPV12</stp>
        <stp>EURGBp Curncy</stp>
        <stp>LAST_PRICE</stp>
        <stp>[Crispin Spreadsheet4.xlsx]OEI!R460C13</stp>
        <tr r="M460" s="1"/>
      </tp>
      <tp>
        <v>0.86363000000000001</v>
        <stp/>
        <stp>##V3_BDPV12</stp>
        <stp>EURGBp Curncy</stp>
        <stp>LAST_PRICE</stp>
        <stp>[Crispin Spreadsheet4.xlsx]OEI!R462C13</stp>
        <tr r="M462" s="1"/>
      </tp>
      <tp>
        <v>0.86363000000000001</v>
        <stp/>
        <stp>##V3_BDPV12</stp>
        <stp>EURGBp Curncy</stp>
        <stp>LAST_PRICE</stp>
        <stp>[Crispin Spreadsheet4.xlsx]OEI!R463C13</stp>
        <tr r="M463" s="1"/>
      </tp>
      <tp>
        <v>0.86363000000000001</v>
        <stp/>
        <stp>##V3_BDPV12</stp>
        <stp>EURGBp Curncy</stp>
        <stp>LAST_PRICE</stp>
        <stp>[Crispin Spreadsheet4.xlsx]OEI!R464C13</stp>
        <tr r="M464" s="1"/>
      </tp>
      <tp>
        <v>0.86363000000000001</v>
        <stp/>
        <stp>##V3_BDPV12</stp>
        <stp>EURGBp Curncy</stp>
        <stp>LAST_PRICE</stp>
        <stp>[Crispin Spreadsheet4.xlsx]OEI!R465C13</stp>
        <tr r="M465" s="1"/>
      </tp>
      <tp>
        <v>0.86363000000000001</v>
        <stp/>
        <stp>##V3_BDPV12</stp>
        <stp>EURGBp Curncy</stp>
        <stp>LAST_PRICE</stp>
        <stp>[Crispin Spreadsheet4.xlsx]OEI!R467C13</stp>
        <tr r="M467" s="1"/>
      </tp>
      <tp>
        <v>0.86363000000000001</v>
        <stp/>
        <stp>##V3_BDPV12</stp>
        <stp>EURGBp Curncy</stp>
        <stp>LAST_PRICE</stp>
        <stp>[Crispin Spreadsheet4.xlsx]OEI!R468C13</stp>
        <tr r="M468" s="1"/>
      </tp>
      <tp>
        <v>0.86363000000000001</v>
        <stp/>
        <stp>##V3_BDPV12</stp>
        <stp>EURGBp Curncy</stp>
        <stp>LAST_PRICE</stp>
        <stp>[Crispin Spreadsheet4.xlsx]OEI!R469C13</stp>
        <tr r="M469" s="1"/>
      </tp>
      <tp>
        <v>0.86363000000000001</v>
        <stp/>
        <stp>##V3_BDPV12</stp>
        <stp>EURGBp Curncy</stp>
        <stp>LAST_PRICE</stp>
        <stp>[Crispin Spreadsheet4.xlsx]OEI!R470C13</stp>
        <tr r="M470" s="1"/>
      </tp>
      <tp>
        <v>0.86363000000000001</v>
        <stp/>
        <stp>##V3_BDPV12</stp>
        <stp>EURGBp Curncy</stp>
        <stp>LAST_PRICE</stp>
        <stp>[Crispin Spreadsheet4.xlsx]OEI!R471C13</stp>
        <tr r="M471" s="1"/>
      </tp>
      <tp>
        <v>0.86363000000000001</v>
        <stp/>
        <stp>##V3_BDPV12</stp>
        <stp>EURGBp Curncy</stp>
        <stp>LAST_PRICE</stp>
        <stp>[Crispin Spreadsheet4.xlsx]OEI!R472C13</stp>
        <tr r="M472" s="1"/>
      </tp>
      <tp>
        <v>0.86363000000000001</v>
        <stp/>
        <stp>##V3_BDPV12</stp>
        <stp>EURGBp Curncy</stp>
        <stp>LAST_PRICE</stp>
        <stp>[Crispin Spreadsheet4.xlsx]OEI!R473C13</stp>
        <tr r="M473" s="1"/>
      </tp>
      <tp>
        <v>0.86363000000000001</v>
        <stp/>
        <stp>##V3_BDPV12</stp>
        <stp>EURGBp Curncy</stp>
        <stp>LAST_PRICE</stp>
        <stp>[Crispin Spreadsheet4.xlsx]OEI!R474C13</stp>
        <tr r="M474" s="1"/>
      </tp>
      <tp>
        <v>0.86363000000000001</v>
        <stp/>
        <stp>##V3_BDPV12</stp>
        <stp>EURGBp Curncy</stp>
        <stp>LAST_PRICE</stp>
        <stp>[Crispin Spreadsheet4.xlsx]OEI!R475C13</stp>
        <tr r="M475" s="1"/>
      </tp>
      <tp>
        <v>0.86363000000000001</v>
        <stp/>
        <stp>##V3_BDPV12</stp>
        <stp>EURGBp Curncy</stp>
        <stp>LAST_PRICE</stp>
        <stp>[Crispin Spreadsheet4.xlsx]OEI!R476C13</stp>
        <tr r="M476" s="1"/>
      </tp>
      <tp>
        <v>0.86363000000000001</v>
        <stp/>
        <stp>##V3_BDPV12</stp>
        <stp>EURGBp Curncy</stp>
        <stp>LAST_PRICE</stp>
        <stp>[Crispin Spreadsheet4.xlsx]OEI!R477C13</stp>
        <tr r="M477" s="1"/>
      </tp>
      <tp>
        <v>0.86363000000000001</v>
        <stp/>
        <stp>##V3_BDPV12</stp>
        <stp>EURGBp Curncy</stp>
        <stp>LAST_PRICE</stp>
        <stp>[Crispin Spreadsheet4.xlsx]OEI!R478C13</stp>
        <tr r="M478" s="1"/>
      </tp>
      <tp>
        <v>0.86363000000000001</v>
        <stp/>
        <stp>##V3_BDPV12</stp>
        <stp>EURGBp Curncy</stp>
        <stp>LAST_PRICE</stp>
        <stp>[Crispin Spreadsheet4.xlsx]OEI!R479C13</stp>
        <tr r="M479" s="1"/>
      </tp>
      <tp>
        <v>0.86363000000000001</v>
        <stp/>
        <stp>##V3_BDPV12</stp>
        <stp>EURGBp Curncy</stp>
        <stp>LAST_PRICE</stp>
        <stp>[Crispin Spreadsheet4.xlsx]OEI!R428C13</stp>
        <tr r="M428" s="1"/>
      </tp>
      <tp>
        <v>0.86363000000000001</v>
        <stp/>
        <stp>##V3_BDPV12</stp>
        <stp>EURGBp Curncy</stp>
        <stp>LAST_PRICE</stp>
        <stp>[Crispin Spreadsheet4.xlsx]OEI!R429C13</stp>
        <tr r="M429" s="1"/>
      </tp>
      <tp>
        <v>0.86363000000000001</v>
        <stp/>
        <stp>##V3_BDPV12</stp>
        <stp>EURGBp Curncy</stp>
        <stp>LAST_PRICE</stp>
        <stp>[Crispin Spreadsheet4.xlsx]OEI!R430C13</stp>
        <tr r="M430" s="1"/>
      </tp>
      <tp>
        <v>0.86363000000000001</v>
        <stp/>
        <stp>##V3_BDPV12</stp>
        <stp>EURGBp Curncy</stp>
        <stp>LAST_PRICE</stp>
        <stp>[Crispin Spreadsheet4.xlsx]OEI!R431C13</stp>
        <tr r="M431" s="1"/>
      </tp>
      <tp>
        <v>0.86363000000000001</v>
        <stp/>
        <stp>##V3_BDPV12</stp>
        <stp>EURGBp Curncy</stp>
        <stp>LAST_PRICE</stp>
        <stp>[Crispin Spreadsheet4.xlsx]OEI!R432C13</stp>
        <tr r="M432" s="1"/>
      </tp>
      <tp>
        <v>0.86363000000000001</v>
        <stp/>
        <stp>##V3_BDPV12</stp>
        <stp>EURGBp Curncy</stp>
        <stp>LAST_PRICE</stp>
        <stp>[Crispin Spreadsheet4.xlsx]OEI!R433C13</stp>
        <tr r="M433" s="1"/>
      </tp>
      <tp>
        <v>0.86363000000000001</v>
        <stp/>
        <stp>##V3_BDPV12</stp>
        <stp>EURGBp Curncy</stp>
        <stp>LAST_PRICE</stp>
        <stp>[Crispin Spreadsheet4.xlsx]OEI!R434C13</stp>
        <tr r="M434" s="1"/>
      </tp>
      <tp>
        <v>0.86363000000000001</v>
        <stp/>
        <stp>##V3_BDPV12</stp>
        <stp>EURGBp Curncy</stp>
        <stp>LAST_PRICE</stp>
        <stp>[Crispin Spreadsheet4.xlsx]OEI!R435C13</stp>
        <tr r="M435" s="1"/>
      </tp>
      <tp>
        <v>0.86363000000000001</v>
        <stp/>
        <stp>##V3_BDPV12</stp>
        <stp>EURGBp Curncy</stp>
        <stp>LAST_PRICE</stp>
        <stp>[Crispin Spreadsheet4.xlsx]OEI!R436C13</stp>
        <tr r="M436" s="1"/>
      </tp>
      <tp>
        <v>0.86363000000000001</v>
        <stp/>
        <stp>##V3_BDPV12</stp>
        <stp>EURGBp Curncy</stp>
        <stp>LAST_PRICE</stp>
        <stp>[Crispin Spreadsheet4.xlsx]OEI!R437C13</stp>
        <tr r="M437" s="1"/>
      </tp>
      <tp>
        <v>0.86363000000000001</v>
        <stp/>
        <stp>##V3_BDPV12</stp>
        <stp>EURGBp Curncy</stp>
        <stp>LAST_PRICE</stp>
        <stp>[Crispin Spreadsheet4.xlsx]OEI!R438C13</stp>
        <tr r="M438" s="1"/>
      </tp>
      <tp>
        <v>0.86363000000000001</v>
        <stp/>
        <stp>##V3_BDPV12</stp>
        <stp>EURGBp Curncy</stp>
        <stp>LAST_PRICE</stp>
        <stp>[Crispin Spreadsheet4.xlsx]OEI!R439C13</stp>
        <tr r="M439" s="1"/>
      </tp>
      <tp>
        <v>0.86363000000000001</v>
        <stp/>
        <stp>##V3_BDPV12</stp>
        <stp>EURGBp Curncy</stp>
        <stp>LAST_PRICE</stp>
        <stp>[Crispin Spreadsheet4.xlsx]OEI!R480C13</stp>
        <tr r="M480" s="1"/>
      </tp>
      <tp>
        <v>0.86363000000000001</v>
        <stp/>
        <stp>##V3_BDPV12</stp>
        <stp>EURGBp Curncy</stp>
        <stp>LAST_PRICE</stp>
        <stp>[Crispin Spreadsheet4.xlsx]OEI!R481C13</stp>
        <tr r="M481" s="1"/>
      </tp>
      <tp>
        <v>0.86363000000000001</v>
        <stp/>
        <stp>##V3_BDPV12</stp>
        <stp>EURGBp Curncy</stp>
        <stp>LAST_PRICE</stp>
        <stp>[Crispin Spreadsheet4.xlsx]OEI!R482C13</stp>
        <tr r="M482" s="1"/>
      </tp>
      <tp>
        <v>0.86363000000000001</v>
        <stp/>
        <stp>##V3_BDPV12</stp>
        <stp>EURGBp Curncy</stp>
        <stp>LAST_PRICE</stp>
        <stp>[Crispin Spreadsheet4.xlsx]OEI!R483C13</stp>
        <tr r="M483" s="1"/>
      </tp>
      <tp>
        <v>0.86363000000000001</v>
        <stp/>
        <stp>##V3_BDPV12</stp>
        <stp>EURGBp Curncy</stp>
        <stp>LAST_PRICE</stp>
        <stp>[Crispin Spreadsheet4.xlsx]OEI!R484C13</stp>
        <tr r="M484" s="1"/>
      </tp>
      <tp>
        <v>0.86363000000000001</v>
        <stp/>
        <stp>##V3_BDPV12</stp>
        <stp>EURGBp Curncy</stp>
        <stp>LAST_PRICE</stp>
        <stp>[Crispin Spreadsheet4.xlsx]OEI!R485C13</stp>
        <tr r="M485" s="1"/>
      </tp>
      <tp>
        <v>0.86363000000000001</v>
        <stp/>
        <stp>##V3_BDPV12</stp>
        <stp>EURGBp Curncy</stp>
        <stp>LAST_PRICE</stp>
        <stp>[Crispin Spreadsheet4.xlsx]OEI!R486C13</stp>
        <tr r="M486" s="1"/>
      </tp>
      <tp>
        <v>0.86363000000000001</v>
        <stp/>
        <stp>##V3_BDPV12</stp>
        <stp>EURGBp Curncy</stp>
        <stp>LAST_PRICE</stp>
        <stp>[Crispin Spreadsheet4.xlsx]OEI!R487C13</stp>
        <tr r="M487" s="1"/>
      </tp>
      <tp>
        <v>0.86363000000000001</v>
        <stp/>
        <stp>##V3_BDPV12</stp>
        <stp>EURGBp Curncy</stp>
        <stp>LAST_PRICE</stp>
        <stp>[Crispin Spreadsheet4.xlsx]OEI!R488C13</stp>
        <tr r="M488" s="1"/>
      </tp>
      <tp>
        <v>0.86363000000000001</v>
        <stp/>
        <stp>##V3_BDPV12</stp>
        <stp>EURGBp Curncy</stp>
        <stp>LAST_PRICE</stp>
        <stp>[Crispin Spreadsheet4.xlsx]OEI!R489C13</stp>
        <tr r="M489" s="1"/>
      </tp>
      <tp>
        <v>0.86363000000000001</v>
        <stp/>
        <stp>##V3_BDPV12</stp>
        <stp>EURGBp Curncy</stp>
        <stp>LAST_PRICE</stp>
        <stp>[Crispin Spreadsheet4.xlsx]OEI!R490C13</stp>
        <tr r="M490" s="1"/>
      </tp>
      <tp>
        <v>0.86363000000000001</v>
        <stp/>
        <stp>##V3_BDPV12</stp>
        <stp>EURGBp Curncy</stp>
        <stp>LAST_PRICE</stp>
        <stp>[Crispin Spreadsheet4.xlsx]OEI!R491C13</stp>
        <tr r="M491" s="1"/>
      </tp>
      <tp>
        <v>0.86363000000000001</v>
        <stp/>
        <stp>##V3_BDPV12</stp>
        <stp>EURGBp Curncy</stp>
        <stp>LAST_PRICE</stp>
        <stp>[Crispin Spreadsheet4.xlsx]OEI!R492C13</stp>
        <tr r="M492" s="1"/>
      </tp>
      <tp>
        <v>0.86363000000000001</v>
        <stp/>
        <stp>##V3_BDPV12</stp>
        <stp>EURGBp Curncy</stp>
        <stp>LAST_PRICE</stp>
        <stp>[Crispin Spreadsheet4.xlsx]OEI!R493C13</stp>
        <tr r="M493" s="1"/>
      </tp>
      <tp>
        <v>0.86363000000000001</v>
        <stp/>
        <stp>##V3_BDPV12</stp>
        <stp>EURGBp Curncy</stp>
        <stp>LAST_PRICE</stp>
        <stp>[Crispin Spreadsheet4.xlsx]OEI!R494C13</stp>
        <tr r="M494" s="1"/>
      </tp>
      <tp>
        <v>0.86363000000000001</v>
        <stp/>
        <stp>##V3_BDPV12</stp>
        <stp>EURGBp Curncy</stp>
        <stp>LAST_PRICE</stp>
        <stp>[Crispin Spreadsheet4.xlsx]OEI!R495C13</stp>
        <tr r="M495" s="1"/>
      </tp>
      <tp>
        <v>0.86363000000000001</v>
        <stp/>
        <stp>##V3_BDPV12</stp>
        <stp>EURGBp Curncy</stp>
        <stp>LAST_PRICE</stp>
        <stp>[Crispin Spreadsheet4.xlsx]OEI!R496C13</stp>
        <tr r="M496" s="1"/>
      </tp>
      <tp>
        <v>0.86363000000000001</v>
        <stp/>
        <stp>##V3_BDPV12</stp>
        <stp>EURGBp Curncy</stp>
        <stp>LAST_PRICE</stp>
        <stp>[Crispin Spreadsheet4.xlsx]OEI!R498C13</stp>
        <tr r="M498" s="1"/>
      </tp>
      <tp>
        <v>0.86363000000000001</v>
        <stp/>
        <stp>##V3_BDPV12</stp>
        <stp>EURGBp Curncy</stp>
        <stp>LAST_PRICE</stp>
        <stp>[Crispin Spreadsheet4.xlsx]OEI!R499C13</stp>
        <tr r="M499" s="1"/>
      </tp>
      <tp>
        <v>0.86363000000000001</v>
        <stp/>
        <stp>##V3_BDPV12</stp>
        <stp>EURGBp Curncy</stp>
        <stp>LAST_PRICE</stp>
        <stp>[Crispin Spreadsheet4.xlsx]OEI!R540C13</stp>
        <tr r="M540" s="1"/>
      </tp>
      <tp>
        <v>0.86363000000000001</v>
        <stp/>
        <stp>##V3_BDPV12</stp>
        <stp>EURGBp Curncy</stp>
        <stp>LAST_PRICE</stp>
        <stp>[Crispin Spreadsheet4.xlsx]OEI!R541C13</stp>
        <tr r="M541" s="1"/>
      </tp>
      <tp>
        <v>0.86363000000000001</v>
        <stp/>
        <stp>##V3_BDPV12</stp>
        <stp>EURGBp Curncy</stp>
        <stp>LAST_PRICE</stp>
        <stp>[Crispin Spreadsheet4.xlsx]OEI!R542C13</stp>
        <tr r="M542" s="1"/>
      </tp>
      <tp>
        <v>0.86363000000000001</v>
        <stp/>
        <stp>##V3_BDPV12</stp>
        <stp>EURGBp Curncy</stp>
        <stp>LAST_PRICE</stp>
        <stp>[Crispin Spreadsheet4.xlsx]OEI!R543C13</stp>
        <tr r="M543" s="1"/>
      </tp>
      <tp>
        <v>0.86363000000000001</v>
        <stp/>
        <stp>##V3_BDPV12</stp>
        <stp>EURGBp Curncy</stp>
        <stp>LAST_PRICE</stp>
        <stp>[Crispin Spreadsheet4.xlsx]OEI!R544C13</stp>
        <tr r="M544" s="1"/>
      </tp>
      <tp>
        <v>0.86363000000000001</v>
        <stp/>
        <stp>##V3_BDPV12</stp>
        <stp>EURGBp Curncy</stp>
        <stp>LAST_PRICE</stp>
        <stp>[Crispin Spreadsheet4.xlsx]OEI!R545C13</stp>
        <tr r="M545" s="1"/>
      </tp>
      <tp>
        <v>0.86363000000000001</v>
        <stp/>
        <stp>##V3_BDPV12</stp>
        <stp>EURGBp Curncy</stp>
        <stp>LAST_PRICE</stp>
        <stp>[Crispin Spreadsheet4.xlsx]OEI!R546C13</stp>
        <tr r="M546" s="1"/>
      </tp>
      <tp>
        <v>0.86363000000000001</v>
        <stp/>
        <stp>##V3_BDPV12</stp>
        <stp>EURGBp Curncy</stp>
        <stp>LAST_PRICE</stp>
        <stp>[Crispin Spreadsheet4.xlsx]OEI!R547C13</stp>
        <tr r="M547" s="1"/>
      </tp>
      <tp>
        <v>0.86363000000000001</v>
        <stp/>
        <stp>##V3_BDPV12</stp>
        <stp>EURGBp Curncy</stp>
        <stp>LAST_PRICE</stp>
        <stp>[Crispin Spreadsheet4.xlsx]OEI!R548C13</stp>
        <tr r="M548" s="1"/>
      </tp>
      <tp>
        <v>0.86363000000000001</v>
        <stp/>
        <stp>##V3_BDPV12</stp>
        <stp>EURGBp Curncy</stp>
        <stp>LAST_PRICE</stp>
        <stp>[Crispin Spreadsheet4.xlsx]OEI!R549C13</stp>
        <tr r="M549" s="1"/>
      </tp>
      <tp>
        <v>0.86363000000000001</v>
        <stp/>
        <stp>##V3_BDPV12</stp>
        <stp>EURGBp Curncy</stp>
        <stp>LAST_PRICE</stp>
        <stp>[Crispin Spreadsheet4.xlsx]OEI!R550C13</stp>
        <tr r="M550" s="1"/>
      </tp>
      <tp>
        <v>0.86363000000000001</v>
        <stp/>
        <stp>##V3_BDPV12</stp>
        <stp>EURGBp Curncy</stp>
        <stp>LAST_PRICE</stp>
        <stp>[Crispin Spreadsheet4.xlsx]OEI!R552C13</stp>
        <tr r="M552" s="1"/>
      </tp>
      <tp>
        <v>0.86363000000000001</v>
        <stp/>
        <stp>##V3_BDPV12</stp>
        <stp>EURGBp Curncy</stp>
        <stp>LAST_PRICE</stp>
        <stp>[Crispin Spreadsheet4.xlsx]OEI!R554C13</stp>
        <tr r="M554" s="1"/>
      </tp>
      <tp>
        <v>0.86363000000000001</v>
        <stp/>
        <stp>##V3_BDPV12</stp>
        <stp>EURGBp Curncy</stp>
        <stp>LAST_PRICE</stp>
        <stp>[Crispin Spreadsheet4.xlsx]OEI!R555C13</stp>
        <tr r="M555" s="1"/>
      </tp>
      <tp>
        <v>0.86363000000000001</v>
        <stp/>
        <stp>##V3_BDPV12</stp>
        <stp>EURGBp Curncy</stp>
        <stp>LAST_PRICE</stp>
        <stp>[Crispin Spreadsheet4.xlsx]OEI!R556C13</stp>
        <tr r="M556" s="1"/>
      </tp>
      <tp>
        <v>0.86363000000000001</v>
        <stp/>
        <stp>##V3_BDPV12</stp>
        <stp>EURGBp Curncy</stp>
        <stp>LAST_PRICE</stp>
        <stp>[Crispin Spreadsheet4.xlsx]OEI!R557C13</stp>
        <tr r="M557" s="1"/>
      </tp>
      <tp>
        <v>0.86363000000000001</v>
        <stp/>
        <stp>##V3_BDPV12</stp>
        <stp>EURGBp Curncy</stp>
        <stp>LAST_PRICE</stp>
        <stp>[Crispin Spreadsheet4.xlsx]OEI!R558C13</stp>
        <tr r="M558" s="1"/>
      </tp>
      <tp>
        <v>0.86363000000000001</v>
        <stp/>
        <stp>##V3_BDPV12</stp>
        <stp>EURGBp Curncy</stp>
        <stp>LAST_PRICE</stp>
        <stp>[Crispin Spreadsheet4.xlsx]OEI!R559C13</stp>
        <tr r="M559" s="1"/>
      </tp>
      <tp>
        <v>0.86363000000000001</v>
        <stp/>
        <stp>##V3_BDPV12</stp>
        <stp>EURGBp Curncy</stp>
        <stp>LAST_PRICE</stp>
        <stp>[Crispin Spreadsheet4.xlsx]OEI!R560C13</stp>
        <tr r="M560" s="1"/>
      </tp>
      <tp>
        <v>0.86363000000000001</v>
        <stp/>
        <stp>##V3_BDPV12</stp>
        <stp>EURGBp Curncy</stp>
        <stp>LAST_PRICE</stp>
        <stp>[Crispin Spreadsheet4.xlsx]OEI!R561C13</stp>
        <tr r="M561" s="1"/>
      </tp>
      <tp>
        <v>0.86363000000000001</v>
        <stp/>
        <stp>##V3_BDPV12</stp>
        <stp>EURGBp Curncy</stp>
        <stp>LAST_PRICE</stp>
        <stp>[Crispin Spreadsheet4.xlsx]OEI!R562C13</stp>
        <tr r="M562" s="1"/>
      </tp>
      <tp>
        <v>0.86363000000000001</v>
        <stp/>
        <stp>##V3_BDPV12</stp>
        <stp>EURGBp Curncy</stp>
        <stp>LAST_PRICE</stp>
        <stp>[Crispin Spreadsheet4.xlsx]OEI!R563C13</stp>
        <tr r="M563" s="1"/>
      </tp>
      <tp>
        <v>0.86363000000000001</v>
        <stp/>
        <stp>##V3_BDPV12</stp>
        <stp>EURGBp Curncy</stp>
        <stp>LAST_PRICE</stp>
        <stp>[Crispin Spreadsheet4.xlsx]OEI!R564C13</stp>
        <tr r="M564" s="1"/>
      </tp>
      <tp>
        <v>0.86363000000000001</v>
        <stp/>
        <stp>##V3_BDPV12</stp>
        <stp>EURGBp Curncy</stp>
        <stp>LAST_PRICE</stp>
        <stp>[Crispin Spreadsheet4.xlsx]OEI!R565C13</stp>
        <tr r="M565" s="1"/>
      </tp>
      <tp>
        <v>0.86363000000000001</v>
        <stp/>
        <stp>##V3_BDPV12</stp>
        <stp>EURGBp Curncy</stp>
        <stp>LAST_PRICE</stp>
        <stp>[Crispin Spreadsheet4.xlsx]OEI!R566C13</stp>
        <tr r="M566" s="1"/>
      </tp>
      <tp>
        <v>0.86363000000000001</v>
        <stp/>
        <stp>##V3_BDPV12</stp>
        <stp>EURGBp Curncy</stp>
        <stp>LAST_PRICE</stp>
        <stp>[Crispin Spreadsheet4.xlsx]OEI!R568C13</stp>
        <tr r="M568" s="1"/>
      </tp>
      <tp>
        <v>0.86363000000000001</v>
        <stp/>
        <stp>##V3_BDPV12</stp>
        <stp>EURGBp Curncy</stp>
        <stp>LAST_PRICE</stp>
        <stp>[Crispin Spreadsheet4.xlsx]OEI!R570C13</stp>
        <tr r="M570" s="1"/>
      </tp>
      <tp>
        <v>0.86363000000000001</v>
        <stp/>
        <stp>##V3_BDPV12</stp>
        <stp>EURGBp Curncy</stp>
        <stp>LAST_PRICE</stp>
        <stp>[Crispin Spreadsheet4.xlsx]OEI!R571C13</stp>
        <tr r="M571" s="1"/>
      </tp>
      <tp>
        <v>0.86363000000000001</v>
        <stp/>
        <stp>##V3_BDPV12</stp>
        <stp>EURGBp Curncy</stp>
        <stp>LAST_PRICE</stp>
        <stp>[Crispin Spreadsheet4.xlsx]OEI!R572C13</stp>
        <tr r="M572" s="1"/>
      </tp>
      <tp>
        <v>0.86363000000000001</v>
        <stp/>
        <stp>##V3_BDPV12</stp>
        <stp>EURGBp Curncy</stp>
        <stp>LAST_PRICE</stp>
        <stp>[Crispin Spreadsheet4.xlsx]OEI!R573C13</stp>
        <tr r="M573" s="1"/>
      </tp>
      <tp>
        <v>0.86363000000000001</v>
        <stp/>
        <stp>##V3_BDPV12</stp>
        <stp>EURGBp Curncy</stp>
        <stp>LAST_PRICE</stp>
        <stp>[Crispin Spreadsheet4.xlsx]OEI!R574C13</stp>
        <tr r="M574" s="1"/>
      </tp>
      <tp>
        <v>0.86363000000000001</v>
        <stp/>
        <stp>##V3_BDPV12</stp>
        <stp>EURGBp Curncy</stp>
        <stp>LAST_PRICE</stp>
        <stp>[Crispin Spreadsheet4.xlsx]OEI!R575C13</stp>
        <tr r="M575" s="1"/>
      </tp>
      <tp>
        <v>0.86363000000000001</v>
        <stp/>
        <stp>##V3_BDPV12</stp>
        <stp>EURGBp Curncy</stp>
        <stp>LAST_PRICE</stp>
        <stp>[Crispin Spreadsheet4.xlsx]OEI!R576C13</stp>
        <tr r="M576" s="1"/>
      </tp>
      <tp>
        <v>0.86363000000000001</v>
        <stp/>
        <stp>##V3_BDPV12</stp>
        <stp>EURGBp Curncy</stp>
        <stp>LAST_PRICE</stp>
        <stp>[Crispin Spreadsheet4.xlsx]OEI!R577C13</stp>
        <tr r="M577" s="1"/>
      </tp>
      <tp>
        <v>0.86363000000000001</v>
        <stp/>
        <stp>##V3_BDPV12</stp>
        <stp>EURGBp Curncy</stp>
        <stp>LAST_PRICE</stp>
        <stp>[Crispin Spreadsheet4.xlsx]OEI!R578C13</stp>
        <tr r="M578" s="1"/>
      </tp>
      <tp>
        <v>0.86363000000000001</v>
        <stp/>
        <stp>##V3_BDPV12</stp>
        <stp>EURGBp Curncy</stp>
        <stp>LAST_PRICE</stp>
        <stp>[Crispin Spreadsheet4.xlsx]OEI!R579C13</stp>
        <tr r="M579" s="1"/>
      </tp>
      <tp>
        <v>0.86363000000000001</v>
        <stp/>
        <stp>##V3_BDPV12</stp>
        <stp>EURGBp Curncy</stp>
        <stp>LAST_PRICE</stp>
        <stp>[Crispin Spreadsheet4.xlsx]OEI!R500C13</stp>
        <tr r="M500" s="1"/>
      </tp>
      <tp>
        <v>0.86363000000000001</v>
        <stp/>
        <stp>##V3_BDPV12</stp>
        <stp>EURGBp Curncy</stp>
        <stp>LAST_PRICE</stp>
        <stp>[Crispin Spreadsheet4.xlsx]OEI!R501C13</stp>
        <tr r="M501" s="1"/>
      </tp>
      <tp>
        <v>0.86363000000000001</v>
        <stp/>
        <stp>##V3_BDPV12</stp>
        <stp>EURGBp Curncy</stp>
        <stp>LAST_PRICE</stp>
        <stp>[Crispin Spreadsheet4.xlsx]OEI!R502C13</stp>
        <tr r="M502" s="1"/>
      </tp>
      <tp>
        <v>0.86363000000000001</v>
        <stp/>
        <stp>##V3_BDPV12</stp>
        <stp>EURGBp Curncy</stp>
        <stp>LAST_PRICE</stp>
        <stp>[Crispin Spreadsheet4.xlsx]OEI!R504C13</stp>
        <tr r="M504" s="1"/>
      </tp>
      <tp>
        <v>0.86363000000000001</v>
        <stp/>
        <stp>##V3_BDPV12</stp>
        <stp>EURGBp Curncy</stp>
        <stp>LAST_PRICE</stp>
        <stp>[Crispin Spreadsheet4.xlsx]OEI!R505C13</stp>
        <tr r="M505" s="1"/>
      </tp>
      <tp>
        <v>0.86363000000000001</v>
        <stp/>
        <stp>##V3_BDPV12</stp>
        <stp>EURGBp Curncy</stp>
        <stp>LAST_PRICE</stp>
        <stp>[Crispin Spreadsheet4.xlsx]OEI!R506C13</stp>
        <tr r="M506" s="1"/>
      </tp>
      <tp>
        <v>0.86363000000000001</v>
        <stp/>
        <stp>##V3_BDPV12</stp>
        <stp>EURGBp Curncy</stp>
        <stp>LAST_PRICE</stp>
        <stp>[Crispin Spreadsheet4.xlsx]OEI!R507C13</stp>
        <tr r="M507" s="1"/>
      </tp>
      <tp>
        <v>0.86363000000000001</v>
        <stp/>
        <stp>##V3_BDPV12</stp>
        <stp>EURGBp Curncy</stp>
        <stp>LAST_PRICE</stp>
        <stp>[Crispin Spreadsheet4.xlsx]OEI!R508C13</stp>
        <tr r="M508" s="1"/>
      </tp>
      <tp>
        <v>0.86363000000000001</v>
        <stp/>
        <stp>##V3_BDPV12</stp>
        <stp>EURGBp Curncy</stp>
        <stp>LAST_PRICE</stp>
        <stp>[Crispin Spreadsheet4.xlsx]OEI!R509C13</stp>
        <tr r="M509" s="1"/>
      </tp>
      <tp>
        <v>0.86363000000000001</v>
        <stp/>
        <stp>##V3_BDPV12</stp>
        <stp>EURGBp Curncy</stp>
        <stp>LAST_PRICE</stp>
        <stp>[Crispin Spreadsheet4.xlsx]OEI!R510C13</stp>
        <tr r="M510" s="1"/>
      </tp>
      <tp>
        <v>0.86363000000000001</v>
        <stp/>
        <stp>##V3_BDPV12</stp>
        <stp>EURGBp Curncy</stp>
        <stp>LAST_PRICE</stp>
        <stp>[Crispin Spreadsheet4.xlsx]OEI!R511C13</stp>
        <tr r="M511" s="1"/>
      </tp>
      <tp>
        <v>0.86363000000000001</v>
        <stp/>
        <stp>##V3_BDPV12</stp>
        <stp>EURGBp Curncy</stp>
        <stp>LAST_PRICE</stp>
        <stp>[Crispin Spreadsheet4.xlsx]OEI!R513C13</stp>
        <tr r="M513" s="1"/>
      </tp>
      <tp>
        <v>0.86363000000000001</v>
        <stp/>
        <stp>##V3_BDPV12</stp>
        <stp>EURGBp Curncy</stp>
        <stp>LAST_PRICE</stp>
        <stp>[Crispin Spreadsheet4.xlsx]OEI!R515C13</stp>
        <tr r="M515" s="1"/>
      </tp>
      <tp>
        <v>0.86363000000000001</v>
        <stp/>
        <stp>##V3_BDPV12</stp>
        <stp>EURGBp Curncy</stp>
        <stp>LAST_PRICE</stp>
        <stp>[Crispin Spreadsheet4.xlsx]OEI!R516C13</stp>
        <tr r="M516" s="1"/>
      </tp>
      <tp>
        <v>0.86363000000000001</v>
        <stp/>
        <stp>##V3_BDPV12</stp>
        <stp>EURGBp Curncy</stp>
        <stp>LAST_PRICE</stp>
        <stp>[Crispin Spreadsheet4.xlsx]OEI!R517C13</stp>
        <tr r="M517" s="1"/>
      </tp>
      <tp>
        <v>0.86363000000000001</v>
        <stp/>
        <stp>##V3_BDPV12</stp>
        <stp>EURGBp Curncy</stp>
        <stp>LAST_PRICE</stp>
        <stp>[Crispin Spreadsheet4.xlsx]OEI!R518C13</stp>
        <tr r="M518" s="1"/>
      </tp>
      <tp>
        <v>0.86363000000000001</v>
        <stp/>
        <stp>##V3_BDPV12</stp>
        <stp>EURGBp Curncy</stp>
        <stp>LAST_PRICE</stp>
        <stp>[Crispin Spreadsheet4.xlsx]OEI!R519C13</stp>
        <tr r="M519" s="1"/>
      </tp>
      <tp>
        <v>0.86363000000000001</v>
        <stp/>
        <stp>##V3_BDPV12</stp>
        <stp>EURGBp Curncy</stp>
        <stp>LAST_PRICE</stp>
        <stp>[Crispin Spreadsheet4.xlsx]OEI!R520C13</stp>
        <tr r="M520" s="1"/>
      </tp>
      <tp>
        <v>0.86363000000000001</v>
        <stp/>
        <stp>##V3_BDPV12</stp>
        <stp>EURGBp Curncy</stp>
        <stp>LAST_PRICE</stp>
        <stp>[Crispin Spreadsheet4.xlsx]OEI!R521C13</stp>
        <tr r="M521" s="1"/>
      </tp>
      <tp>
        <v>0.86363000000000001</v>
        <stp/>
        <stp>##V3_BDPV12</stp>
        <stp>EURGBp Curncy</stp>
        <stp>LAST_PRICE</stp>
        <stp>[Crispin Spreadsheet4.xlsx]OEI!R522C13</stp>
        <tr r="M522" s="1"/>
      </tp>
      <tp>
        <v>0.86363000000000001</v>
        <stp/>
        <stp>##V3_BDPV12</stp>
        <stp>EURGBp Curncy</stp>
        <stp>LAST_PRICE</stp>
        <stp>[Crispin Spreadsheet4.xlsx]OEI!R523C13</stp>
        <tr r="M523" s="1"/>
      </tp>
      <tp>
        <v>0.86363000000000001</v>
        <stp/>
        <stp>##V3_BDPV12</stp>
        <stp>EURGBp Curncy</stp>
        <stp>LAST_PRICE</stp>
        <stp>[Crispin Spreadsheet4.xlsx]OEI!R524C13</stp>
        <tr r="M524" s="1"/>
      </tp>
      <tp>
        <v>0.86363000000000001</v>
        <stp/>
        <stp>##V3_BDPV12</stp>
        <stp>EURGBp Curncy</stp>
        <stp>LAST_PRICE</stp>
        <stp>[Crispin Spreadsheet4.xlsx]OEI!R525C13</stp>
        <tr r="M525" s="1"/>
      </tp>
      <tp>
        <v>0.86363000000000001</v>
        <stp/>
        <stp>##V3_BDPV12</stp>
        <stp>EURGBp Curncy</stp>
        <stp>LAST_PRICE</stp>
        <stp>[Crispin Spreadsheet4.xlsx]OEI!R528C13</stp>
        <tr r="M528" s="1"/>
      </tp>
      <tp>
        <v>0.86363000000000001</v>
        <stp/>
        <stp>##V3_BDPV12</stp>
        <stp>EURGBp Curncy</stp>
        <stp>LAST_PRICE</stp>
        <stp>[Crispin Spreadsheet4.xlsx]OEI!R529C13</stp>
        <tr r="M529" s="1"/>
      </tp>
      <tp>
        <v>0.86363000000000001</v>
        <stp/>
        <stp>##V3_BDPV12</stp>
        <stp>EURGBp Curncy</stp>
        <stp>LAST_PRICE</stp>
        <stp>[Crispin Spreadsheet4.xlsx]OEI!R530C13</stp>
        <tr r="M530" s="1"/>
      </tp>
      <tp>
        <v>0.86363000000000001</v>
        <stp/>
        <stp>##V3_BDPV12</stp>
        <stp>EURGBp Curncy</stp>
        <stp>LAST_PRICE</stp>
        <stp>[Crispin Spreadsheet4.xlsx]OEI!R531C13</stp>
        <tr r="M531" s="1"/>
      </tp>
      <tp>
        <v>0.86363000000000001</v>
        <stp/>
        <stp>##V3_BDPV12</stp>
        <stp>EURGBp Curncy</stp>
        <stp>LAST_PRICE</stp>
        <stp>[Crispin Spreadsheet4.xlsx]OEI!R532C13</stp>
        <tr r="M532" s="1"/>
      </tp>
      <tp>
        <v>0.86363000000000001</v>
        <stp/>
        <stp>##V3_BDPV12</stp>
        <stp>EURGBp Curncy</stp>
        <stp>LAST_PRICE</stp>
        <stp>[Crispin Spreadsheet4.xlsx]OEI!R533C13</stp>
        <tr r="M533" s="1"/>
      </tp>
      <tp>
        <v>0.86363000000000001</v>
        <stp/>
        <stp>##V3_BDPV12</stp>
        <stp>EURGBp Curncy</stp>
        <stp>LAST_PRICE</stp>
        <stp>[Crispin Spreadsheet4.xlsx]OEI!R534C13</stp>
        <tr r="M534" s="1"/>
      </tp>
      <tp>
        <v>0.86363000000000001</v>
        <stp/>
        <stp>##V3_BDPV12</stp>
        <stp>EURGBp Curncy</stp>
        <stp>LAST_PRICE</stp>
        <stp>[Crispin Spreadsheet4.xlsx]OEI!R535C13</stp>
        <tr r="M535" s="1"/>
      </tp>
      <tp>
        <v>0.86363000000000001</v>
        <stp/>
        <stp>##V3_BDPV12</stp>
        <stp>EURGBp Curncy</stp>
        <stp>LAST_PRICE</stp>
        <stp>[Crispin Spreadsheet4.xlsx]OEI!R536C13</stp>
        <tr r="M536" s="1"/>
      </tp>
      <tp>
        <v>0.86363000000000001</v>
        <stp/>
        <stp>##V3_BDPV12</stp>
        <stp>EURGBp Curncy</stp>
        <stp>LAST_PRICE</stp>
        <stp>[Crispin Spreadsheet4.xlsx]OEI!R537C13</stp>
        <tr r="M537" s="1"/>
      </tp>
      <tp>
        <v>0.86363000000000001</v>
        <stp/>
        <stp>##V3_BDPV12</stp>
        <stp>EURGBp Curncy</stp>
        <stp>LAST_PRICE</stp>
        <stp>[Crispin Spreadsheet4.xlsx]OEI!R538C13</stp>
        <tr r="M538" s="1"/>
      </tp>
      <tp>
        <v>0.86363000000000001</v>
        <stp/>
        <stp>##V3_BDPV12</stp>
        <stp>EURGBp Curncy</stp>
        <stp>LAST_PRICE</stp>
        <stp>[Crispin Spreadsheet4.xlsx]OEI!R539C13</stp>
        <tr r="M539" s="1"/>
      </tp>
      <tp>
        <v>0.86363000000000001</v>
        <stp/>
        <stp>##V3_BDPV12</stp>
        <stp>EURGBp Curncy</stp>
        <stp>LAST_PRICE</stp>
        <stp>[Crispin Spreadsheet4.xlsx]OEI!R580C13</stp>
        <tr r="M580" s="1"/>
      </tp>
      <tp>
        <v>0.86363000000000001</v>
        <stp/>
        <stp>##V3_BDPV12</stp>
        <stp>EURGBp Curncy</stp>
        <stp>LAST_PRICE</stp>
        <stp>[Crispin Spreadsheet4.xlsx]OEI!R581C13</stp>
        <tr r="M581" s="1"/>
      </tp>
      <tp>
        <v>0.86363000000000001</v>
        <stp/>
        <stp>##V3_BDPV12</stp>
        <stp>EURGBp Curncy</stp>
        <stp>LAST_PRICE</stp>
        <stp>[Crispin Spreadsheet4.xlsx]OEI!R582C13</stp>
        <tr r="M582" s="1"/>
      </tp>
      <tp>
        <v>0.86363000000000001</v>
        <stp/>
        <stp>##V3_BDPV12</stp>
        <stp>EURGBp Curncy</stp>
        <stp>LAST_PRICE</stp>
        <stp>[Crispin Spreadsheet4.xlsx]OEI!R585C13</stp>
        <tr r="M585" s="1"/>
      </tp>
      <tp>
        <v>0.86363000000000001</v>
        <stp/>
        <stp>##V3_BDPV12</stp>
        <stp>EURGBp Curncy</stp>
        <stp>LAST_PRICE</stp>
        <stp>[Crispin Spreadsheet4.xlsx]OEI!R587C13</stp>
        <tr r="M587" s="1"/>
      </tp>
      <tp>
        <v>0.86363000000000001</v>
        <stp/>
        <stp>##V3_BDPV12</stp>
        <stp>EURGBp Curncy</stp>
        <stp>LAST_PRICE</stp>
        <stp>[Crispin Spreadsheet4.xlsx]OEI!R588C13</stp>
        <tr r="M588" s="1"/>
      </tp>
      <tp>
        <v>0.86363000000000001</v>
        <stp/>
        <stp>##V3_BDPV12</stp>
        <stp>EURGBp Curncy</stp>
        <stp>LAST_PRICE</stp>
        <stp>[Crispin Spreadsheet4.xlsx]OEI!R589C13</stp>
        <tr r="M589" s="1"/>
      </tp>
      <tp>
        <v>0.86363000000000001</v>
        <stp/>
        <stp>##V3_BDPV12</stp>
        <stp>EURGBp Curncy</stp>
        <stp>LAST_PRICE</stp>
        <stp>[Crispin Spreadsheet4.xlsx]OEI!R590C13</stp>
        <tr r="M590" s="1"/>
      </tp>
      <tp>
        <v>0.86363000000000001</v>
        <stp/>
        <stp>##V3_BDPV12</stp>
        <stp>EURGBp Curncy</stp>
        <stp>LAST_PRICE</stp>
        <stp>[Crispin Spreadsheet4.xlsx]OEI!R591C13</stp>
        <tr r="M591" s="1"/>
      </tp>
      <tp>
        <v>0.86363000000000001</v>
        <stp/>
        <stp>##V3_BDPV12</stp>
        <stp>EURGBp Curncy</stp>
        <stp>LAST_PRICE</stp>
        <stp>[Crispin Spreadsheet4.xlsx]OEI!R592C13</stp>
        <tr r="M592" s="1"/>
      </tp>
      <tp>
        <v>0.86363000000000001</v>
        <stp/>
        <stp>##V3_BDPV12</stp>
        <stp>EURGBp Curncy</stp>
        <stp>LAST_PRICE</stp>
        <stp>[Crispin Spreadsheet4.xlsx]OEI!R593C13</stp>
        <tr r="M593" s="1"/>
      </tp>
      <tp>
        <v>0.86363000000000001</v>
        <stp/>
        <stp>##V3_BDPV12</stp>
        <stp>EURGBp Curncy</stp>
        <stp>LAST_PRICE</stp>
        <stp>[Crispin Spreadsheet4.xlsx]OEI!R594C13</stp>
        <tr r="M594" s="1"/>
      </tp>
      <tp>
        <v>0.86363000000000001</v>
        <stp/>
        <stp>##V3_BDPV12</stp>
        <stp>EURGBp Curncy</stp>
        <stp>LAST_PRICE</stp>
        <stp>[Crispin Spreadsheet4.xlsx]OEI!R595C13</stp>
        <tr r="M595" s="1"/>
      </tp>
      <tp>
        <v>0.86363000000000001</v>
        <stp/>
        <stp>##V3_BDPV12</stp>
        <stp>EURGBp Curncy</stp>
        <stp>LAST_PRICE</stp>
        <stp>[Crispin Spreadsheet4.xlsx]OEI!R596C13</stp>
        <tr r="M596" s="1"/>
      </tp>
      <tp>
        <v>0.86363000000000001</v>
        <stp/>
        <stp>##V3_BDPV12</stp>
        <stp>EURGBp Curncy</stp>
        <stp>LAST_PRICE</stp>
        <stp>[Crispin Spreadsheet4.xlsx]OEI!R597C13</stp>
        <tr r="M597" s="1"/>
      </tp>
      <tp>
        <v>0.86363000000000001</v>
        <stp/>
        <stp>##V3_BDPV12</stp>
        <stp>EURGBp Curncy</stp>
        <stp>LAST_PRICE</stp>
        <stp>[Crispin Spreadsheet4.xlsx]OEI!R598C13</stp>
        <tr r="M598" s="1"/>
      </tp>
      <tp>
        <v>0.86363000000000001</v>
        <stp/>
        <stp>##V3_BDPV12</stp>
        <stp>EURGBp Curncy</stp>
        <stp>LAST_PRICE</stp>
        <stp>[Crispin Spreadsheet4.xlsx]OEI!R599C13</stp>
        <tr r="M599" s="1"/>
      </tp>
      <tp t="s">
        <v>GBp</v>
        <stp/>
        <stp>##V3_BDPV12</stp>
        <stp>BP/ LN Equity</stp>
        <stp>CRNCY</stp>
        <stp>[Crispin Spreadsheet.xlsx]OEI!R453C4</stp>
        <tr r="D453" s="1"/>
      </tp>
      <tp>
        <v>6.7088999999999999</v>
        <stp/>
        <stp>##V3_BDPV12</stp>
        <stp>USDCNH Curncy</stp>
        <stp>LAST_PRICE</stp>
        <stp>[Crispin Spreadsheet4.xlsx]SWAN!R230C7</stp>
        <tr r="G230" s="2"/>
      </tp>
      <tp>
        <v>197</v>
        <stp/>
        <stp>##V3_BDPV12</stp>
        <stp>ARW LN Equity</stp>
        <stp>PX_YEST_CLOSE</stp>
        <stp>[Crispin Spreadsheet.xlsx]OBID!R7C6</stp>
        <tr r="F7" s="7"/>
      </tp>
      <tp>
        <v>0.86363000000000001</v>
        <stp/>
        <stp>##V3_BDPV12</stp>
        <stp>EURGBP Curncy</stp>
        <stp>LAST_PRICE</stp>
        <stp>[Crispin Spreadsheet4.xlsx]OEI!R802C13</stp>
        <tr r="M802" s="1"/>
      </tp>
      <tp>
        <v>0.86363000000000001</v>
        <stp/>
        <stp>##V3_BDPV12</stp>
        <stp>EURGBP Curncy</stp>
        <stp>LAST_PRICE</stp>
        <stp>[Crispin Spreadsheet4.xlsx]OEI!R804C13</stp>
        <tr r="M804" s="1"/>
      </tp>
      <tp>
        <v>0.86363000000000001</v>
        <stp/>
        <stp>##V3_BDPV12</stp>
        <stp>EURGBP Curncy</stp>
        <stp>LAST_PRICE</stp>
        <stp>[Crispin Spreadsheet4.xlsx]OEI!R807C13</stp>
        <tr r="M807" s="1"/>
      </tp>
      <tp>
        <v>48.43</v>
        <stp/>
        <stp>##V3_BDPV12</stp>
        <stp>BMA US Equity</stp>
        <stp>PX_YEST_CLOSE</stp>
        <stp>[Crispin Spreadsheet.xlsx]BEST!R7C6</stp>
        <tr r="F7" s="6"/>
      </tp>
      <tp>
        <v>4698.5</v>
        <stp/>
        <stp>##V3_BDPV12</stp>
        <stp>RIO LN Equity</stp>
        <stp>LAST_PRICE</stp>
        <stp>[Crispin Spreadsheet4.xlsx]SWAN!R161C7</stp>
        <tr r="G161" s="2"/>
      </tp>
      <tp>
        <v>0.86363000000000001</v>
        <stp/>
        <stp>##V3_BDPV12</stp>
        <stp>EURGBP Curncy</stp>
        <stp>LAST_PRICE</stp>
        <stp>[Crispin Spreadsheet4.xlsx]OEI!R777C13</stp>
        <tr r="M777" s="1"/>
      </tp>
      <tp>
        <v>0.86363000000000001</v>
        <stp/>
        <stp>##V3_BDPV12</stp>
        <stp>EURGBP Curncy</stp>
        <stp>LAST_PRICE</stp>
        <stp>[Crispin Spreadsheet4.xlsx]OEI!R799C13</stp>
        <tr r="M799" s="1"/>
      </tp>
      <tp>
        <v>0.86363000000000001</v>
        <stp/>
        <stp>##V3_BDPV12</stp>
        <stp>EURGBP Curncy</stp>
        <stp>LAST_PRICE</stp>
        <stp>[Crispin Spreadsheet4.xlsx]OEI!R450C13</stp>
        <tr r="M450" s="1"/>
      </tp>
      <tp>
        <v>0.86363000000000001</v>
        <stp/>
        <stp>##V3_BDPV12</stp>
        <stp>EURGBP Curncy</stp>
        <stp>LAST_PRICE</stp>
        <stp>[Crispin Spreadsheet4.xlsx]OEI!R466C13</stp>
        <tr r="M466" s="1"/>
      </tp>
      <tp>
        <v>0.86363000000000001</v>
        <stp/>
        <stp>##V3_BDPV12</stp>
        <stp>EURGBP Curncy</stp>
        <stp>LAST_PRICE</stp>
        <stp>[Crispin Spreadsheet4.xlsx]OEI!R426C13</stp>
        <tr r="M426" s="1"/>
      </tp>
      <tp>
        <v>0.86363000000000001</v>
        <stp/>
        <stp>##V3_BDPV12</stp>
        <stp>EURGBP Curncy</stp>
        <stp>LAST_PRICE</stp>
        <stp>[Crispin Spreadsheet4.xlsx]OEI!R427C13</stp>
        <tr r="M427" s="1"/>
      </tp>
      <tp>
        <v>0.86363000000000001</v>
        <stp/>
        <stp>##V3_BDPV12</stp>
        <stp>EURGBP Curncy</stp>
        <stp>LAST_PRICE</stp>
        <stp>[Crispin Spreadsheet4.xlsx]OEI!R553C13</stp>
        <tr r="M553" s="1"/>
      </tp>
      <tp>
        <v>0.86363000000000001</v>
        <stp/>
        <stp>##V3_BDPV12</stp>
        <stp>EURGBP Curncy</stp>
        <stp>LAST_PRICE</stp>
        <stp>[Crispin Spreadsheet4.xlsx]OEI!R567C13</stp>
        <tr r="M567" s="1"/>
      </tp>
      <tp>
        <v>0.86363000000000001</v>
        <stp/>
        <stp>##V3_BDPV12</stp>
        <stp>EURGBP Curncy</stp>
        <stp>LAST_PRICE</stp>
        <stp>[Crispin Spreadsheet4.xlsx]OEI!R569C13</stp>
        <tr r="M569" s="1"/>
      </tp>
      <tp>
        <v>0.86363000000000001</v>
        <stp/>
        <stp>##V3_BDPV12</stp>
        <stp>EURGBP Curncy</stp>
        <stp>LAST_PRICE</stp>
        <stp>[Crispin Spreadsheet4.xlsx]OEI!R503C13</stp>
        <tr r="M503" s="1"/>
      </tp>
      <tp>
        <v>0.86363000000000001</v>
        <stp/>
        <stp>##V3_BDPV12</stp>
        <stp>EURGBP Curncy</stp>
        <stp>LAST_PRICE</stp>
        <stp>[Crispin Spreadsheet4.xlsx]OEI!R512C13</stp>
        <tr r="M512" s="1"/>
      </tp>
      <tp>
        <v>0.86363000000000001</v>
        <stp/>
        <stp>##V3_BDPV12</stp>
        <stp>EURGBP Curncy</stp>
        <stp>LAST_PRICE</stp>
        <stp>[Crispin Spreadsheet4.xlsx]OEI!R514C13</stp>
        <tr r="M514" s="1"/>
      </tp>
      <tp>
        <v>0.86363000000000001</v>
        <stp/>
        <stp>##V3_BDPV12</stp>
        <stp>EURGBP Curncy</stp>
        <stp>LAST_PRICE</stp>
        <stp>[Crispin Spreadsheet4.xlsx]OEI!R526C13</stp>
        <tr r="M526" s="1"/>
      </tp>
      <tp>
        <v>0.86363000000000001</v>
        <stp/>
        <stp>##V3_BDPV12</stp>
        <stp>EURGBP Curncy</stp>
        <stp>LAST_PRICE</stp>
        <stp>[Crispin Spreadsheet4.xlsx]OEI!R527C13</stp>
        <tr r="M527" s="1"/>
      </tp>
      <tp>
        <v>21.22</v>
        <stp/>
        <stp>##V3_BDPV12</stp>
        <stp>GYC GY Equity</stp>
        <stp>PX_YEST_CLOSE</stp>
        <stp>[Crispin Spreadsheet.xlsx]OEI!R163C6</stp>
        <tr r="F163" s="1"/>
      </tp>
      <tp t="s">
        <v>GBp</v>
        <stp/>
        <stp>##V3_BDPV12</stp>
        <stp>ACA LN Equity</stp>
        <stp>CRNCY</stp>
        <stp>[Crispin Spreadsheet.xlsx]OPE!R31C4</stp>
        <tr r="D31" s="5"/>
      </tp>
      <tp t="s">
        <v>NOK</v>
        <stp/>
        <stp>##V3_BDPV12</stp>
        <stp>FRO NO Equity</stp>
        <stp>CRNCY</stp>
        <stp>[Crispin Spreadsheet.xlsx]OEI!R330C4</stp>
        <tr r="D330" s="1"/>
      </tp>
      <tp t="s">
        <v>EUR</v>
        <stp/>
        <stp>##V3_BDPV12</stp>
        <stp>CRN LN Equity</stp>
        <stp>CRNCY</stp>
        <stp>[Crispin Spreadsheet.xlsx]OEI!R461C4</stp>
        <tr r="D461" s="1"/>
      </tp>
      <tp t="s">
        <v>USD</v>
        <stp/>
        <stp>##V3_BDPV12</stp>
        <stp>WFC US Equity</stp>
        <stp>CRNCY</stp>
        <stp>[Crispin Spreadsheet.xlsx]OEI!R768C4</stp>
        <tr r="D768" s="1"/>
      </tp>
      <tp t="s">
        <v>USD</v>
        <stp/>
        <stp>##V3_BDPV12</stp>
        <stp>KHC US Equity</stp>
        <stp>CRNCY</stp>
        <stp>[Crispin Spreadsheet.xlsx]OEI!R706C4</stp>
        <tr r="D706" s="1"/>
      </tp>
      <tp t="s">
        <v>GBp</v>
        <stp/>
        <stp>##V3_BDPV12</stp>
        <stp>MTC LN Equity</stp>
        <stp>CRNCY</stp>
        <stp>[Crispin Spreadsheet.xlsx]OEI!R547C4</stp>
        <tr r="D547" s="1"/>
      </tp>
      <tp>
        <v>26.024999999999999</v>
        <stp/>
        <stp>##V3_BDPV12</stp>
        <stp>RKH LN Equity</stp>
        <stp>PX_YEST_CLOSE</stp>
        <stp>[Crispin Spreadsheet.xlsx]OEI!R576C6</stp>
        <tr r="F576" s="1"/>
      </tp>
      <tp>
        <v>198.8</v>
        <stp/>
        <stp>##V3_BDPV12</stp>
        <stp>BOO LN Equity</stp>
        <stp>PX_YEST_CLOSE</stp>
        <stp>[Crispin Spreadsheet.xlsx]OEI!R452C6</stp>
        <tr r="F452" s="1"/>
      </tp>
      <tp>
        <v>1608</v>
        <stp/>
        <stp>##V3_BDPV12</stp>
        <stp>HSX LN Equity</stp>
        <stp>PX_YEST_CLOSE</stp>
        <stp>[Crispin Spreadsheet.xlsx]OPE!R42C6</stp>
        <tr r="F42" s="5"/>
      </tp>
      <tp t="s">
        <v>GBp</v>
        <stp/>
        <stp>##V3_BDPV12</stp>
        <stp>EMG LN Equity</stp>
        <stp>CRNCY</stp>
        <stp>[Crispin Spreadsheet.xlsx]OPE!R45C4</stp>
        <tr r="D45" s="5"/>
      </tp>
      <tp t="s">
        <v>USD</v>
        <stp/>
        <stp>##V3_BDPV12</stp>
        <stp>CHD US Equity</stp>
        <stp>CRNCY</stp>
        <stp>[Crispin Spreadsheet.xlsx]OEI!R656C4</stp>
        <tr r="D656" s="1"/>
      </tp>
      <tp>
        <v>110.91</v>
        <stp/>
        <stp>##V3_BDPV12</stp>
        <stp>AXP US Equity</stp>
        <stp>PX_YEST_CLOSE</stp>
        <stp>[Crispin Spreadsheet.xlsx]OEI!R638C6</stp>
        <tr r="F638" s="1"/>
      </tp>
      <tp>
        <v>17.579999999999998</v>
        <stp/>
        <stp>##V3_BDPV12</stp>
        <stp>AMP IM Equity</stp>
        <stp>PX_YEST_CLOSE</stp>
        <stp>[Crispin Spreadsheet.xlsx]OEI!R233C6</stp>
        <tr r="F233" s="1"/>
      </tp>
      <tp>
        <v>15.76</v>
        <stp/>
        <stp>##V3_BDPV12</stp>
        <stp>ESV US Equity</stp>
        <stp>PX_YEST_CLOSE</stp>
        <stp>[Crispin Spreadsheet.xlsx]OEI!R823C6</stp>
        <tr r="F823" s="1"/>
      </tp>
      <tp t="s">
        <v>EUR</v>
        <stp/>
        <stp>##V3_BDPV12</stp>
        <stp>AIR FP Equity</stp>
        <stp>CRNCY</stp>
        <stp>[Crispin Spreadsheet.xlsx]OEI!R87C4</stp>
        <tr r="D87" s="1"/>
      </tp>
      <tp t="s">
        <v>EUR</v>
        <stp/>
        <stp>##V3_BDPV12</stp>
        <stp>AMS SQ Equity</stp>
        <stp>CRNCY</stp>
        <stp>[Crispin Spreadsheet.xlsx]OEI!R361C4</stp>
        <tr r="D361" s="1"/>
      </tp>
      <tp t="s">
        <v>GBp</v>
        <stp/>
        <stp>##V3_BDPV12</stp>
        <stp>SVS LN Equity</stp>
        <stp>CRNCY</stp>
        <stp>[Crispin Spreadsheet.xlsx]OEI!R585C4</stp>
        <tr r="D585" s="1"/>
      </tp>
      <tp>
        <v>56.31</v>
        <stp/>
        <stp>##V3_BDPV12</stp>
        <stp>AEM CN Equity</stp>
        <stp>PX_YEST_CLOSE</stp>
        <stp>[Crispin Spreadsheet.xlsx]OEI!R48C6</stp>
        <tr r="F48" s="1"/>
      </tp>
      <tp>
        <v>65.33</v>
        <stp/>
        <stp>##V3_BDPV12</stp>
        <stp>OXY US Equity</stp>
        <stp>PX_YEST_CLOSE</stp>
        <stp>[Crispin Spreadsheet.xlsx]OEI!R728C6</stp>
        <tr r="F728" s="1"/>
      </tp>
      <tp>
        <v>1.5054799999999999</v>
        <stp/>
        <stp>##V3_BDPV12</stp>
        <stp>EURCAD Curncy</stp>
        <stp>PX_YEST_CLOSE</stp>
        <stp>[Crispin Spreadsheet.xlsx]ALEG!R9C26</stp>
        <tr r="Z9" s="3"/>
      </tp>
      <tp t="s">
        <v>EUR</v>
        <stp/>
        <stp>##V3_BDPV12</stp>
        <stp>ALV GY Equity</stp>
        <stp>CRNCY</stp>
        <stp>[Crispin Spreadsheet.xlsx]OEI!R148C4</stp>
        <tr r="D148" s="1"/>
      </tp>
      <tp t="s">
        <v>GBp</v>
        <stp/>
        <stp>##V3_BDPV12</stp>
        <stp>SPT LN Equity</stp>
        <stp>CRNCY</stp>
        <stp>[Crispin Spreadsheet.xlsx]OEI!R593C4</stp>
        <tr r="D593" s="1"/>
      </tp>
      <tp t="s">
        <v>IBEX 35 INDX FUTR Apr19</v>
        <stp/>
        <stp>##V3_BDPV12</stp>
        <stp>IBA Index</stp>
        <stp>NAME</stp>
        <stp>[Crispin Spreadsheet.xlsx]OEI!R359C5</stp>
        <tr r="E359" s="1"/>
      </tp>
      <tp t="s">
        <v>GBp</v>
        <stp/>
        <stp>##V3_BDPV12</stp>
        <stp>BT/A LN Equity</stp>
        <stp>CRNCY</stp>
        <stp>[Crispin Spreadsheet.xlsx]OPE!R36C4</stp>
        <tr r="D36" s="5"/>
      </tp>
      <tp>
        <v>104.69</v>
        <stp/>
        <stp>##V3_BDPV12</stp>
        <stp>RY CN Equity</stp>
        <stp>LAST_PRICE</stp>
        <stp>[Crispin Spreadsheet.xlsx]SWAN!R21C7</stp>
        <tr r="G21" s="2"/>
      </tp>
      <tp>
        <v>90.94</v>
        <stp/>
        <stp>##V3_BDHV12</stp>
        <stp>AKE FP Equity</stp>
        <stp>PX_CLOSE_1D</stp>
        <stp>12/04/2019</stp>
        <stp>12/04/2019</stp>
        <stp>[Crispin Spreadsheet.xlsx]OEI!R89C28</stp>
        <tr r="AB89" s="1"/>
      </tp>
      <tp>
        <v>20.350000000000001</v>
        <stp/>
        <stp>##V3_BDHV12</stp>
        <stp>HUM LN Equity</stp>
        <stp>PX_CLOSE_1D</stp>
        <stp>12/04/2019</stp>
        <stp>12/04/2019</stp>
        <stp>[Crispin Spreadsheet.xlsx]OPE!R44C22</stp>
        <tr r="V44" s="5"/>
      </tp>
      <tp t="s">
        <v>EUR</v>
        <stp/>
        <stp>##V3_BDPV12</stp>
        <stp>BTSA Comdty</stp>
        <stp>CRNCY</stp>
        <stp>[Crispin Spreadsheet.xlsx]OEI!R782C4</stp>
        <tr r="D782" s="1"/>
      </tp>
      <tp>
        <v>61.9</v>
        <stp/>
        <stp>##V3_BDPV12</stp>
        <stp>FL US Equity</stp>
        <stp>PX_YEST_CLOSE</stp>
        <stp>[Crispin Spreadsheet.xlsx]OEI!R685C6</stp>
        <tr r="F685" s="1"/>
      </tp>
      <tp>
        <v>468.5</v>
        <stp/>
        <stp>##V3_BDPV12</stp>
        <stp>W A Comdty</stp>
        <stp>PX_YEST_CLOSE</stp>
        <stp>[Crispin Spreadsheet.xlsx]OEI!R787C6</stp>
        <tr r="F787" s="1"/>
      </tp>
      <tp>
        <v>126.89</v>
        <stp/>
        <stp>##V3_BDPV12</stp>
        <stp>G A Comdty</stp>
        <stp>PX_YEST_CLOSE</stp>
        <stp>[Crispin Spreadsheet.xlsx]OEI!R777C6</stp>
        <tr r="F777" s="1"/>
      </tp>
      <tp t="s">
        <v>EUR</v>
        <stp/>
        <stp>##V3_BDPV12</stp>
        <stp>VK FP Equity</stp>
        <stp>CRNCY</stp>
        <stp>[Crispin Spreadsheet.xlsx]OEI!R138C4</stp>
        <tr r="D138" s="1"/>
      </tp>
      <tp>
        <v>29.29</v>
        <stp/>
        <stp>##V3_BDHV12</stp>
        <stp>FR FP Equity</stp>
        <stp>PX_CLOSE_1D</stp>
        <stp>12/04/2019</stp>
        <stp>12/04/2019</stp>
        <stp>[Crispin Spreadsheet.xlsx]SWAN!R35C26</stp>
        <tr r="Z35" s="2"/>
      </tp>
      <tp>
        <v>1</v>
        <stp/>
        <stp>##V3_BDPV12</stp>
        <stp>EURSEK Curncy</stp>
        <stp>QUOTE_FACTOR</stp>
        <stp>[Crispin Spreadsheet.xlsx]OEI!R828C12</stp>
        <tr r="L828" s="1"/>
      </tp>
      <tp>
        <v>1</v>
        <stp/>
        <stp>##V3_BDPV12</stp>
        <stp>EURNOK Curncy</stp>
        <stp>QUOTE_FACTOR</stp>
        <stp>[Crispin Spreadsheet.xlsx]OEI!R843C12</stp>
        <tr r="L843" s="1"/>
      </tp>
      <tp>
        <v>1</v>
        <stp/>
        <stp>##V3_BDPV12</stp>
        <stp>EURNOK Curncy</stp>
        <stp>QUOTE_FACTOR</stp>
        <stp>[Crispin Spreadsheet.xlsx]OEI!R838C12</stp>
        <tr r="L838" s="1"/>
      </tp>
      <tp>
        <v>1</v>
        <stp/>
        <stp>##V3_BDPV12</stp>
        <stp>EURNOK Curncy</stp>
        <stp>QUOTE_FACTOR</stp>
        <stp>[Crispin Spreadsheet.xlsx]OEI!R832C12</stp>
        <tr r="L832" s="1"/>
      </tp>
      <tp>
        <v>1</v>
        <stp/>
        <stp>##V3_BDPV12</stp>
        <stp>EURNOK Curncy</stp>
        <stp>QUOTE_FACTOR</stp>
        <stp>[Crispin Spreadsheet.xlsx]OEI!R829C12</stp>
        <tr r="L829" s="1"/>
      </tp>
      <tp>
        <v>1</v>
        <stp/>
        <stp>##V3_BDPV12</stp>
        <stp>EURNOK Curncy</stp>
        <stp>QUOTE_FACTOR</stp>
        <stp>[Crispin Spreadsheet.xlsx]OEI!R826C12</stp>
        <tr r="L826" s="1"/>
      </tp>
      <tp>
        <v>1</v>
        <stp/>
        <stp>##V3_BDPV12</stp>
        <stp>EURSEK Curncy</stp>
        <stp>QUOTE_FACTOR</stp>
        <stp>[Crispin Spreadsheet.xlsx]OEI!R384C12</stp>
        <tr r="L384" s="1"/>
      </tp>
      <tp>
        <v>1</v>
        <stp/>
        <stp>##V3_BDPV12</stp>
        <stp>EURSEK Curncy</stp>
        <stp>QUOTE_FACTOR</stp>
        <stp>[Crispin Spreadsheet.xlsx]OEI!R385C12</stp>
        <tr r="L385" s="1"/>
      </tp>
      <tp>
        <v>1</v>
        <stp/>
        <stp>##V3_BDPV12</stp>
        <stp>EURSEK Curncy</stp>
        <stp>QUOTE_FACTOR</stp>
        <stp>[Crispin Spreadsheet.xlsx]OEI!R386C12</stp>
        <tr r="L386" s="1"/>
      </tp>
      <tp>
        <v>1</v>
        <stp/>
        <stp>##V3_BDPV12</stp>
        <stp>EURSEK Curncy</stp>
        <stp>QUOTE_FACTOR</stp>
        <stp>[Crispin Spreadsheet.xlsx]OEI!R387C12</stp>
        <tr r="L387" s="1"/>
      </tp>
      <tp>
        <v>1</v>
        <stp/>
        <stp>##V3_BDPV12</stp>
        <stp>EURSEK Curncy</stp>
        <stp>QUOTE_FACTOR</stp>
        <stp>[Crispin Spreadsheet.xlsx]OEI!R380C12</stp>
        <tr r="L380" s="1"/>
      </tp>
      <tp>
        <v>1</v>
        <stp/>
        <stp>##V3_BDPV12</stp>
        <stp>EURSEK Curncy</stp>
        <stp>QUOTE_FACTOR</stp>
        <stp>[Crispin Spreadsheet.xlsx]OEI!R381C12</stp>
        <tr r="L381" s="1"/>
      </tp>
      <tp>
        <v>1</v>
        <stp/>
        <stp>##V3_BDPV12</stp>
        <stp>EURSEK Curncy</stp>
        <stp>QUOTE_FACTOR</stp>
        <stp>[Crispin Spreadsheet.xlsx]OEI!R382C12</stp>
        <tr r="L382" s="1"/>
      </tp>
      <tp>
        <v>1</v>
        <stp/>
        <stp>##V3_BDPV12</stp>
        <stp>EURSEK Curncy</stp>
        <stp>QUOTE_FACTOR</stp>
        <stp>[Crispin Spreadsheet.xlsx]OEI!R383C12</stp>
        <tr r="L383" s="1"/>
      </tp>
      <tp>
        <v>1</v>
        <stp/>
        <stp>##V3_BDPV12</stp>
        <stp>EURSEK Curncy</stp>
        <stp>QUOTE_FACTOR</stp>
        <stp>[Crispin Spreadsheet.xlsx]OEI!R388C12</stp>
        <tr r="L388" s="1"/>
      </tp>
      <tp>
        <v>1</v>
        <stp/>
        <stp>##V3_BDPV12</stp>
        <stp>EURSEK Curncy</stp>
        <stp>QUOTE_FACTOR</stp>
        <stp>[Crispin Spreadsheet.xlsx]OEI!R389C12</stp>
        <tr r="L389" s="1"/>
      </tp>
      <tp>
        <v>1</v>
        <stp/>
        <stp>##V3_BDPV12</stp>
        <stp>EURSEK Curncy</stp>
        <stp>QUOTE_FACTOR</stp>
        <stp>[Crispin Spreadsheet.xlsx]OEI!R390C12</stp>
        <tr r="L390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Spreadsheet.xlsx]OEI!R375C12</stp>
        <tr r="L375" s="1"/>
      </tp>
      <tp>
        <v>1</v>
        <stp/>
        <stp>##V3_BDPV12</stp>
        <stp>EURSEK Curncy</stp>
        <stp>QUOTE_FACTOR</stp>
        <stp>[Crispin Spreadsheet.xlsx]OEI!R376C12</stp>
        <tr r="L376" s="1"/>
      </tp>
      <tp>
        <v>1</v>
        <stp/>
        <stp>##V3_BDPV12</stp>
        <stp>EURSEK Curncy</stp>
        <stp>QUOTE_FACTOR</stp>
        <stp>[Crispin Spreadsheet.xlsx]OEI!R377C12</stp>
        <tr r="L377" s="1"/>
      </tp>
      <tp>
        <v>1</v>
        <stp/>
        <stp>##V3_BDPV12</stp>
        <stp>EURSEK Curncy</stp>
        <stp>QUOTE_FACTOR</stp>
        <stp>[Crispin Spreadsheet.xlsx]OEI!R378C12</stp>
        <tr r="L378" s="1"/>
      </tp>
      <tp>
        <v>1</v>
        <stp/>
        <stp>##V3_BDPV12</stp>
        <stp>EURSEK Curncy</stp>
        <stp>QUOTE_FACTOR</stp>
        <stp>[Crispin Spreadsheet.xlsx]OEI!R379C12</stp>
        <tr r="L379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EURNOK Curncy</stp>
        <stp>QUOTE_FACTOR</stp>
        <stp>[Crispin Spreadsheet.xlsx]OEI!R332C12</stp>
        <tr r="L332" s="1"/>
      </tp>
      <tp>
        <v>1</v>
        <stp/>
        <stp>##V3_BDPV12</stp>
        <stp>EURNOK Curncy</stp>
        <stp>QUOTE_FACTOR</stp>
        <stp>[Crispin Spreadsheet.xlsx]OEI!R333C12</stp>
        <tr r="L333" s="1"/>
      </tp>
      <tp>
        <v>1</v>
        <stp/>
        <stp>##V3_BDPV12</stp>
        <stp>EURNOK Curncy</stp>
        <stp>QUOTE_FACTOR</stp>
        <stp>[Crispin Spreadsheet.xlsx]OEI!R330C12</stp>
        <tr r="L330" s="1"/>
      </tp>
      <tp>
        <v>1</v>
        <stp/>
        <stp>##V3_BDPV12</stp>
        <stp>EURNOK Curncy</stp>
        <stp>QUOTE_FACTOR</stp>
        <stp>[Crispin Spreadsheet.xlsx]OEI!R331C12</stp>
        <tr r="L331" s="1"/>
      </tp>
      <tp>
        <v>1</v>
        <stp/>
        <stp>##V3_BDPV12</stp>
        <stp>EURNOK Curncy</stp>
        <stp>QUOTE_FACTOR</stp>
        <stp>[Crispin Spreadsheet.xlsx]OEI!R328C12</stp>
        <tr r="L328" s="1"/>
      </tp>
      <tp>
        <v>1</v>
        <stp/>
        <stp>##V3_BDPV12</stp>
        <stp>EURNOK Curncy</stp>
        <stp>QUOTE_FACTOR</stp>
        <stp>[Crispin Spreadsheet.xlsx]OEI!R329C12</stp>
        <tr r="L329" s="1"/>
      </tp>
      <tp>
        <v>1</v>
        <stp/>
        <stp>##V3_BDPV12</stp>
        <stp>EURNOK Curncy</stp>
        <stp>QUOTE_FACTOR</stp>
        <stp>[Crispin Spreadsheet.xlsx]OEI!R327C12</stp>
        <tr r="L327" s="1"/>
      </tp>
      <tp>
        <v>17.91</v>
        <stp/>
        <stp>##V3_BDPV12</stp>
        <stp>ABX CN Equity</stp>
        <stp>PX_YEST_CLOSE</stp>
        <stp>[Crispin Spreadsheet.xlsx]OBID!R9C6</stp>
        <tr r="F9" s="7"/>
      </tp>
      <tp t="s">
        <v>EUR</v>
        <stp/>
        <stp>##V3_BDPV12</stp>
        <stp>DBK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Spreadsheet.xlsx]OEI!R596C4</stp>
        <tr r="D596" s="1"/>
      </tp>
      <tp t="s">
        <v>GBp</v>
        <stp/>
        <stp>##V3_BDPV12</stp>
        <stp>CPI LN Equity</stp>
        <stp>CRNCY</stp>
        <stp>[Crispin Spreadsheet.xlsx]OEI!R462C4</stp>
        <tr r="D462" s="1"/>
      </tp>
      <tp>
        <v>147.1</v>
        <stp/>
        <stp>##V3_BDPV12</stp>
        <stp>EMG LN Equity</stp>
        <stp>PX_YEST_CLOSE</stp>
        <stp>[Crispin Spreadsheet.xlsx]OEI!R541C6</stp>
        <tr r="F541" s="1"/>
      </tp>
      <tp>
        <v>262</v>
        <stp/>
        <stp>##V3_BDPV12</stp>
        <stp>RMG LN Equity</stp>
        <stp>PX_YEST_CLOSE</stp>
        <stp>[Crispin Spreadsheet.xlsx]OEI!R581C6</stp>
        <tr r="F581" s="1"/>
      </tp>
      <tp>
        <v>43.43</v>
        <stp/>
        <stp>##V3_BDPV12</stp>
        <stp>USG US Equity</stp>
        <stp>PX_YEST_CLOSE</stp>
        <stp>[Crispin Spreadsheet.xlsx]OEI!R762C6</stp>
        <tr r="F762" s="1"/>
      </tp>
      <tp>
        <v>41.44</v>
        <stp/>
        <stp>##V3_BDPV12</stp>
        <stp>TOD IM Equity</stp>
        <stp>PX_YEST_CLOSE</stp>
        <stp>[Crispin Spreadsheet.xlsx]OEI!R250C6</stp>
        <tr r="F250" s="1"/>
      </tp>
      <tp t="s">
        <v>GBp</v>
        <stp/>
        <stp>##V3_BDPV12</stp>
        <stp>HUM LN Equity</stp>
        <stp>CRNCY</stp>
        <stp>[Crispin Spreadsheet.xlsx]OEI!R507C4</stp>
        <tr r="D507" s="1"/>
      </tp>
      <tp t="s">
        <v>EUR</v>
        <stp/>
        <stp>##V3_BDPV12</stp>
        <stp>SGL GY Equity</stp>
        <stp>CRNCY</stp>
        <stp>[Crispin Spreadsheet.xlsx]OEI!R182C4</stp>
        <tr r="D182" s="1"/>
      </tp>
      <tp t="s">
        <v>EUR</v>
        <stp/>
        <stp>##V3_BDPV12</stp>
        <stp>DEC FP Equity</stp>
        <stp>CRNCY</stp>
        <stp>[Crispin Spreadsheet.xlsx]OEI!R109C4</stp>
        <tr r="D109" s="1"/>
      </tp>
      <tp>
        <v>1.05</v>
        <stp/>
        <stp>##V3_BDPV12</stp>
        <stp>ATH CN Equity</stp>
        <stp>PX_YEST_CLOSE</stp>
        <stp>[Crispin Spreadsheet.xlsx]OEI!R49C6</stp>
        <tr r="F49" s="1"/>
      </tp>
      <tp t="s">
        <v>SEK</v>
        <stp/>
        <stp>##V3_BDPV12</stp>
        <stp>HMB SS Equity</stp>
        <stp>CRNCY</stp>
        <stp>[Crispin Spreadsheet.xlsx]OEI!R382C4</stp>
        <tr r="D382" s="1"/>
      </tp>
      <tp t="s">
        <v>EUR</v>
        <stp/>
        <stp>##V3_BDPV12</stp>
        <stp>MMB FP Equity</stp>
        <stp>CRNCY</stp>
        <stp>[Crispin Spreadsheet.xlsx]OEI!R111C4</stp>
        <tr r="D111" s="1"/>
      </tp>
      <tp t="s">
        <v>USD</v>
        <stp/>
        <stp>##V3_BDPV12</stp>
        <stp>CNA US Equity</stp>
        <stp>CRNCY</stp>
        <stp>[Crispin Spreadsheet.xlsx]OEI!R661C4</stp>
        <tr r="D661" s="1"/>
      </tp>
      <tp>
        <v>1014</v>
        <stp/>
        <stp>##V3_BDPV12</stp>
        <stp>IMI LN Equity</stp>
        <stp>PX_YEST_CLOSE</stp>
        <stp>[Crispin Spreadsheet.xlsx]OEI!R511C6</stp>
        <tr r="F511" s="1"/>
      </tp>
      <tp>
        <v>15.816000000000001</v>
        <stp/>
        <stp>##V3_BDPV12</stp>
        <stp>ENI IM Equity</stp>
        <stp>PX_YEST_CLOSE</stp>
        <stp>[Crispin Spreadsheet.xlsx]OEI!R241C6</stp>
        <tr r="F241" s="1"/>
      </tp>
      <tp t="s">
        <v>CAD</v>
        <stp/>
        <stp>##V3_BDPV12</stp>
        <stp>FNV CN Equity</stp>
        <stp>CRNCY</stp>
        <stp>[Crispin Spreadsheet.xlsx]OEI!R54C4</stp>
        <tr r="D54" s="1"/>
      </tp>
      <tp>
        <v>16.47</v>
        <stp/>
        <stp>##V3_BDPV12</stp>
        <stp>BVN US Equity</stp>
        <stp>PX_YEST_CLOSE</stp>
        <stp>[Crispin Spreadsheet.xlsx]OEI!R657C6</stp>
        <tr r="F657" s="1"/>
      </tp>
      <tp t="s">
        <v>USD</v>
        <stp/>
        <stp>##V3_BDPV12</stp>
        <stp>RIG US Equity</stp>
        <stp>CRNCY</stp>
        <stp>[Crispin Spreadsheet.xlsx]OEI!R756C4</stp>
        <tr r="D756" s="1"/>
      </tp>
      <tp t="s">
        <v>CHF</v>
        <stp/>
        <stp>##V3_BDPV12</stp>
        <stp>ROG SW Equity</stp>
        <stp>CRNCY</stp>
        <stp>[Crispin Spreadsheet.xlsx]OEI!R414C4</stp>
        <tr r="D414" s="1"/>
      </tp>
      <tp>
        <v>4771.5</v>
        <stp/>
        <stp>##V3_BDPV12</stp>
        <stp>RIO LN Equity</stp>
        <stp>PX_YEST_CLOSE</stp>
        <stp>[Crispin Spreadsheet.xlsx]OEI!R575C6</stp>
        <tr r="F575" s="1"/>
      </tp>
      <tp t="s">
        <v>EUR</v>
        <stp/>
        <stp>##V3_BDPV12</stp>
        <stp>SDF GY Equity</stp>
        <stp>CRNCY</stp>
        <stp>[Crispin Spreadsheet.xlsx]OEI!R171C4</stp>
        <tr r="D171" s="1"/>
      </tp>
      <tp t="s">
        <v>EUR</v>
        <stp/>
        <stp>##V3_BDPV12</stp>
        <stp>WAF GY Equity</stp>
        <stp>CRNCY</stp>
        <stp>[Crispin Spreadsheet.xlsx]OEI!R184C4</stp>
        <tr r="D184" s="1"/>
      </tp>
      <tp t="s">
        <v>GBp</v>
        <stp/>
        <stp>##V3_BDPV12</stp>
        <stp>IQE LN Equity</stp>
        <stp>CRNCY</stp>
        <stp>[Crispin Spreadsheet.xlsx]OEI!R523C4</stp>
        <tr r="D523" s="1"/>
      </tp>
      <tp>
        <v>16.055</v>
        <stp/>
        <stp>##V3_BDPV12</stp>
        <stp>STM FP Equity</stp>
        <stp>PX_YEST_CLOSE</stp>
        <stp>[Crispin Spreadsheet.xlsx]OEI!R846C6</stp>
        <tr r="F846" s="1"/>
      </tp>
      <tp>
        <v>111.21</v>
        <stp/>
        <stp>##V3_BDPV12</stp>
        <stp>JPM US Equity</stp>
        <stp>PX_YEST_CLOSE</stp>
        <stp>[Crispin Spreadsheet.xlsx]OEI!R701C6</stp>
        <tr r="F701" s="1"/>
      </tp>
      <tp t="s">
        <v>USD</v>
        <stp/>
        <stp>##V3_BDPV12</stp>
        <stp>BID US Equity</stp>
        <stp>CRNCY</stp>
        <stp>[Crispin Spreadsheet.xlsx]OEI!R746C4</stp>
        <tr r="D746" s="1"/>
      </tp>
      <tp>
        <v>2970.1</v>
        <stp/>
        <stp>##V3_BDPV12</stp>
        <stp>NVR US Equity</stp>
        <stp>PX_YEST_CLOSE</stp>
        <stp>[Crispin Spreadsheet.xlsx]OEI!R727C6</stp>
        <tr r="F727" s="1"/>
      </tp>
      <tp>
        <v>7384.5</v>
        <stp/>
        <stp>##V3_BDPV12</stp>
        <stp>Z A Index</stp>
        <stp>LAST_PRICE</stp>
        <stp>[Crispin Spreadsheet.xlsx]OEI!R426C7</stp>
        <tr r="G426" s="1"/>
      </tp>
      <tp>
        <v>9416</v>
        <stp/>
        <stp>##V3_BDPV12</stp>
        <stp>SMA Index</stp>
        <stp>LAST_PRICE</stp>
        <stp>[Crispin Spreadsheet.xlsx]OEI!R396C7</stp>
        <tr r="G396" s="1"/>
      </tp>
      <tp>
        <v>31</v>
        <stp/>
        <stp>##V3_BDPV12</stp>
        <stp>SLP LN Equity</stp>
        <stp>PX_YEST_CLOSE</stp>
        <stp>[Crispin Spreadsheet.xlsx]OEI!R600C6</stp>
        <tr r="F600" s="1"/>
      </tp>
      <tp t="s">
        <v>AUD</v>
        <stp/>
        <stp>##V3_BDPV12</stp>
        <stp>FMG AU Equity</stp>
        <stp>CRNCY</stp>
        <stp>[Crispin Spreadsheet.xlsx]OEI!R16C4</stp>
        <tr r="D16" s="1"/>
      </tp>
      <tp t="s">
        <v>AUD</v>
        <stp/>
        <stp>##V3_BDPV12</stp>
        <stp>GMA AU Equity</stp>
        <stp>CRNCY</stp>
        <stp>[Crispin Spreadsheet.xlsx]OEI!R17C4</stp>
        <tr r="D17" s="1"/>
      </tp>
      <tp>
        <v>239.9</v>
        <stp/>
        <stp>##V3_BDPV12</stp>
        <stp>TLW LN Equity</stp>
        <stp>PX_YEST_CLOSE</stp>
        <stp>[Crispin Spreadsheet.xlsx]OEI!R610C6</stp>
        <tr r="F610" s="1"/>
      </tp>
      <tp>
        <v>3.34</v>
        <stp/>
        <stp>##V3_BDPV12</stp>
        <stp>ART GY Equity</stp>
        <stp>PX_YEST_CLOSE</stp>
        <stp>[Crispin Spreadsheet.xlsx]OEI!R149C6</stp>
        <tr r="F149" s="1"/>
      </tp>
      <tp>
        <v>134.05000000000001</v>
        <stp/>
        <stp>##V3_BDPV12</stp>
        <stp>DSY FP Equity</stp>
        <stp>PX_YEST_CLOSE</stp>
        <stp>[Crispin Spreadsheet.xlsx]OEI!R101C6</stp>
        <tr r="F101" s="1"/>
      </tp>
      <tp t="s">
        <v>GBp</v>
        <stp/>
        <stp>##V3_BDPV12</stp>
        <stp>HSP LN Equity</stp>
        <stp>CRNCY</stp>
        <stp>[Crispin Spreadsheet.xlsx]OEI!R501C4</stp>
        <tr r="D501" s="1"/>
      </tp>
      <tp t="s">
        <v>EUR</v>
        <stp/>
        <stp>##V3_BDPV12</stp>
        <stp>CAP FP Equity</stp>
        <stp>CRNCY</stp>
        <stp>[Crispin Spreadsheet.xlsx]OEI!R94C4</stp>
        <tr r="D94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>
        <v>1</v>
        <stp/>
        <stp>##V3_BDPV12</stp>
        <stp>EURCAD Curncy</stp>
        <stp>QUOTE_FACTOR</stp>
        <stp>[Crispin Spreadsheet.xlsx]OEI!R48C12</stp>
        <tr r="L48" s="1"/>
      </tp>
      <tp>
        <v>1</v>
        <stp/>
        <stp>##V3_BDPV12</stp>
        <stp>EURCAD Curncy</stp>
        <stp>QUOTE_FACTOR</stp>
        <stp>[Crispin Spreadsheet.xlsx]OEI!R49C12</stp>
        <tr r="L49" s="1"/>
      </tp>
      <tp t="s">
        <v>EUR</v>
        <stp/>
        <stp>##V3_BDPV12</stp>
        <stp>PAT GY Equity</stp>
        <stp>CRNCY</stp>
        <stp>[Crispin Spreadsheet.xlsx]OEI!R174C4</stp>
        <tr r="D174" s="1"/>
      </tp>
      <tp>
        <v>30.44</v>
        <stp/>
        <stp>##V3_BDHV12</stp>
        <stp>WOW AU Equity</stp>
        <stp>PX_CLOSE_1D</stp>
        <stp>12/04/2019</stp>
        <stp>12/04/2019</stp>
        <stp>[Crispin Spreadsheet.xlsx]OEI!R26C28</stp>
        <tr r="AB26" s="1"/>
      </tp>
      <tp>
        <v>226.75</v>
        <stp/>
        <stp>##V3_BDPV12</stp>
        <stp>BT/A LN Equity</stp>
        <stp>LAST_PRICE</stp>
        <stp>[Crispin Spreadsheet.xlsx]OPE!R36C7</stp>
        <tr r="G36" s="5"/>
      </tp>
      <tp>
        <v>1089.086</v>
        <stp/>
        <stp>##V3_BDPV12</stp>
        <stp>MXEF Index</stp>
        <stp>PX_YEST_CLOSE</stp>
        <stp>[Crispin Spreadsheet.xlsx]OEI!R790C6</stp>
        <tr r="F790" s="1"/>
      </tp>
      <tp>
        <v>1953</v>
        <stp/>
        <stp>##V3_BDPV12</stp>
        <stp>MCRO LN Equity</stp>
        <stp>LAST_PRICE</stp>
        <stp>[Crispin Spreadsheet4.xlsx]SWAN!R153C7</stp>
        <tr r="G153" s="2"/>
      </tp>
      <tp>
        <v>1.03</v>
        <stp/>
        <stp>##V3_BDHV12</stp>
        <stp>ATH CN Equity</stp>
        <stp>PX_CLOSE_1D</stp>
        <stp>12/04/2019</stp>
        <stp>12/04/2019</stp>
        <stp>[Crispin Spreadsheet.xlsx]OEI!R49C28</stp>
        <tr r="AB49" s="1"/>
      </tp>
      <tp>
        <v>42.01</v>
        <stp/>
        <stp>##V3_BDPV12</stp>
        <stp>MU US Equity</stp>
        <stp>PX_YEST_CLOSE</stp>
        <stp>[Crispin Spreadsheet.xlsx]OEI!R719C6</stp>
        <tr r="F719" s="1"/>
      </tp>
      <tp t="s">
        <v>EUR</v>
        <stp/>
        <stp>##V3_BDPV12</stp>
        <stp>AD NA Equity</stp>
        <stp>CRNCY</stp>
        <stp>[Crispin Spreadsheet.xlsx]OEI!R319C4</stp>
        <tr r="D319" s="1"/>
      </tp>
      <tp>
        <v>130.6</v>
        <stp/>
        <stp>##V3_BDPV12</stp>
        <stp>IKA Comdty</stp>
        <stp>PX_YEST_CLOSE</stp>
        <stp>[Crispin Spreadsheet.xlsx]OEI!R780C6</stp>
        <tr r="F780" s="1"/>
      </tp>
      <tp t="s">
        <v>GBp</v>
        <stp/>
        <stp>##V3_BDPV12</stp>
        <stp>HWDN LN Equity</stp>
        <stp>CRNCY</stp>
        <stp>[Crispin Spreadsheet.xlsx]OPE!R43C4</stp>
        <tr r="D43" s="5"/>
      </tp>
      <tp>
        <v>1</v>
        <stp/>
        <stp>##V3_BDPV12</stp>
        <stp>EURBRL Curncy</stp>
        <stp>QUOTE_FACTOR</stp>
        <stp>[Crispin Spreadsheet.xlsx]OEI!R845C12</stp>
        <tr r="L845" s="1"/>
      </tp>
      <tp t="s">
        <v>GBp</v>
        <stp/>
        <stp>##V3_BDPV12</stp>
        <stp>RR/ LN Equity</stp>
        <stp>CRNCY</stp>
        <stp>[Crispin Spreadsheet.xlsx]OEI!R577C4</stp>
        <tr r="D577" s="1"/>
      </tp>
      <tp>
        <v>7.8400999999999996</v>
        <stp/>
        <stp>##V3_BDPV12</stp>
        <stp>USDHKD Curncy</stp>
        <stp>LAST_PRICE</stp>
        <stp>[Crispin Spreadsheet4.xlsx]SWAN!R233C7</stp>
        <tr r="G233" s="2"/>
      </tp>
      <tp>
        <v>71.63</v>
        <stp/>
        <stp>##V3_BDPV12</stp>
        <stp>CBA AU Equity</stp>
        <stp>PX_YEST_CLOSE</stp>
        <stp>[Crispin Spreadsheet.xlsx]SWAN!R6C6</stp>
        <tr r="F6" s="2"/>
      </tp>
      <tp>
        <v>10.473599999999999</v>
        <stp/>
        <stp>##V3_BDPV12</stp>
        <stp>EURSEK Curncy</stp>
        <stp>PX_YEST_CLOSE</stp>
        <stp>[Crispin Spreadsheet.xlsx]OBID!R14C26</stp>
        <tr r="Z14" s="7"/>
      </tp>
      <tp>
        <v>0.86409000000000002</v>
        <stp/>
        <stp>##V3_BDPV12</stp>
        <stp>EURGBp Curncy</stp>
        <stp>PX_YEST_CLOSE</stp>
        <stp>[Crispin Spreadsheet.xlsx]OBID!R12C26</stp>
        <tr r="Z12" s="7"/>
      </tp>
      <tp>
        <v>0.86409000000000002</v>
        <stp/>
        <stp>##V3_BDPV12</stp>
        <stp>EURGBp Curncy</stp>
        <stp>PX_YEST_CLOSE</stp>
        <stp>[Crispin Spreadsheet.xlsx]OBID!R13C26</stp>
        <tr r="Z13" s="7"/>
      </tp>
      <tp>
        <v>0.86409000000000002</v>
        <stp/>
        <stp>##V3_BDPV12</stp>
        <stp>EURGBp Curncy</stp>
        <stp>PX_YEST_CLOSE</stp>
        <stp>[Crispin Spreadsheet.xlsx]OBID!R10C26</stp>
        <tr r="Z10" s="7"/>
      </tp>
      <tp>
        <v>0.86409000000000002</v>
        <stp/>
        <stp>##V3_BDPV12</stp>
        <stp>EURGBp Curncy</stp>
        <stp>PX_YEST_CLOSE</stp>
        <stp>[Crispin Spreadsheet.xlsx]OBID!R11C26</stp>
        <tr r="Z11" s="7"/>
      </tp>
      <tp t="s">
        <v>AUD</v>
        <stp/>
        <stp>##V3_BDPV12</stp>
        <stp>GMA AU Equity</stp>
        <stp>CRNCY</stp>
        <stp>[Crispin Spreadsheet.xlsx]SWAN!R8C4</stp>
        <tr r="D8" s="2"/>
      </tp>
      <tp>
        <v>1289</v>
        <stp/>
        <stp>##V3_BDPV12</stp>
        <stp>GCM9 Comdty</stp>
        <stp>LAST_PRICE</stp>
        <stp>[Crispin Spreadsheet4.xlsx]OEI!R796C7</stp>
        <tr r="G796" s="1"/>
      </tp>
      <tp>
        <v>1225</v>
        <stp/>
        <stp>##V3_BDPV12</stp>
        <stp>ABC LN Equity</stp>
        <stp>PX_YEST_CLOSE</stp>
        <stp>[Crispin Spreadsheet.xlsx]OEI!R429C6</stp>
        <tr r="F429" s="1"/>
      </tp>
      <tp>
        <v>109.25</v>
        <stp/>
        <stp>##V3_BDPV12</stp>
        <stp>CNA LN Equity</stp>
        <stp>PX_YEST_CLOSE</stp>
        <stp>[Crispin Spreadsheet.xlsx]OEI!R465C6</stp>
        <tr r="F465" s="1"/>
      </tp>
      <tp t="s">
        <v>EUR</v>
        <stp/>
        <stp>##V3_BDPV12</stp>
        <stp>WCH GY Equity</stp>
        <stp>CRNCY</stp>
        <stp>[Crispin Spreadsheet.xlsx]OEI!R191C4</stp>
        <tr r="D191" s="1"/>
      </tp>
      <tp t="s">
        <v>GBp</v>
        <stp/>
        <stp>##V3_BDPV12</stp>
        <stp>BA/ LN Equity</stp>
        <stp>CRNCY</stp>
        <stp>[Crispin Spreadsheet.xlsx]OPE!R34C4</stp>
        <tr r="D34" s="5"/>
      </tp>
      <tp>
        <v>2527</v>
        <stp/>
        <stp>##V3_BDPV12</stp>
        <stp>ABF LN Equity</stp>
        <stp>PX_YEST_CLOSE</stp>
        <stp>[Crispin Spreadsheet.xlsx]OEI!R439C6</stp>
        <tr r="F439" s="1"/>
      </tp>
      <tp t="s">
        <v>NOK</v>
        <stp/>
        <stp>##V3_BDPV12</stp>
        <stp>FRO NO Equity</stp>
        <stp>CRNCY</stp>
        <stp>[Crispin Spreadsheet.xlsx]OEI!R826C4</stp>
        <tr r="D826" s="1"/>
      </tp>
      <tp t="s">
        <v>EUR</v>
        <stp/>
        <stp>##V3_BDPV12</stp>
        <stp>HEN GY Equity</stp>
        <stp>CRNCY</stp>
        <stp>[Crispin Spreadsheet.xlsx]OEI!R167C4</stp>
        <tr r="D167" s="1"/>
      </tp>
      <tp t="s">
        <v>EUR</v>
        <stp/>
        <stp>##V3_BDPV12</stp>
        <stp>SPM IM Equity</stp>
        <stp>CRNCY</stp>
        <stp>[Crispin Spreadsheet.xlsx]OEI!R246C4</stp>
        <tr r="D246" s="1"/>
      </tp>
      <tp t="s">
        <v>GBp</v>
        <stp/>
        <stp>##V3_BDPV12</stp>
        <stp>ERM LN Equity</stp>
        <stp>CRNCY</stp>
        <stp>[Crispin Spreadsheet.xlsx]OEI!R487C4</stp>
        <tr r="D487" s="1"/>
      </tp>
      <tp>
        <v>20</v>
        <stp/>
        <stp>##V3_BDPV12</stp>
        <stp>HUM LN Equity</stp>
        <stp>PX_YEST_CLOSE</stp>
        <stp>[Crispin Spreadsheet.xlsx]OPE!R44C6</stp>
        <tr r="F44" s="5"/>
      </tp>
      <tp>
        <v>63.2</v>
        <stp/>
        <stp>##V3_BDPV12</stp>
        <stp>RCH LN Equity</stp>
        <stp>PX_YEST_CLOSE</stp>
        <stp>[Crispin Spreadsheet.xlsx]OEI!R608C6</stp>
        <tr r="F608" s="1"/>
      </tp>
      <tp>
        <v>182.4</v>
        <stp/>
        <stp>##V3_BDPV12</stp>
        <stp>DVO LN Equity</stp>
        <stp>PX_YEST_CLOSE</stp>
        <stp>[Crispin Spreadsheet.xlsx]OPE!R38C6</stp>
        <tr r="F38" s="5"/>
      </tp>
      <tp t="s">
        <v>USD</v>
        <stp/>
        <stp>##V3_BDPV12</stp>
        <stp>BMA US Equity</stp>
        <stp>CRNCY</stp>
        <stp>[Crispin Spreadsheet.xlsx]OEI!R645C4</stp>
        <tr r="D645" s="1"/>
      </tp>
      <tp t="s">
        <v>USD</v>
        <stp/>
        <stp>##V3_BDPV12</stp>
        <stp>CMG US Equity</stp>
        <stp>CRNCY</stp>
        <stp>[Crispin Spreadsheet.xlsx]OEI!R655C4</stp>
        <tr r="D655" s="1"/>
      </tp>
      <tp t="s">
        <v>GBp</v>
        <stp/>
        <stp>##V3_BDPV12</stp>
        <stp>GNC LN Equity</stp>
        <stp>CRNCY</stp>
        <stp>[Crispin Spreadsheet.xlsx]OPE!R41C4</stp>
        <tr r="D41" s="5"/>
      </tp>
      <tp t="s">
        <v>USD</v>
        <stp/>
        <stp>##V3_BDPV12</stp>
        <stp>ELF US Equity</stp>
        <stp>CRNCY</stp>
        <stp>[Crispin Spreadsheet.xlsx]OEI!R674C4</stp>
        <tr r="D674" s="1"/>
      </tp>
      <tp t="s">
        <v>EUR</v>
        <stp/>
        <stp>##V3_BDPV12</stp>
        <stp>ELE SQ Equity</stp>
        <stp>CRNCY</stp>
        <stp>[Crispin Spreadsheet.xlsx]OEI!R366C4</stp>
        <tr r="D366" s="1"/>
      </tp>
      <tp>
        <v>614</v>
        <stp/>
        <stp>##V3_BDPV12</stp>
        <stp>ECM LN Equity</stp>
        <stp>PX_YEST_CLOSE</stp>
        <stp>[Crispin Spreadsheet.xlsx]OEI!R488C6</stp>
        <tr r="F488" s="1"/>
      </tp>
      <tp>
        <v>160.71</v>
        <stp/>
        <stp>##V3_BDPV12</stp>
        <stp>CRM US Equity</stp>
        <stp>PX_YEST_CLOSE</stp>
        <stp>[Crispin Spreadsheet.xlsx]OEI!R744C6</stp>
        <tr r="F744" s="1"/>
      </tp>
      <tp>
        <v>16.055</v>
        <stp/>
        <stp>##V3_BDPV12</stp>
        <stp>STM FP Equity</stp>
        <stp>PX_YEST_CLOSE</stp>
        <stp>[Crispin Spreadsheet.xlsx]OEI!R131C6</stp>
        <tr r="F131" s="1"/>
      </tp>
      <tp>
        <v>2.64</v>
        <stp/>
        <stp>##V3_BDPV12</stp>
        <stp>MTS AU Equity</stp>
        <stp>PX_YEST_CLOSE</stp>
        <stp>[Crispin Spreadsheet.xlsx]OEI!R834C6</stp>
        <tr r="F834" s="1"/>
      </tp>
      <tp t="s">
        <v>NOK</v>
        <stp/>
        <stp>##V3_BDPV12</stp>
        <stp>FRO NO Equity</stp>
        <stp>CRNCY</stp>
        <stp>[Crispin Spreadsheet.xlsx]OPE!R22C4</stp>
        <tr r="D22" s="5"/>
      </tp>
      <tp t="s">
        <v>EUR</v>
        <stp/>
        <stp>##V3_BDPV12</stp>
        <stp>BNP FP Equity</stp>
        <stp>CRNCY</stp>
        <stp>[Crispin Spreadsheet.xlsx]OEI!R92C4</stp>
        <tr r="D92" s="1"/>
      </tp>
      <tp>
        <v>2.64</v>
        <stp/>
        <stp>##V3_BDPV12</stp>
        <stp>MTS AU Equity</stp>
        <stp>PX_YEST_CLOSE</stp>
        <stp>[Crispin Spreadsheet.xlsx]OEI!R20C6</stp>
        <tr r="F20" s="1"/>
      </tp>
      <tp t="s">
        <v>EUR</v>
        <stp/>
        <stp>##V3_BDPV12</stp>
        <stp>ENX FP Equity</stp>
        <stp>CRNCY</stp>
        <stp>[Crispin Spreadsheet.xlsx]OEI!R105C4</stp>
        <tr r="D105" s="1"/>
      </tp>
      <tp t="s">
        <v>USD</v>
        <stp/>
        <stp>##V3_BDPV12</stp>
        <stp>FOX US Equity</stp>
        <stp>CRNCY</stp>
        <stp>[Crispin Spreadsheet.xlsx]OEI!R687C4</stp>
        <tr r="D687" s="1"/>
      </tp>
      <tp>
        <v>15.76</v>
        <stp/>
        <stp>##V3_BDPV12</stp>
        <stp>ESV US Equity</stp>
        <stp>PX_YEST_CLOSE</stp>
        <stp>[Crispin Spreadsheet.xlsx]OEI!R675C6</stp>
        <tr r="F675" s="1"/>
      </tp>
      <tp>
        <v>17.7</v>
        <stp/>
        <stp>##V3_BDPV12</stp>
        <stp>WTW US Equity</stp>
        <stp>PX_YEST_CLOSE</stp>
        <stp>[Crispin Spreadsheet.xlsx]OEI!R852C6</stp>
        <tr r="F852" s="1"/>
      </tp>
      <tp>
        <v>11.57</v>
        <stp/>
        <stp>##V3_BDPV12</stp>
        <stp>SZU GY Equity</stp>
        <stp>PX_YEST_CLOSE</stp>
        <stp>[Crispin Spreadsheet.xlsx]OEI!R186C6</stp>
        <tr r="F186" s="1"/>
      </tp>
      <tp t="s">
        <v>EUR</v>
        <stp/>
        <stp>##V3_BDPV12</stp>
        <stp>ADS GY Equity</stp>
        <stp>CRNCY</stp>
        <stp>[Crispin Spreadsheet.xlsx]OEI!R146C4</stp>
        <tr r="D146" s="1"/>
      </tp>
      <tp t="s">
        <v>USD</v>
        <stp/>
        <stp>##V3_BDPV12</stp>
        <stp>DHT US Equity</stp>
        <stp>CRNCY</stp>
        <stp>[Crispin Spreadsheet.xlsx]OEI!R820C4</stp>
        <tr r="D820" s="1"/>
      </tp>
      <tp>
        <v>1581</v>
        <stp/>
        <stp>##V3_BDHV12</stp>
        <stp>HSX LN Equity</stp>
        <stp>PX_CLOSE_1D</stp>
        <stp>12/04/2019</stp>
        <stp>12/04/2019</stp>
        <stp>[Crispin Spreadsheet.xlsx]OPE!R42C22</stp>
        <tr r="V42" s="5"/>
      </tp>
      <tp>
        <v>66.2</v>
        <stp/>
        <stp>##V3_BDHV12</stp>
        <stp>FRO NO Equity</stp>
        <stp>PX_CLOSE_1D</stp>
        <stp>12/04/2019</stp>
        <stp>12/04/2019</stp>
        <stp>[Crispin Spreadsheet.xlsx]OPE!R22C22</stp>
        <tr r="V22" s="5"/>
      </tp>
      <tp t="s">
        <v>USD</v>
        <stp/>
        <stp>##V3_BDPV12</stp>
        <stp>RTYA Index</stp>
        <stp>CRNCY</stp>
        <stp>[Crispin Spreadsheet.xlsx]OEI!R625C4</stp>
        <tr r="D625" s="1"/>
      </tp>
      <tp t="s">
        <v>EUR</v>
        <stp/>
        <stp>##V3_BDPV12</stp>
        <stp>MT NA Equity</stp>
        <stp>CRNCY</stp>
        <stp>[Crispin Spreadsheet.xlsx]OEI!R314C4</stp>
        <tr r="D314" s="1"/>
      </tp>
      <tp>
        <v>207.84</v>
        <stp/>
        <stp>##V3_BDPV12</stp>
        <stp>GS US Equity</stp>
        <stp>PX_YEST_CLOSE</stp>
        <stp>[Crispin Spreadsheet.xlsx]OEI!R692C6</stp>
        <tr r="F692" s="1"/>
      </tp>
      <tp>
        <v>101</v>
        <stp/>
        <stp>##V3_BDPV12</stp>
        <stp>EL FP Equity</stp>
        <stp>PX_YEST_CLOSE</stp>
        <stp>[Crispin Spreadsheet.xlsx]OEI!R103C6</stp>
        <tr r="F103" s="1"/>
      </tp>
      <tp>
        <v>544.20000000000005</v>
        <stp/>
        <stp>##V3_BDPV12</stp>
        <stp>5020 JT Equity</stp>
        <stp>LAST_PRICE</stp>
        <stp>[Crispin Spreadsheet.xlsx]OPE!R17C7</stp>
        <tr r="G17" s="5"/>
      </tp>
      <tp>
        <v>123.09375</v>
        <stp/>
        <stp>##V3_BDPV12</stp>
        <stp>TYA Comdty</stp>
        <stp>PX_YEST_CLOSE</stp>
        <stp>[Crispin Spreadsheet.xlsx]OEI!R781C6</stp>
        <tr r="F781" s="1"/>
      </tp>
      <tp>
        <v>19.597999999999999</v>
        <stp/>
        <stp>##V3_BDHV12</stp>
        <stp>MT NA Equity</stp>
        <stp>PX_CLOSE_1D</stp>
        <stp>12/04/2019</stp>
        <stp>12/04/2019</stp>
        <stp>[Crispin Spreadsheet.xlsx]SWAN!R74C26</stp>
        <tr r="Z74" s="2"/>
      </tp>
      <tp>
        <v>134.69999999999999</v>
        <stp/>
        <stp>##V3_BDPV12</stp>
        <stp>16 HK Equity</stp>
        <stp>LAST_PRICE</stp>
        <stp>[Crispin Spreadsheet.xlsx]OEI!R216C7</stp>
        <tr r="G216" s="1"/>
      </tp>
      <tp>
        <v>10.462999999999999</v>
        <stp/>
        <stp>##V3_BDPV12</stp>
        <stp>EURSEK Curncy</stp>
        <stp>LAST_PRICE</stp>
        <stp>[Crispin Spreadsheet4.xlsx]OEI!R375C13</stp>
        <tr r="M375" s="1"/>
      </tp>
      <tp>
        <v>10.462999999999999</v>
        <stp/>
        <stp>##V3_BDPV12</stp>
        <stp>EURSEK Curncy</stp>
        <stp>LAST_PRICE</stp>
        <stp>[Crispin Spreadsheet4.xlsx]OEI!R376C13</stp>
        <tr r="M376" s="1"/>
      </tp>
      <tp>
        <v>10.462999999999999</v>
        <stp/>
        <stp>##V3_BDPV12</stp>
        <stp>EURSEK Curncy</stp>
        <stp>LAST_PRICE</stp>
        <stp>[Crispin Spreadsheet4.xlsx]OEI!R377C13</stp>
        <tr r="M377" s="1"/>
      </tp>
      <tp>
        <v>10.462999999999999</v>
        <stp/>
        <stp>##V3_BDPV12</stp>
        <stp>EURSEK Curncy</stp>
        <stp>LAST_PRICE</stp>
        <stp>[Crispin Spreadsheet4.xlsx]OEI!R378C13</stp>
        <tr r="M378" s="1"/>
      </tp>
      <tp>
        <v>10.462999999999999</v>
        <stp/>
        <stp>##V3_BDPV12</stp>
        <stp>EURSEK Curncy</stp>
        <stp>LAST_PRICE</stp>
        <stp>[Crispin Spreadsheet4.xlsx]OEI!R379C13</stp>
        <tr r="M379" s="1"/>
      </tp>
      <tp>
        <v>10.462999999999999</v>
        <stp/>
        <stp>##V3_BDPV12</stp>
        <stp>EURSEK Curncy</stp>
        <stp>LAST_PRICE</stp>
        <stp>[Crispin Spreadsheet4.xlsx]OEI!R384C13</stp>
        <tr r="M384" s="1"/>
      </tp>
      <tp>
        <v>10.462999999999999</v>
        <stp/>
        <stp>##V3_BDPV12</stp>
        <stp>EURSEK Curncy</stp>
        <stp>LAST_PRICE</stp>
        <stp>[Crispin Spreadsheet4.xlsx]OEI!R385C13</stp>
        <tr r="M385" s="1"/>
      </tp>
      <tp>
        <v>10.462999999999999</v>
        <stp/>
        <stp>##V3_BDPV12</stp>
        <stp>EURSEK Curncy</stp>
        <stp>LAST_PRICE</stp>
        <stp>[Crispin Spreadsheet4.xlsx]OEI!R386C13</stp>
        <tr r="M386" s="1"/>
      </tp>
      <tp>
        <v>10.462999999999999</v>
        <stp/>
        <stp>##V3_BDPV12</stp>
        <stp>EURSEK Curncy</stp>
        <stp>LAST_PRICE</stp>
        <stp>[Crispin Spreadsheet4.xlsx]OEI!R387C13</stp>
        <tr r="M387" s="1"/>
      </tp>
      <tp>
        <v>10.462999999999999</v>
        <stp/>
        <stp>##V3_BDPV12</stp>
        <stp>EURSEK Curncy</stp>
        <stp>LAST_PRICE</stp>
        <stp>[Crispin Spreadsheet4.xlsx]OEI!R380C13</stp>
        <tr r="M380" s="1"/>
      </tp>
      <tp>
        <v>10.462999999999999</v>
        <stp/>
        <stp>##V3_BDPV12</stp>
        <stp>EURSEK Curncy</stp>
        <stp>LAST_PRICE</stp>
        <stp>[Crispin Spreadsheet4.xlsx]OEI!R381C13</stp>
        <tr r="M381" s="1"/>
      </tp>
      <tp>
        <v>10.462999999999999</v>
        <stp/>
        <stp>##V3_BDPV12</stp>
        <stp>EURSEK Curncy</stp>
        <stp>LAST_PRICE</stp>
        <stp>[Crispin Spreadsheet4.xlsx]OEI!R382C13</stp>
        <tr r="M382" s="1"/>
      </tp>
      <tp>
        <v>10.462999999999999</v>
        <stp/>
        <stp>##V3_BDPV12</stp>
        <stp>EURSEK Curncy</stp>
        <stp>LAST_PRICE</stp>
        <stp>[Crispin Spreadsheet4.xlsx]OEI!R383C13</stp>
        <tr r="M383" s="1"/>
      </tp>
      <tp>
        <v>10.462999999999999</v>
        <stp/>
        <stp>##V3_BDPV12</stp>
        <stp>EURSEK Curncy</stp>
        <stp>LAST_PRICE</stp>
        <stp>[Crispin Spreadsheet4.xlsx]OEI!R388C13</stp>
        <tr r="M388" s="1"/>
      </tp>
      <tp>
        <v>10.462999999999999</v>
        <stp/>
        <stp>##V3_BDPV12</stp>
        <stp>EURSEK Curncy</stp>
        <stp>LAST_PRICE</stp>
        <stp>[Crispin Spreadsheet4.xlsx]OEI!R389C13</stp>
        <tr r="M389" s="1"/>
      </tp>
      <tp>
        <v>10.462999999999999</v>
        <stp/>
        <stp>##V3_BDPV12</stp>
        <stp>EURSEK Curncy</stp>
        <stp>LAST_PRICE</stp>
        <stp>[Crispin Spreadsheet4.xlsx]OEI!R390C13</stp>
        <tr r="M390" s="1"/>
      </tp>
      <tp>
        <v>10.462999999999999</v>
        <stp/>
        <stp>##V3_BDPV12</stp>
        <stp>EURSEK Curncy</stp>
        <stp>LAST_PRICE</stp>
        <stp>[Crispin Spreadsheet4.xlsx]OEI!R391C13</stp>
        <tr r="M391" s="1"/>
      </tp>
      <tp>
        <v>10.462999999999999</v>
        <stp/>
        <stp>##V3_BDPV12</stp>
        <stp>EURSEK Curncy</stp>
        <stp>LAST_PRICE</stp>
        <stp>[Crispin Spreadsheet4.xlsx]OEI!R392C13</stp>
        <tr r="M392" s="1"/>
      </tp>
      <tp>
        <v>10.462999999999999</v>
        <stp/>
        <stp>##V3_BDPV12</stp>
        <stp>EURSEK Curncy</stp>
        <stp>LAST_PRICE</stp>
        <stp>[Crispin Spreadsheet4.xlsx]OEI!R393C13</stp>
        <tr r="M393" s="1"/>
      </tp>
      <tp t="s">
        <v>GBp</v>
        <stp/>
        <stp>##V3_BDPV12</stp>
        <stp>AV/ LN Equity</stp>
        <stp>CRNCY</stp>
        <stp>[Crispin Spreadsheet.xlsx]OEI!R442C4</stp>
        <tr r="D442" s="1"/>
      </tp>
      <tp t="s">
        <v>CAD</v>
        <stp/>
        <stp>##V3_BDPV12</stp>
        <stp>ABX CN Equity</stp>
        <stp>CRNCY</stp>
        <stp>[Crispin Spreadsheet.xlsx]ALEG!R9C4</stp>
        <tr r="D9" s="3"/>
      </tp>
      <tp>
        <v>10.462999999999999</v>
        <stp/>
        <stp>##V3_BDPV12</stp>
        <stp>EURSEK Curncy</stp>
        <stp>LAST_PRICE</stp>
        <stp>[Crispin Spreadsheet4.xlsx]OEI!R828C13</stp>
        <tr r="M828" s="1"/>
      </tp>
      <tp>
        <v>5905</v>
        <stp/>
        <stp>##V3_BDPV12</stp>
        <stp>RB/ LN Equity</stp>
        <stp>PX_YEST_CLOSE</stp>
        <stp>[Crispin Spreadsheet.xlsx]OEI!R568C6</stp>
        <tr r="F568" s="1"/>
      </tp>
      <tp t="s">
        <v>EUR</v>
        <stp/>
        <stp>##V3_BDPV12</stp>
        <stp>HEI GY Equity</stp>
        <stp>CRNCY</stp>
        <stp>[Crispin Spreadsheet.xlsx]OEI!R166C4</stp>
        <tr r="D166" s="1"/>
      </tp>
      <tp>
        <v>14.56</v>
        <stp/>
        <stp>##V3_BDPV12</stp>
        <stp>ORA FP Equity</stp>
        <stp>PX_YEST_CLOSE</stp>
        <stp>[Crispin Spreadsheet.xlsx]OEI!R116C6</stp>
        <tr r="F116" s="1"/>
      </tp>
      <tp t="s">
        <v>EUR</v>
        <stp/>
        <stp>##V3_BDPV12</stp>
        <stp>RCO FP Equity</stp>
        <stp>CRNCY</stp>
        <stp>[Crispin Spreadsheet.xlsx]OEI!R119C4</stp>
        <tr r="D119" s="1"/>
      </tp>
      <tp>
        <v>115.6</v>
        <stp/>
        <stp>##V3_BDPV12</stp>
        <stp>PPG US Equity</stp>
        <stp>PX_YEST_CLOSE</stp>
        <stp>[Crispin Spreadsheet.xlsx]OEI!R737C6</stp>
        <tr r="F737" s="1"/>
      </tp>
      <tp t="s">
        <v>EUR</v>
        <stp/>
        <stp>##V3_BDPV12</stp>
        <stp>MAN GY Equity</stp>
        <stp>CRNCY</stp>
        <stp>[Crispin Spreadsheet.xlsx]OEI!R172C4</stp>
        <tr r="D172" s="1"/>
      </tp>
      <tp t="s">
        <v>GBp</v>
        <stp/>
        <stp>##V3_BDPV12</stp>
        <stp>PSN LN Equity</stp>
        <stp>CRNCY</stp>
        <stp>[Crispin Spreadsheet.xlsx]OEI!R557C4</stp>
        <tr r="D557" s="1"/>
      </tp>
      <tp t="s">
        <v>USD</v>
        <stp/>
        <stp>##V3_BDPV12</stp>
        <stp>POL US Equity</stp>
        <stp>CRNCY</stp>
        <stp>[Crispin Spreadsheet.xlsx]OEI!R736C4</stp>
        <tr r="D736" s="1"/>
      </tp>
      <tp t="s">
        <v>EUR</v>
        <stp/>
        <stp>##V3_BDPV12</stp>
        <stp>ATO FP Equity</stp>
        <stp>CRNCY</stp>
        <stp>[Crispin Spreadsheet.xlsx]OEI!R90C4</stp>
        <tr r="D90" s="1"/>
      </tp>
      <tp t="s">
        <v>GBp</v>
        <stp/>
        <stp>##V3_BDPV12</stp>
        <stp>FTC LN Equity</stp>
        <stp>CRNCY</stp>
        <stp>[Crispin Spreadsheet.xlsx]OEI!R490C4</stp>
        <tr r="D490" s="1"/>
      </tp>
      <tp>
        <v>168.15</v>
        <stp/>
        <stp>##V3_BDPV12</stp>
        <stp>WMH LN Equity</stp>
        <stp>PX_YEST_CLOSE</stp>
        <stp>[Crispin Spreadsheet.xlsx]OEI!R617C6</stp>
        <tr r="F617" s="1"/>
      </tp>
      <tp>
        <v>21</v>
        <stp/>
        <stp>##V3_BDPV12</stp>
        <stp>CNP FP Equity</stp>
        <stp>PX_YEST_CLOSE</stp>
        <stp>[Crispin Spreadsheet.xlsx]OEI!R98C6</stp>
        <tr r="F98" s="1"/>
      </tp>
      <tp>
        <v>4.5460000000000003</v>
        <stp/>
        <stp>##V3_BDPV12</stp>
        <stp>AGN NA Equity</stp>
        <stp>PX_YEST_CLOSE</stp>
        <stp>[Crispin Spreadsheet.xlsx]OEI!R312C6</stp>
        <tr r="F312" s="1"/>
      </tp>
      <tp t="s">
        <v>EUR</v>
        <stp/>
        <stp>##V3_BDPV12</stp>
        <stp>ABI BB Equity</stp>
        <stp>CRNCY</stp>
        <stp>[Crispin Spreadsheet.xlsx]OEI!R34C4</stp>
        <tr r="D34" s="1"/>
      </tp>
      <tp t="s">
        <v>USD</v>
        <stp/>
        <stp>##V3_BDPV12</stp>
        <stp>EOG US Equity</stp>
        <stp>CRNCY</stp>
        <stp>[Crispin Spreadsheet.xlsx]OEI!R676C4</stp>
        <tr r="D676" s="1"/>
      </tp>
      <tp t="s">
        <v>GBp</v>
        <stp/>
        <stp>##V3_BDPV12</stp>
        <stp>SPD LN Equity</stp>
        <stp>CRNCY</stp>
        <stp>[Crispin Spreadsheet.xlsx]OEI!R594C4</stp>
        <tr r="D594" s="1"/>
      </tp>
      <tp>
        <v>3.3525</v>
        <stp/>
        <stp>##V3_BDPV12</stp>
        <stp>CCR LN Equity</stp>
        <stp>PX_YEST_CLOSE</stp>
        <stp>[Crispin Spreadsheet.xlsx]OEI!R459C6</stp>
        <tr r="F459" s="1"/>
      </tp>
      <tp>
        <v>260.60000000000002</v>
        <stp/>
        <stp>##V3_BDPV12</stp>
        <stp>RBS LN Equity</stp>
        <stp>PX_YEST_CLOSE</stp>
        <stp>[Crispin Spreadsheet.xlsx]OEI!R578C6</stp>
        <tr r="F578" s="1"/>
      </tp>
      <tp t="s">
        <v>AUD</v>
        <stp/>
        <stp>##V3_BDPV12</stp>
        <stp>BLD AU Equity</stp>
        <stp>CRNCY</stp>
        <stp>[Crispin Spreadsheet.xlsx]OEI!R14C4</stp>
        <tr r="D14" s="1"/>
      </tp>
      <tp t="s">
        <v>GBp</v>
        <stp/>
        <stp>##V3_BDPV12</stp>
        <stp>CPR LN Equity</stp>
        <stp>CRNCY</stp>
        <stp>[Crispin Spreadsheet.xlsx]OEI!R464C4</stp>
        <tr r="D464" s="1"/>
      </tp>
      <tp>
        <v>37.35</v>
        <stp/>
        <stp>##V3_BDPV12</stp>
        <stp>NHY NO Equity</stp>
        <stp>PX_YEST_CLOSE</stp>
        <stp>[Crispin Spreadsheet.xlsx]OEI!R333C6</stp>
        <tr r="F333" s="1"/>
      </tp>
      <tp t="s">
        <v>EUR</v>
        <stp/>
        <stp>##V3_BDPV12</stp>
        <stp>ISP IM Equity</stp>
        <stp>CRNCY</stp>
        <stp>[Crispin Spreadsheet.xlsx]OEI!R244C4</stp>
        <tr r="D244" s="1"/>
      </tp>
      <tp t="s">
        <v>AUD</v>
        <stp/>
        <stp>##V3_BDPV12</stp>
        <stp>CBA AU Equity</stp>
        <stp>CRNCY</stp>
        <stp>[Crispin Spreadsheet.xlsx]OEI!R15C4</stp>
        <tr r="D15" s="1"/>
      </tp>
      <tp t="s">
        <v>GBp</v>
        <stp/>
        <stp>##V3_BDPV12</stp>
        <stp>ARW LN Equity</stp>
        <stp>CRNCY</stp>
        <stp>[Crispin Spreadsheet.xlsx]OEI!R436C4</stp>
        <tr r="D436" s="1"/>
      </tp>
      <tp>
        <v>145.05000000000001</v>
        <stp/>
        <stp>##V3_BDPV12</stp>
        <stp>DC/ LN Equity</stp>
        <stp>PX_YEST_CLOSE</stp>
        <stp>[Crispin Spreadsheet.xlsx]OPE!R39C6</stp>
        <tr r="F39" s="5"/>
      </tp>
      <tp>
        <v>891.4</v>
        <stp/>
        <stp>##V3_BDPV12</stp>
        <stp>PLA Comdty</stp>
        <stp>LAST_PRICE</stp>
        <stp>[Crispin Spreadsheet4.xlsx]OEI!R786C7</stp>
        <tr r="G786" s="1"/>
      </tp>
      <tp>
        <v>2.14</v>
        <stp/>
        <stp>##V3_BDHV12</stp>
        <stp>TRQ CN Equity</stp>
        <stp>PX_CLOSE_1D</stp>
        <stp>12/04/2019</stp>
        <stp>12/04/2019</stp>
        <stp>[Crispin Spreadsheet.xlsx]OEI!R56C28</stp>
        <tr r="AB56" s="1"/>
      </tp>
      <tp>
        <v>195.9</v>
        <stp/>
        <stp>##V3_BDHV12</stp>
        <stp>ARW LN Equity</stp>
        <stp>PX_CLOSE_1D</stp>
        <stp>12/04/2019</stp>
        <stp>12/04/2019</stp>
        <stp>[Crispin Spreadsheet.xlsx]OPE!R32C22</stp>
        <tr r="V32" s="5"/>
      </tp>
      <tp>
        <v>64.2</v>
        <stp/>
        <stp>##V3_BDPV12</stp>
        <stp>SAVE FP Equity</stp>
        <stp>PX_YEST_CLOSE</stp>
        <stp>[Crispin Spreadsheet.xlsx]FDXC!R9C6</stp>
        <tr r="F9" s="8"/>
      </tp>
      <tp>
        <v>167.74</v>
        <stp/>
        <stp>##V3_BDPV12</stp>
        <stp>BARC LN Equity</stp>
        <stp>LAST_PRICE</stp>
        <stp>[Crispin Spreadsheet4.xlsx]SWAN!R117C7</stp>
        <tr r="G117" s="2"/>
      </tp>
      <tp>
        <v>39.75</v>
        <stp/>
        <stp>##V3_BDHV12</stp>
        <stp>ALO FP Equity</stp>
        <stp>PX_CLOSE_1D</stp>
        <stp>12/04/2019</stp>
        <stp>12/04/2019</stp>
        <stp>[Crispin Spreadsheet.xlsx]OEI!R88C28</stp>
        <tr r="AB88" s="1"/>
      </tp>
      <tp>
        <v>1250</v>
        <stp/>
        <stp>##V3_BDHV12</stp>
        <stp>ERM LN Equity</stp>
        <stp>PX_CLOSE_1D</stp>
        <stp>12/04/2019</stp>
        <stp>12/04/2019</stp>
        <stp>[Crispin Spreadsheet.xlsx]OPE!R40C22</stp>
        <tr r="V40" s="5"/>
      </tp>
      <tp>
        <v>40.5</v>
        <stp/>
        <stp>##V3_BDPV12</stp>
        <stp>TUNG LN Equity</stp>
        <stp>PX_YEST_CLOSE</stp>
        <stp>[Crispin Spreadsheet.xlsx]OPE!R49C6</stp>
        <tr r="F49" s="5"/>
      </tp>
      <tp>
        <v>22.83</v>
        <stp/>
        <stp>##V3_BDPV12</stp>
        <stp>ON US Equity</stp>
        <stp>PX_YEST_CLOSE</stp>
        <stp>[Crispin Spreadsheet.xlsx]OEI!R729C6</stp>
        <tr r="F729" s="1"/>
      </tp>
      <tp>
        <v>11.097200000000001</v>
        <stp/>
        <stp>##V3_BDPV12</stp>
        <stp>GBPNOK Curncy</stp>
        <stp>PX_YEST_CLOSE</stp>
        <stp>[Crispin Spreadsheet.xlsx]OPUS!R31C26</stp>
        <tr r="Z31" s="4"/>
      </tp>
      <tp>
        <v>11.097200000000001</v>
        <stp/>
        <stp>##V3_BDPV12</stp>
        <stp>GBPNOK Curncy</stp>
        <stp>PX_YEST_CLOSE</stp>
        <stp>[Crispin Spreadsheet.xlsx]OPUS!R30C26</stp>
        <tr r="Z30" s="4"/>
      </tp>
      <tp>
        <v>11.097200000000001</v>
        <stp/>
        <stp>##V3_BDPV12</stp>
        <stp>GBPNOK Curncy</stp>
        <stp>PX_YEST_CLOSE</stp>
        <stp>[Crispin Spreadsheet.xlsx]OPUS!R33C26</stp>
        <tr r="Z33" s="4"/>
      </tp>
      <tp>
        <v>11.097200000000001</v>
        <stp/>
        <stp>##V3_BDPV12</stp>
        <stp>GBPNOK Curncy</stp>
        <stp>PX_YEST_CLOSE</stp>
        <stp>[Crispin Spreadsheet.xlsx]OPUS!R32C26</stp>
        <tr r="Z32" s="4"/>
      </tp>
      <tp>
        <v>146.47999999999999</v>
        <stp/>
        <stp>##V3_BDPV12</stp>
        <stp>GBPJPY Curncy</stp>
        <stp>PX_YEST_CLOSE</stp>
        <stp>[Crispin Spreadsheet.xlsx]OPUS!R27C26</stp>
        <tr r="Z27" s="4"/>
      </tp>
      <tp>
        <v>146.47999999999999</v>
        <stp/>
        <stp>##V3_BDPV12</stp>
        <stp>GBPJPY Curncy</stp>
        <stp>PX_YEST_CLOSE</stp>
        <stp>[Crispin Spreadsheet.xlsx]OPUS!R26C26</stp>
        <tr r="Z26" s="4"/>
      </tp>
      <tp>
        <v>146.47999999999999</v>
        <stp/>
        <stp>##V3_BDPV12</stp>
        <stp>GBPJPY Curncy</stp>
        <stp>PX_YEST_CLOSE</stp>
        <stp>[Crispin Spreadsheet.xlsx]OPUS!R25C26</stp>
        <tr r="Z25" s="4"/>
      </tp>
      <tp>
        <v>146.47999999999999</v>
        <stp/>
        <stp>##V3_BDPV12</stp>
        <stp>GBPJPY Curncy</stp>
        <stp>PX_YEST_CLOSE</stp>
        <stp>[Crispin Spreadsheet.xlsx]OPUS!R24C26</stp>
        <tr r="Z24" s="4"/>
      </tp>
      <tp>
        <v>146.47999999999999</v>
        <stp/>
        <stp>##V3_BDPV12</stp>
        <stp>GBPJPY Curncy</stp>
        <stp>PX_YEST_CLOSE</stp>
        <stp>[Crispin Spreadsheet.xlsx]OPUS!R23C26</stp>
        <tr r="Z23" s="4"/>
      </tp>
      <tp t="s">
        <v>GBp</v>
        <stp/>
        <stp>##V3_BDPV12</stp>
        <stp>QQ/ LN Equity</stp>
        <stp>CRNCY</stp>
        <stp>[Crispin Spreadsheet.xlsx]OEI!R566C4</stp>
        <tr r="D566" s="1"/>
      </tp>
      <tp>
        <v>52.16</v>
        <stp/>
        <stp>##V3_BDPV12</stp>
        <stp>LHN SW Equity</stp>
        <stp>LAST_PRICE</stp>
        <stp>[Crispin Spreadsheet4.xlsx]SWAN!R104C7</stp>
        <tr r="G104" s="2"/>
      </tp>
      <tp>
        <v>1.1568000000000001</v>
        <stp/>
        <stp>##V3_BDPV12</stp>
        <stp>GBPEUR Curncy</stp>
        <stp>PX_YEST_CLOSE</stp>
        <stp>[Crispin Spreadsheet.xlsx]OPUS!R14C26</stp>
        <tr r="Z14" s="4"/>
      </tp>
      <tp>
        <v>1.1568000000000001</v>
        <stp/>
        <stp>##V3_BDPV12</stp>
        <stp>GBPEUR Curncy</stp>
        <stp>PX_YEST_CLOSE</stp>
        <stp>[Crispin Spreadsheet.xlsx]OPUS!R13C26</stp>
        <tr r="Z13" s="4"/>
      </tp>
      <tp>
        <v>1.1568000000000001</v>
        <stp/>
        <stp>##V3_BDPV12</stp>
        <stp>GBPEUR Curncy</stp>
        <stp>PX_YEST_CLOSE</stp>
        <stp>[Crispin Spreadsheet.xlsx]OPUS!R20C26</stp>
        <tr r="Z20" s="4"/>
      </tp>
      <tp>
        <v>1.7421</v>
        <stp/>
        <stp>##V3_BDPV12</stp>
        <stp>GBPCAD Curncy</stp>
        <stp>PX_YEST_CLOSE</stp>
        <stp>[Crispin Spreadsheet.xlsx]OPUS!R10C26</stp>
        <tr r="Z10" s="4"/>
      </tp>
      <tp>
        <v>18.246700000000001</v>
        <stp/>
        <stp>##V3_BDPV12</stp>
        <stp>GBPZAr Curncy</stp>
        <stp>PX_YEST_CLOSE</stp>
        <stp>[Crispin Spreadsheet.xlsx]OPUS!R36C26</stp>
        <tr r="Z36" s="4"/>
      </tp>
      <tp>
        <v>18.246700000000001</v>
        <stp/>
        <stp>##V3_BDPV12</stp>
        <stp>GBPZAr Curncy</stp>
        <stp>PX_YEST_CLOSE</stp>
        <stp>[Crispin Spreadsheet.xlsx]OPUS!R37C26</stp>
        <tr r="Z37" s="4"/>
      </tp>
      <tp>
        <v>1.3073999999999999</v>
        <stp/>
        <stp>##V3_BDPV12</stp>
        <stp>GBPUSD Curncy</stp>
        <stp>PX_YEST_CLOSE</stp>
        <stp>[Crispin Spreadsheet.xlsx]OPUS!R17C26</stp>
        <tr r="Z17" s="4"/>
      </tp>
      <tp>
        <v>1.3073999999999999</v>
        <stp/>
        <stp>##V3_BDPV12</stp>
        <stp>GBPUSD Curncy</stp>
        <stp>PX_YEST_CLOSE</stp>
        <stp>[Crispin Spreadsheet.xlsx]OPUS!R62C26</stp>
        <tr r="Z62" s="4"/>
      </tp>
      <tp>
        <v>1.3073999999999999</v>
        <stp/>
        <stp>##V3_BDPV12</stp>
        <stp>GBPUSD Curncy</stp>
        <stp>PX_YEST_CLOSE</stp>
        <stp>[Crispin Spreadsheet.xlsx]OPUS!R60C26</stp>
        <tr r="Z60" s="4"/>
      </tp>
      <tp>
        <v>1.3073999999999999</v>
        <stp/>
        <stp>##V3_BDPV12</stp>
        <stp>GBPUSD Curncy</stp>
        <stp>PX_YEST_CLOSE</stp>
        <stp>[Crispin Spreadsheet.xlsx]OPUS!R68C26</stp>
        <tr r="Z68" s="4"/>
      </tp>
      <tp>
        <v>1.3073999999999999</v>
        <stp/>
        <stp>##V3_BDPV12</stp>
        <stp>GBPUSD Curncy</stp>
        <stp>PX_YEST_CLOSE</stp>
        <stp>[Crispin Spreadsheet.xlsx]OPUS!R69C26</stp>
        <tr r="Z69" s="4"/>
      </tp>
      <tp>
        <v>1.3073999999999999</v>
        <stp/>
        <stp>##V3_BDPV12</stp>
        <stp>GBPUSD Curncy</stp>
        <stp>PX_YEST_CLOSE</stp>
        <stp>[Crispin Spreadsheet.xlsx]OPUS!R72C26</stp>
        <tr r="Z72" s="4"/>
      </tp>
      <tp>
        <v>1.3073999999999999</v>
        <stp/>
        <stp>##V3_BDPV12</stp>
        <stp>GBPUSD Curncy</stp>
        <stp>PX_YEST_CLOSE</stp>
        <stp>[Crispin Spreadsheet.xlsx]OPUS!R73C26</stp>
        <tr r="Z73" s="4"/>
      </tp>
      <tp>
        <v>1.3073999999999999</v>
        <stp/>
        <stp>##V3_BDPV12</stp>
        <stp>GBPUSD Curncy</stp>
        <stp>PX_YEST_CLOSE</stp>
        <stp>[Crispin Spreadsheet.xlsx]OPUS!R70C26</stp>
        <tr r="Z70" s="4"/>
      </tp>
      <tp>
        <v>1.3073999999999999</v>
        <stp/>
        <stp>##V3_BDPV12</stp>
        <stp>GBPUSD Curncy</stp>
        <stp>PX_YEST_CLOSE</stp>
        <stp>[Crispin Spreadsheet.xlsx]OPUS!R71C26</stp>
        <tr r="Z71" s="4"/>
      </tp>
      <tp>
        <v>1.3073999999999999</v>
        <stp/>
        <stp>##V3_BDPV12</stp>
        <stp>GBPUSD Curncy</stp>
        <stp>PX_YEST_CLOSE</stp>
        <stp>[Crispin Spreadsheet.xlsx]OPUS!R76C26</stp>
        <tr r="Z76" s="4"/>
      </tp>
      <tp>
        <v>1.3073999999999999</v>
        <stp/>
        <stp>##V3_BDPV12</stp>
        <stp>GBPUSD Curncy</stp>
        <stp>PX_YEST_CLOSE</stp>
        <stp>[Crispin Spreadsheet.xlsx]OPUS!R77C26</stp>
        <tr r="Z77" s="4"/>
      </tp>
      <tp>
        <v>1.3073999999999999</v>
        <stp/>
        <stp>##V3_BDPV12</stp>
        <stp>GBPUSD Curncy</stp>
        <stp>PX_YEST_CLOSE</stp>
        <stp>[Crispin Spreadsheet.xlsx]OPUS!R74C26</stp>
        <tr r="Z74" s="4"/>
      </tp>
      <tp>
        <v>1.3073999999999999</v>
        <stp/>
        <stp>##V3_BDPV12</stp>
        <stp>GBPUSD Curncy</stp>
        <stp>PX_YEST_CLOSE</stp>
        <stp>[Crispin Spreadsheet.xlsx]OPUS!R75C26</stp>
        <tr r="Z75" s="4"/>
      </tp>
      <tp>
        <v>1.3073999999999999</v>
        <stp/>
        <stp>##V3_BDPV12</stp>
        <stp>GBPUSD Curncy</stp>
        <stp>PX_YEST_CLOSE</stp>
        <stp>[Crispin Spreadsheet.xlsx]OPUS!R78C26</stp>
        <tr r="Z78" s="4"/>
      </tp>
      <tp>
        <v>1.3073999999999999</v>
        <stp/>
        <stp>##V3_BDPV12</stp>
        <stp>GBPUSD Curncy</stp>
        <stp>PX_YEST_CLOSE</stp>
        <stp>[Crispin Spreadsheet.xlsx]OPUS!R79C26</stp>
        <tr r="Z79" s="4"/>
      </tp>
      <tp>
        <v>1.3073999999999999</v>
        <stp/>
        <stp>##V3_BDPV12</stp>
        <stp>GBPUSD Curncy</stp>
        <stp>PX_YEST_CLOSE</stp>
        <stp>[Crispin Spreadsheet.xlsx]OPUS!R80C26</stp>
        <tr r="Z80" s="4"/>
      </tp>
      <tp>
        <v>12.1166</v>
        <stp/>
        <stp>##V3_BDPV12</stp>
        <stp>GBPSEK Curncy</stp>
        <stp>PX_YEST_CLOSE</stp>
        <stp>[Crispin Spreadsheet.xlsx]OPUS!R41C26</stp>
        <tr r="Z41" s="4"/>
      </tp>
      <tp>
        <v>12.1166</v>
        <stp/>
        <stp>##V3_BDPV12</stp>
        <stp>GBPSEK Curncy</stp>
        <stp>PX_YEST_CLOSE</stp>
        <stp>[Crispin Spreadsheet.xlsx]OPUS!R40C26</stp>
        <tr r="Z40" s="4"/>
      </tp>
      <tp t="s">
        <v>GBp</v>
        <stp/>
        <stp>##V3_BDPV12</stp>
        <stp>TPK LN Equity</stp>
        <stp>CRNCY</stp>
        <stp>[Crispin Spreadsheet.xlsx]OEI!R607C4</stp>
        <tr r="D607" s="1"/>
      </tp>
      <tp>
        <v>11.94</v>
        <stp/>
        <stp>##V3_BDPV12</stp>
        <stp>ACA FP Equity</stp>
        <stp>PX_YEST_CLOSE</stp>
        <stp>[Crispin Spreadsheet.xlsx]OEI!R99C6</stp>
        <tr r="F99" s="1"/>
      </tp>
      <tp>
        <v>542.6</v>
        <stp/>
        <stp>##V3_BDPV12</stp>
        <stp>IAG LN Equity</stp>
        <stp>PX_YEST_CLOSE</stp>
        <stp>[Crispin Spreadsheet.xlsx]OEI!R518C6</stp>
        <tr r="F518" s="1"/>
      </tp>
      <tp>
        <v>18205</v>
        <stp/>
        <stp>##V3_BDPV12</stp>
        <stp>ANG SJ Equity</stp>
        <stp>PX_YEST_CLOSE</stp>
        <stp>[Crispin Spreadsheet.xlsx]OEI!R353C6</stp>
        <tr r="F353" s="1"/>
      </tp>
      <tp t="s">
        <v>CHF</v>
        <stp/>
        <stp>##V3_BDPV12</stp>
        <stp>CLN SW Equity</stp>
        <stp>CRNCY</stp>
        <stp>[Crispin Spreadsheet.xlsx]OEI!R402C4</stp>
        <tr r="D402" s="1"/>
      </tp>
      <tp t="s">
        <v>GBp</v>
        <stp/>
        <stp>##V3_BDPV12</stp>
        <stp>RTN LN Equity</stp>
        <stp>CRNCY</stp>
        <stp>[Crispin Spreadsheet.xlsx]OEI!R573C4</stp>
        <tr r="D573" s="1"/>
      </tp>
      <tp>
        <v>140.54</v>
        <stp/>
        <stp>##V3_BDPV12</stp>
        <stp>VOD LN Equity</stp>
        <stp>PX_YEST_CLOSE</stp>
        <stp>[Crispin Spreadsheet.xlsx]OEI!R616C6</stp>
        <tr r="F616" s="1"/>
      </tp>
      <tp t="s">
        <v>EUR</v>
        <stp/>
        <stp>##V3_BDPV12</stp>
        <stp>RHM GY Equity</stp>
        <stp>CRNCY</stp>
        <stp>[Crispin Spreadsheet.xlsx]OEI!R178C4</stp>
        <tr r="D178" s="1"/>
      </tp>
      <tp t="s">
        <v>USD</v>
        <stp/>
        <stp>##V3_BDPV12</stp>
        <stp>SJM US Equity</stp>
        <stp>CRNCY</stp>
        <stp>[Crispin Spreadsheet.xlsx]OEI!R700C4</stp>
        <tr r="D700" s="1"/>
      </tp>
      <tp t="s">
        <v>AUD</v>
        <stp/>
        <stp>##V3_BDPV12</stp>
        <stp>MQG AU Equity</stp>
        <stp>CRNCY</stp>
        <stp>[Crispin Spreadsheet.xlsx]OEI!R18C4</stp>
        <tr r="D18" s="1"/>
      </tp>
      <tp>
        <v>93.08</v>
        <stp/>
        <stp>##V3_BDPV12</stp>
        <stp>AKE FP Equity</stp>
        <stp>PX_YEST_CLOSE</stp>
        <stp>[Crispin Spreadsheet.xlsx]OEI!R89C6</stp>
        <tr r="F89" s="1"/>
      </tp>
      <tp t="s">
        <v>EUR</v>
        <stp/>
        <stp>##V3_BDPV12</stp>
        <stp>LHA GY Equity</stp>
        <stp>CRNCY</stp>
        <stp>[Crispin Spreadsheet.xlsx]OEI!R158C4</stp>
        <tr r="D158" s="1"/>
      </tp>
      <tp>
        <v>63.19</v>
        <stp/>
        <stp>##V3_BDPV12</stp>
        <stp>XPO US Equity</stp>
        <stp>PX_YEST_CLOSE</stp>
        <stp>[Crispin Spreadsheet.xlsx]OEI!R854C6</stp>
        <tr r="F854" s="1"/>
      </tp>
      <tp t="s">
        <v>GBp</v>
        <stp/>
        <stp>##V3_BDPV12</stp>
        <stp>LRE LN Equity</stp>
        <stp>CRNCY</stp>
        <stp>[Crispin Spreadsheet.xlsx]OEI!R535C4</stp>
        <tr r="D535" s="1"/>
      </tp>
      <tp>
        <v>15.94</v>
        <stp/>
        <stp>##V3_BDPV12</stp>
        <stp>TTM US Equity</stp>
        <stp>PX_YEST_CLOSE</stp>
        <stp>[Crispin Spreadsheet.xlsx]OEI!R750C6</stp>
        <tr r="F750" s="1"/>
      </tp>
      <tp>
        <v>278.3</v>
        <stp/>
        <stp>##V3_BDPV12</stp>
        <stp>MKS LN Equity</stp>
        <stp>PX_YEST_CLOSE</stp>
        <stp>[Crispin Spreadsheet.xlsx]OEI!R542C6</stp>
        <tr r="F542" s="1"/>
      </tp>
      <tp t="s">
        <v>GBp</v>
        <stp/>
        <stp>##V3_BDPV12</stp>
        <stp>HSX LN Equity</stp>
        <stp>CRNCY</stp>
        <stp>[Crispin Spreadsheet.xlsx]OEI!R504C4</stp>
        <tr r="D504" s="1"/>
      </tp>
      <tp>
        <v>529.29999999999995</v>
        <stp/>
        <stp>##V3_BDPV12</stp>
        <stp>RMV LN Equity</stp>
        <stp>PX_YEST_CLOSE</stp>
        <stp>[Crispin Spreadsheet.xlsx]OEI!R574C6</stp>
        <tr r="F574" s="1"/>
      </tp>
      <tp>
        <v>1.3073999999999999</v>
        <stp/>
        <stp>##V3_BDPV12</stp>
        <stp>GBPUSD Curncy</stp>
        <stp>PX_YEST_CLOSE</stp>
        <stp>[Crispin Spreadsheet.xlsx]BEST!R7C26</stp>
        <tr r="Z7" s="6"/>
      </tp>
      <tp>
        <v>1.7421</v>
        <stp/>
        <stp>##V3_BDPV12</stp>
        <stp>GBPCAD Curncy</stp>
        <stp>PX_YEST_CLOSE</stp>
        <stp>[Crispin Spreadsheet.xlsx]BEST!R8C26</stp>
        <tr r="Z8" s="6"/>
      </tp>
      <tp t="s">
        <v>EUR</v>
        <stp/>
        <stp>##V3_BDPV12</stp>
        <stp>MAP SQ Equity</stp>
        <stp>CRNCY</stp>
        <stp>[Crispin Spreadsheet.xlsx]OEI!R369C4</stp>
        <tr r="D369" s="1"/>
      </tp>
      <tp t="s">
        <v>EUR</v>
        <stp/>
        <stp>##V3_BDPV12</stp>
        <stp>SAP GY Equity</stp>
        <stp>CRNCY</stp>
        <stp>[Crispin Spreadsheet.xlsx]OEI!R181C4</stp>
        <tr r="D181" s="1"/>
      </tp>
      <tp t="s">
        <v>GBp</v>
        <stp/>
        <stp>##V3_BDPV12</stp>
        <stp>JUP LN Equity</stp>
        <stp>CRNCY</stp>
        <stp>[Crispin Spreadsheet.xlsx]OEI!R532C4</stp>
        <tr r="D532" s="1"/>
      </tp>
      <tp t="s">
        <v>GBp</v>
        <stp/>
        <stp>##V3_BDPV12</stp>
        <stp>PRU LN Equity</stp>
        <stp>CRNCY</stp>
        <stp>[Crispin Spreadsheet.xlsx]OEI!R565C4</stp>
        <tr r="D565" s="1"/>
      </tp>
      <tp>
        <v>1.649</v>
        <stp/>
        <stp>##V3_BDHV12</stp>
        <stp>SRS IM Equity</stp>
        <stp>PX_CLOSE_1D</stp>
        <stp>12/04/2019</stp>
        <stp>12/04/2019</stp>
        <stp>[Crispin Spreadsheet.xlsx]OPE!R14C22</stp>
        <tr r="V14" s="5"/>
      </tp>
      <tp>
        <v>30.75</v>
        <stp/>
        <stp>##V3_BDPV12</stp>
        <stp>NRE1V FH Equity</stp>
        <stp>LAST_PRICE</stp>
        <stp>[Crispin Spreadsheet.xlsx]OEI!R78C7</stp>
        <tr r="G78" s="1"/>
      </tp>
      <tp>
        <v>19.93</v>
        <stp/>
        <stp>##V3_BDHV12</stp>
        <stp>WIE AV Equity</stp>
        <stp>PX_CLOSE_1D</stp>
        <stp>12/04/2019</stp>
        <stp>12/04/2019</stp>
        <stp>[Crispin Spreadsheet.xlsx]OEI!R30C28</stp>
        <tr r="AB30" s="1"/>
      </tp>
      <tp t="s">
        <v>GBP</v>
        <stp/>
        <stp>##V3_BDPV12</stp>
        <stp>YBYA Index</stp>
        <stp>CRNCY</stp>
        <stp>[Crispin Spreadsheet.xlsx]OEI!R427C4</stp>
        <tr r="D427" s="1"/>
      </tp>
      <tp>
        <v>39.71</v>
        <stp/>
        <stp>##V3_BDPV12</stp>
        <stp>GM US Equity</stp>
        <stp>PX_YEST_CLOSE</stp>
        <stp>[Crispin Spreadsheet.xlsx]OEI!R690C6</stp>
        <tr r="F690" s="1"/>
      </tp>
      <tp>
        <v>146.90625</v>
        <stp/>
        <stp>##V3_BDPV12</stp>
        <stp>USA Comdty</stp>
        <stp>PX_YEST_CLOSE</stp>
        <stp>[Crispin Spreadsheet.xlsx]OEI!R783C6</stp>
        <tr r="F783" s="1"/>
      </tp>
      <tp>
        <v>89.66</v>
        <stp/>
        <stp>##V3_BDPV12</stp>
        <stp>DG FP Equity</stp>
        <stp>PX_YEST_CLOSE</stp>
        <stp>[Crispin Spreadsheet.xlsx]OEI!R140C6</stp>
        <tr r="F140" s="1"/>
      </tp>
      <tp t="s">
        <v>GBp</v>
        <stp/>
        <stp>##V3_BDPV12</stp>
        <stp>UU/ LN Equity</stp>
        <stp>CRNCY</stp>
        <stp>[Crispin Spreadsheet.xlsx]OEI!R613C4</stp>
        <tr r="D613" s="1"/>
      </tp>
      <tp>
        <v>1.5297000000000001</v>
        <stp/>
        <stp>##V3_BDPV12</stp>
        <stp>EURSGD Curncy</stp>
        <stp>LAST_PRICE</stp>
        <stp>[Crispin Spreadsheet4.xlsx]OEI!R349C13</stp>
        <tr r="M349" s="1"/>
      </tp>
      <tp>
        <v>2506.5</v>
        <stp/>
        <stp>##V3_BDPV12</stp>
        <stp>IMB LN Equity</stp>
        <stp>PX_YEST_CLOSE</stp>
        <stp>[Crispin Spreadsheet.xlsx]OEI!R515C6</stp>
        <tr r="F515" s="1"/>
      </tp>
      <tp t="s">
        <v>EUR</v>
        <stp/>
        <stp>##V3_BDPV12</stp>
        <stp>RHK GY Equity</stp>
        <stp>CRNCY</stp>
        <stp>[Crispin Spreadsheet.xlsx]OEI!R179C4</stp>
        <tr r="D179" s="1"/>
      </tp>
      <tp t="s">
        <v>GBp</v>
        <stp/>
        <stp>##V3_BDPV12</stp>
        <stp>GSK LN Equity</stp>
        <stp>CRNCY</stp>
        <stp>[Crispin Spreadsheet.xlsx]OEI!R495C4</stp>
        <tr r="D495" s="1"/>
      </tp>
      <tp>
        <v>370.2</v>
        <stp/>
        <stp>##V3_BDPV12</stp>
        <stp>ERF FP Equity</stp>
        <stp>PX_YEST_CLOSE</stp>
        <stp>[Crispin Spreadsheet.xlsx]OEI!R824C6</stp>
        <tr r="F824" s="1"/>
      </tp>
      <tp>
        <v>370.2</v>
        <stp/>
        <stp>##V3_BDPV12</stp>
        <stp>ERF FP Equity</stp>
        <stp>PX_YEST_CLOSE</stp>
        <stp>[Crispin Spreadsheet.xlsx]OEI!R104C6</stp>
        <tr r="F104" s="1"/>
      </tp>
      <tp t="s">
        <v>GBp</v>
        <stp/>
        <stp>##V3_BDPV12</stp>
        <stp>RTO LN Equity</stp>
        <stp>CRNCY</stp>
        <stp>[Crispin Spreadsheet.xlsx]OEI!R572C4</stp>
        <tr r="D572" s="1"/>
      </tp>
      <tp t="s">
        <v>USD</v>
        <stp/>
        <stp>##V3_BDPV12</stp>
        <stp>IBM US Equity</stp>
        <stp>CRNCY</stp>
        <stp>[Crispin Spreadsheet.xlsx]OEI!R699C4</stp>
        <tr r="D699" s="1"/>
      </tp>
      <tp t="s">
        <v>USD</v>
        <stp/>
        <stp>##V3_BDPV12</stp>
        <stp>MMM US Equity</stp>
        <stp>CRNCY</stp>
        <stp>[Crispin Spreadsheet.xlsx]OEI!R626C4</stp>
        <tr r="D626" s="1"/>
      </tp>
      <tp>
        <v>22.03</v>
        <stp/>
        <stp>##V3_BDPV12</stp>
        <stp>FTI FP Equity</stp>
        <stp>PX_YEST_CLOSE</stp>
        <stp>[Crispin Spreadsheet.xlsx]OEI!R132C6</stp>
        <tr r="F132" s="1"/>
      </tp>
      <tp>
        <v>47206</v>
        <stp/>
        <stp>##V3_BDPV12</stp>
        <stp>KIO SJ Equity</stp>
        <stp>PX_YEST_CLOSE</stp>
        <stp>[Crispin Spreadsheet.xlsx]OEI!R355C6</stp>
        <tr r="F355" s="1"/>
      </tp>
      <tp>
        <v>40.71</v>
        <stp/>
        <stp>##V3_BDPV12</stp>
        <stp>ALO FP Equity</stp>
        <stp>PX_YEST_CLOSE</stp>
        <stp>[Crispin Spreadsheet.xlsx]OEI!R88C6</stp>
        <tr r="F88" s="1"/>
      </tp>
      <tp t="s">
        <v>GBp</v>
        <stp/>
        <stp>##V3_BDPV12</stp>
        <stp>SSE LN Equity</stp>
        <stp>CRNCY</stp>
        <stp>[Crispin Spreadsheet.xlsx]OEI!R595C4</stp>
        <tr r="D595" s="1"/>
      </tp>
      <tp t="s">
        <v>EUR</v>
        <stp/>
        <stp>##V3_BDPV12</stp>
        <stp>BAR BB Equity</stp>
        <stp>CRNCY</stp>
        <stp>[Crispin Spreadsheet.xlsx]OEI!R35C4</stp>
        <tr r="D35" s="1"/>
      </tp>
      <tp t="s">
        <v>GBp</v>
        <stp/>
        <stp>##V3_BDPV12</stp>
        <stp>ERM LN Equity</stp>
        <stp>CRNCY</stp>
        <stp>[Crispin Spreadsheet.xlsx]OPE!R40C4</stp>
        <tr r="D40" s="5"/>
      </tp>
      <tp t="s">
        <v>EUR</v>
        <stp/>
        <stp>##V3_BDPV12</stp>
        <stp>LNZ AV Equity</stp>
        <stp>CRNCY</stp>
        <stp>[Crispin Spreadsheet.xlsx]OEI!R830C4</stp>
        <tr r="D830" s="1"/>
      </tp>
      <tp>
        <v>1</v>
        <stp/>
        <stp>##V3_BDPV12</stp>
        <stp>EURSEK Curncy</stp>
        <stp>QUOTE_FACTOR</stp>
        <stp>[Crispin Spreadsheet.xlsx]OPE!R27C12</stp>
        <tr r="L27" s="5"/>
      </tp>
      <tp>
        <v>1</v>
        <stp/>
        <stp>##V3_BDPV12</stp>
        <stp>EURSEK Curncy</stp>
        <stp>QUOTE_FACTOR</stp>
        <stp>[Crispin Spreadsheet.xlsx]OPE!R28C12</stp>
        <tr r="L28" s="5"/>
      </tp>
      <tp>
        <v>2.85</v>
        <stp/>
        <stp>##V3_BDPV12</stp>
        <stp>AVP US Equity</stp>
        <stp>PX_YEST_CLOSE</stp>
        <stp>[Crispin Spreadsheet.xlsx]OEI!R643C6</stp>
        <tr r="F643" s="1"/>
      </tp>
      <tp t="s">
        <v>USD</v>
        <stp/>
        <stp>##V3_BDPV12</stp>
        <stp>FCX US Equity</stp>
        <stp>CRNCY</stp>
        <stp>[Crispin Spreadsheet.xlsx]OEI!R688C4</stp>
        <tr r="D688" s="1"/>
      </tp>
      <tp t="s">
        <v>USD</v>
        <stp/>
        <stp>##V3_BDPV12</stp>
        <stp>KNX US Equity</stp>
        <stp>CRNCY</stp>
        <stp>[Crispin Spreadsheet.xlsx]OEI!R705C4</stp>
        <tr r="D705" s="1"/>
      </tp>
      <tp t="s">
        <v>AUD</v>
        <stp/>
        <stp>##V3_BDPV12</stp>
        <stp>MLX AU Equity</stp>
        <stp>CRNCY</stp>
        <stp>[Crispin Spreadsheet.xlsx]OEI!R19C4</stp>
        <tr r="D19" s="1"/>
      </tp>
      <tp t="s">
        <v>EUR</v>
        <stp/>
        <stp>##V3_BDPV12</stp>
        <stp>SRS IM Equity</stp>
        <stp>CRNCY</stp>
        <stp>[Crispin Spreadsheet.xlsx]OEI!R247C4</stp>
        <tr r="D247" s="1"/>
      </tp>
      <tp t="s">
        <v>EUR</v>
        <stp/>
        <stp>##V3_BDPV12</stp>
        <stp>BAS GY Equity</stp>
        <stp>CRNCY</stp>
        <stp>[Crispin Spreadsheet.xlsx]OEI!R150C4</stp>
        <tr r="D150" s="1"/>
      </tp>
      <tp t="s">
        <v>CHF</v>
        <stp/>
        <stp>##V3_BDPV12</stp>
        <stp>UHR SW Equity</stp>
        <stp>CRNCY</stp>
        <stp>[Crispin Spreadsheet.xlsx]OEI!R417C4</stp>
        <tr r="D417" s="1"/>
      </tp>
      <tp t="s">
        <v>EUR</v>
        <stp/>
        <stp>##V3_BDPV12</stp>
        <stp>VIV FP Equity</stp>
        <stp>CRNCY</stp>
        <stp>[Crispin Spreadsheet.xlsx]OEI!R141C4</stp>
        <tr r="D141" s="1"/>
      </tp>
      <tp>
        <v>44.805</v>
        <stp/>
        <stp>##V3_BDHV12</stp>
        <stp>BNP FP Equity</stp>
        <stp>PX_CLOSE_1D</stp>
        <stp>12/04/2019</stp>
        <stp>12/04/2019</stp>
        <stp>[Crispin Spreadsheet.xlsx]OEI!R92C28</stp>
        <tr r="AB92" s="1"/>
      </tp>
      <tp>
        <v>20.82</v>
        <stp/>
        <stp>##V3_BDHV12</stp>
        <stp>CNP FP Equity</stp>
        <stp>PX_CLOSE_1D</stp>
        <stp>12/04/2019</stp>
        <stp>12/04/2019</stp>
        <stp>[Crispin Spreadsheet.xlsx]OEI!R98C28</stp>
        <tr r="AB98" s="1"/>
      </tp>
      <tp t="s">
        <v>EUR</v>
        <stp/>
        <stp>##V3_BDPV12</stp>
        <stp>MS IM Equity</stp>
        <stp>CRNCY</stp>
        <stp>[Crispin Spreadsheet.xlsx]OEI!R245C4</stp>
        <tr r="D245" s="1"/>
      </tp>
      <tp>
        <v>37.53</v>
        <stp/>
        <stp>##V3_BDPV12</stp>
        <stp>FOXA US Equity</stp>
        <stp>PX_YEST_CLOSE</stp>
        <stp>[Crispin Spreadsheet.xlsx]OPE!R54C6</stp>
        <tr r="F54" s="5"/>
      </tp>
      <tp t="s">
        <v>ARS</v>
        <stp/>
        <stp>##V3_BDPV12</stp>
        <stp>ARARGE5206S0 Govt</stp>
        <stp>CRNCY</stp>
        <stp>[Crispin Spreadsheet.xlsx]OEI!R794C4</stp>
        <tr r="D794" s="1"/>
      </tp>
      <tp>
        <v>42.01</v>
        <stp/>
        <stp>##V3_BDPV12</stp>
        <stp>MU US Equity</stp>
        <stp>PX_YEST_CLOSE</stp>
        <stp>[Crispin Spreadsheet.xlsx]OEI!R835C6</stp>
        <tr r="F835" s="1"/>
      </tp>
      <tp t="s">
        <v>USD</v>
        <stp/>
        <stp>##V3_BDPV12</stp>
        <stp>K US Equity</stp>
        <stp>CRNCY</stp>
        <stp>[Crispin Spreadsheet.xlsx]OEI!R703C4</stp>
        <tr r="D703" s="1"/>
      </tp>
      <tp t="s">
        <v>EUR</v>
        <stp/>
        <stp>##V3_BDPV12</stp>
        <stp>SK FP Equity</stp>
        <stp>CRNCY</stp>
        <stp>[Crispin Spreadsheet.xlsx]OEI!R126C4</stp>
        <tr r="D126" s="1"/>
      </tp>
      <tp>
        <v>103.78</v>
        <stp/>
        <stp>##V3_BDHV12</stp>
        <stp>RY CN Equity</stp>
        <stp>PX_CLOSE_1D</stp>
        <stp>12/04/2019</stp>
        <stp>12/04/2019</stp>
        <stp>[Crispin Spreadsheet.xlsx]SWAN!R21C26</stp>
        <tr r="Z21" s="2"/>
      </tp>
      <tp t="s">
        <v>ARS</v>
        <stp/>
        <stp>##V3_BDPV12</stp>
        <stp>ARARGE5207D0 Govt</stp>
        <stp>CRNCY</stp>
        <stp>[Crispin Spreadsheet.xlsx]OEI!R795C4</stp>
        <tr r="D795" s="1"/>
      </tp>
      <tp t="s">
        <v>EUR</v>
        <stp/>
        <stp>##V3_BDPV12</stp>
        <stp>RI FP Equity</stp>
        <stp>CRNCY</stp>
        <stp>[Crispin Spreadsheet.xlsx]OEI!R117C4</stp>
        <tr r="D117" s="1"/>
      </tp>
      <tp t="s">
        <v>USD</v>
        <stp/>
        <stp>##V3_BDPV12</stp>
        <stp>BMA US Equity</stp>
        <stp>CRNCY</stp>
        <stp>[Crispin Spreadsheet.xlsx]BEST!R7C4</stp>
        <tr r="D7" s="6"/>
      </tp>
      <tp>
        <v>1.1341699999999999</v>
        <stp/>
        <stp>##V3_BDPV12</stp>
        <stp>EURCHF Curncy</stp>
        <stp>LAST_PRICE</stp>
        <stp>[Crispin Spreadsheet4.xlsx]OEI!R404C13</stp>
        <tr r="M404" s="1"/>
      </tp>
      <tp>
        <v>1.1341699999999999</v>
        <stp/>
        <stp>##V3_BDPV12</stp>
        <stp>EURCHF Curncy</stp>
        <stp>LAST_PRICE</stp>
        <stp>[Crispin Spreadsheet4.xlsx]OEI!R405C13</stp>
        <tr r="M405" s="1"/>
      </tp>
      <tp>
        <v>1.1341699999999999</v>
        <stp/>
        <stp>##V3_BDPV12</stp>
        <stp>EURCHF Curncy</stp>
        <stp>LAST_PRICE</stp>
        <stp>[Crispin Spreadsheet4.xlsx]OEI!R406C13</stp>
        <tr r="M406" s="1"/>
      </tp>
      <tp>
        <v>1.1341699999999999</v>
        <stp/>
        <stp>##V3_BDPV12</stp>
        <stp>EURCHF Curncy</stp>
        <stp>LAST_PRICE</stp>
        <stp>[Crispin Spreadsheet4.xlsx]OEI!R407C13</stp>
        <tr r="M407" s="1"/>
      </tp>
      <tp>
        <v>1.1341699999999999</v>
        <stp/>
        <stp>##V3_BDPV12</stp>
        <stp>EURCHF Curncy</stp>
        <stp>LAST_PRICE</stp>
        <stp>[Crispin Spreadsheet4.xlsx]OEI!R400C13</stp>
        <tr r="M400" s="1"/>
      </tp>
      <tp>
        <v>1.1341699999999999</v>
        <stp/>
        <stp>##V3_BDPV12</stp>
        <stp>EURCHF Curncy</stp>
        <stp>LAST_PRICE</stp>
        <stp>[Crispin Spreadsheet4.xlsx]OEI!R401C13</stp>
        <tr r="M401" s="1"/>
      </tp>
      <tp>
        <v>1.1341699999999999</v>
        <stp/>
        <stp>##V3_BDPV12</stp>
        <stp>EURCHF Curncy</stp>
        <stp>LAST_PRICE</stp>
        <stp>[Crispin Spreadsheet4.xlsx]OEI!R402C13</stp>
        <tr r="M402" s="1"/>
      </tp>
      <tp>
        <v>1.1341699999999999</v>
        <stp/>
        <stp>##V3_BDPV12</stp>
        <stp>EURCHF Curncy</stp>
        <stp>LAST_PRICE</stp>
        <stp>[Crispin Spreadsheet4.xlsx]OEI!R403C13</stp>
        <tr r="M403" s="1"/>
      </tp>
      <tp>
        <v>1.1341699999999999</v>
        <stp/>
        <stp>##V3_BDPV12</stp>
        <stp>EURCHF Curncy</stp>
        <stp>LAST_PRICE</stp>
        <stp>[Crispin Spreadsheet4.xlsx]OEI!R408C13</stp>
        <tr r="M408" s="1"/>
      </tp>
      <tp>
        <v>1.1341699999999999</v>
        <stp/>
        <stp>##V3_BDPV12</stp>
        <stp>EURCHF Curncy</stp>
        <stp>LAST_PRICE</stp>
        <stp>[Crispin Spreadsheet4.xlsx]OEI!R409C13</stp>
        <tr r="M409" s="1"/>
      </tp>
      <tp>
        <v>1.1341699999999999</v>
        <stp/>
        <stp>##V3_BDPV12</stp>
        <stp>EURCHF Curncy</stp>
        <stp>LAST_PRICE</stp>
        <stp>[Crispin Spreadsheet4.xlsx]OEI!R414C13</stp>
        <tr r="M414" s="1"/>
      </tp>
      <tp>
        <v>1.1341699999999999</v>
        <stp/>
        <stp>##V3_BDPV12</stp>
        <stp>EURCHF Curncy</stp>
        <stp>LAST_PRICE</stp>
        <stp>[Crispin Spreadsheet4.xlsx]OEI!R415C13</stp>
        <tr r="M415" s="1"/>
      </tp>
      <tp>
        <v>1.1341699999999999</v>
        <stp/>
        <stp>##V3_BDPV12</stp>
        <stp>EURCHF Curncy</stp>
        <stp>LAST_PRICE</stp>
        <stp>[Crispin Spreadsheet4.xlsx]OEI!R416C13</stp>
        <tr r="M416" s="1"/>
      </tp>
      <tp>
        <v>1.1341699999999999</v>
        <stp/>
        <stp>##V3_BDPV12</stp>
        <stp>EURCHF Curncy</stp>
        <stp>LAST_PRICE</stp>
        <stp>[Crispin Spreadsheet4.xlsx]OEI!R417C13</stp>
        <tr r="M417" s="1"/>
      </tp>
      <tp>
        <v>1.1341699999999999</v>
        <stp/>
        <stp>##V3_BDPV12</stp>
        <stp>EURCHF Curncy</stp>
        <stp>LAST_PRICE</stp>
        <stp>[Crispin Spreadsheet4.xlsx]OEI!R410C13</stp>
        <tr r="M410" s="1"/>
      </tp>
      <tp>
        <v>1.1341699999999999</v>
        <stp/>
        <stp>##V3_BDPV12</stp>
        <stp>EURCHF Curncy</stp>
        <stp>LAST_PRICE</stp>
        <stp>[Crispin Spreadsheet4.xlsx]OEI!R411C13</stp>
        <tr r="M411" s="1"/>
      </tp>
      <tp>
        <v>1.1341699999999999</v>
        <stp/>
        <stp>##V3_BDPV12</stp>
        <stp>EURCHF Curncy</stp>
        <stp>LAST_PRICE</stp>
        <stp>[Crispin Spreadsheet4.xlsx]OEI!R412C13</stp>
        <tr r="M412" s="1"/>
      </tp>
      <tp>
        <v>1.1341699999999999</v>
        <stp/>
        <stp>##V3_BDPV12</stp>
        <stp>EURCHF Curncy</stp>
        <stp>LAST_PRICE</stp>
        <stp>[Crispin Spreadsheet4.xlsx]OEI!R413C13</stp>
        <tr r="M413" s="1"/>
      </tp>
      <tp>
        <v>1.1341699999999999</v>
        <stp/>
        <stp>##V3_BDPV12</stp>
        <stp>EURCHF Curncy</stp>
        <stp>LAST_PRICE</stp>
        <stp>[Crispin Spreadsheet4.xlsx]OEI!R418C13</stp>
        <tr r="M418" s="1"/>
      </tp>
      <tp>
        <v>1.1341699999999999</v>
        <stp/>
        <stp>##V3_BDPV12</stp>
        <stp>EURCHF Curncy</stp>
        <stp>LAST_PRICE</stp>
        <stp>[Crispin Spreadsheet4.xlsx]OEI!R419C13</stp>
        <tr r="M419" s="1"/>
      </tp>
      <tp>
        <v>1.1341699999999999</v>
        <stp/>
        <stp>##V3_BDPV12</stp>
        <stp>EURCHF Curncy</stp>
        <stp>LAST_PRICE</stp>
        <stp>[Crispin Spreadsheet4.xlsx]OEI!R420C13</stp>
        <tr r="M420" s="1"/>
      </tp>
      <tp>
        <v>1.1341699999999999</v>
        <stp/>
        <stp>##V3_BDPV12</stp>
        <stp>EURCHF Curncy</stp>
        <stp>LAST_PRICE</stp>
        <stp>[Crispin Spreadsheet4.xlsx]OEI!R396C13</stp>
        <tr r="M396" s="1"/>
      </tp>
      <tp>
        <v>1.1341699999999999</v>
        <stp/>
        <stp>##V3_BDPV12</stp>
        <stp>EURCHF Curncy</stp>
        <stp>LAST_PRICE</stp>
        <stp>[Crispin Spreadsheet4.xlsx]OEI!R397C13</stp>
        <tr r="M397" s="1"/>
      </tp>
      <tp>
        <v>1.1341699999999999</v>
        <stp/>
        <stp>##V3_BDPV12</stp>
        <stp>EURCHF Curncy</stp>
        <stp>LAST_PRICE</stp>
        <stp>[Crispin Spreadsheet4.xlsx]OEI!R398C13</stp>
        <tr r="M398" s="1"/>
      </tp>
      <tp>
        <v>1.1341699999999999</v>
        <stp/>
        <stp>##V3_BDPV12</stp>
        <stp>EURCHF Curncy</stp>
        <stp>LAST_PRICE</stp>
        <stp>[Crispin Spreadsheet4.xlsx]OEI!R399C13</stp>
        <tr r="M399" s="1"/>
      </tp>
      <tp t="s">
        <v>MSCI EM</v>
        <stp/>
        <stp>##V3_BDPV12</stp>
        <stp>MXEF Index</stp>
        <stp>NAME</stp>
        <stp>[Crispin Spreadsheet.xlsx]OEI!R790C5</stp>
        <tr r="E790" s="1"/>
      </tp>
      <tp t="s">
        <v>GBp</v>
        <stp/>
        <stp>##V3_BDPV12</stp>
        <stp>ARW LN Equity</stp>
        <stp>CRNCY</stp>
        <stp>[Crispin Spreadsheet.xlsx]OBID!R7C4</stp>
        <tr r="D7" s="7"/>
      </tp>
      <tp>
        <v>265.5</v>
        <stp/>
        <stp>##V3_BDPV12</stp>
        <stp>MAB LN Equity</stp>
        <stp>PX_YEST_CLOSE</stp>
        <stp>[Crispin Spreadsheet.xlsx]OEI!R546C6</stp>
        <tr r="F546" s="1"/>
      </tp>
      <tp>
        <v>515.20000000000005</v>
        <stp/>
        <stp>##V3_BDPV12</stp>
        <stp>IGG LN Equity</stp>
        <stp>PX_YEST_CLOSE</stp>
        <stp>[Crispin Spreadsheet.xlsx]OEI!R510C6</stp>
        <tr r="F510" s="1"/>
      </tp>
      <tp>
        <v>620.5</v>
        <stp/>
        <stp>##V3_BDPV12</stp>
        <stp>DCG LN Equity</stp>
        <stp>PX_YEST_CLOSE</stp>
        <stp>[Crispin Spreadsheet.xlsx]OEI!R474C6</stp>
        <tr r="F474" s="1"/>
      </tp>
      <tp t="s">
        <v>USD</v>
        <stp/>
        <stp>##V3_BDPV12</stp>
        <stp>EEM US Equity</stp>
        <stp>CRNCY</stp>
        <stp>[Crispin Spreadsheet.xlsx]OEI!R791C4</stp>
        <tr r="D791" s="1"/>
      </tp>
      <tp t="s">
        <v>CAD</v>
        <stp/>
        <stp>##V3_BDPV12</stp>
        <stp>AEM CN Equity</stp>
        <stp>CRNCY</stp>
        <stp>[Crispin Spreadsheet.xlsx]OEI!R48C4</stp>
        <tr r="D48" s="1"/>
      </tp>
      <tp t="s">
        <v>USD</v>
        <stp/>
        <stp>##V3_BDPV12</stp>
        <stp>HAL US Equity</stp>
        <stp>CRNCY</stp>
        <stp>[Crispin Spreadsheet.xlsx]OEI!R695C4</stp>
        <tr r="D695" s="1"/>
      </tp>
      <tp>
        <v>118.6</v>
        <stp/>
        <stp>##V3_BDPV12</stp>
        <stp>AIR FP Equity</stp>
        <stp>PX_YEST_CLOSE</stp>
        <stp>[Crispin Spreadsheet.xlsx]OEI!R87C6</stp>
        <tr r="F87" s="1"/>
      </tp>
      <tp t="s">
        <v>EUR</v>
        <stp/>
        <stp>##V3_BDPV12</stp>
        <stp>SRG IM Equity</stp>
        <stp>CRNCY</stp>
        <stp>[Crispin Spreadsheet.xlsx]OEI!R248C4</stp>
        <tr r="D248" s="1"/>
      </tp>
      <tp t="s">
        <v>GBp</v>
        <stp/>
        <stp>##V3_BDPV12</stp>
        <stp>IPF LN Equity</stp>
        <stp>CRNCY</stp>
        <stp>[Crispin Spreadsheet.xlsx]OEI!R519C4</stp>
        <tr r="D519" s="1"/>
      </tp>
      <tp>
        <v>11.065</v>
        <stp/>
        <stp>##V3_BDPV12</stp>
        <stp>RXL FP Equity</stp>
        <stp>PX_YEST_CLOSE</stp>
        <stp>[Crispin Spreadsheet.xlsx]OEI!R121C6</stp>
        <tr r="F121" s="1"/>
      </tp>
      <tp t="s">
        <v>GBp</v>
        <stp/>
        <stp>##V3_BDPV12</stp>
        <stp>HSX LN Equity</stp>
        <stp>CRNCY</stp>
        <stp>[Crispin Spreadsheet.xlsx]OPE!R42C4</stp>
        <tr r="D42" s="5"/>
      </tp>
      <tp>
        <v>147.1</v>
        <stp/>
        <stp>##V3_BDPV12</stp>
        <stp>EMG LN Equity</stp>
        <stp>PX_YEST_CLOSE</stp>
        <stp>[Crispin Spreadsheet.xlsx]OPE!R45C6</stp>
        <tr r="F45" s="5"/>
      </tp>
      <tp>
        <v>86.12</v>
        <stp/>
        <stp>##V3_BDPV12</stp>
        <stp>EXP US Equity</stp>
        <stp>PX_YEST_CLOSE</stp>
        <stp>[Crispin Spreadsheet.xlsx]OEI!R672C6</stp>
        <tr r="F672" s="1"/>
      </tp>
      <tp t="s">
        <v>USD</v>
        <stp/>
        <stp>##V3_BDPV12</stp>
        <stp>FDS US Equity</stp>
        <stp>CRNCY</stp>
        <stp>[Crispin Spreadsheet.xlsx]OEI!R680C4</stp>
        <tr r="D680" s="1"/>
      </tp>
      <tp>
        <v>265.8</v>
        <stp/>
        <stp>##V3_BDPV12</stp>
        <stp>BBY LN Equity</stp>
        <stp>PX_YEST_CLOSE</stp>
        <stp>[Crispin Spreadsheet.xlsx]OEI!R445C6</stp>
        <tr r="F445" s="1"/>
      </tp>
      <tp>
        <v>192</v>
        <stp/>
        <stp>##V3_BDPV12</stp>
        <stp>ACA LN Equity</stp>
        <stp>PX_YEST_CLOSE</stp>
        <stp>[Crispin Spreadsheet.xlsx]OPE!R31C6</stp>
        <tr r="F31" s="5"/>
      </tp>
      <tp>
        <v>111</v>
        <stp/>
        <stp>##V3_BDHV12</stp>
        <stp>CAP FP Equity</stp>
        <stp>PX_CLOSE_1D</stp>
        <stp>12/04/2019</stp>
        <stp>12/04/2019</stp>
        <stp>[Crispin Spreadsheet.xlsx]OEI!R94C28</stp>
        <tr r="AB94" s="1"/>
      </tp>
      <tp>
        <v>15.19</v>
        <stp/>
        <stp>##V3_BDPV12</stp>
        <stp>SBER LI Equity</stp>
        <stp>LAST_PRICE</stp>
        <stp>[Crispin Spreadsheet4.xlsx]SWAN!R129C7</stp>
        <tr r="G129" s="2"/>
      </tp>
      <tp>
        <v>136.80000000000001</v>
        <stp/>
        <stp>##V3_BDHV12</stp>
        <stp>16 HK Equity</stp>
        <stp>PX_CLOSE_1D</stp>
        <stp>12/04/2019</stp>
        <stp>12/04/2019</stp>
        <stp>[Crispin Spreadsheet.xlsx]OEI!R216C28</stp>
        <tr r="AB216" s="1"/>
      </tp>
      <tp>
        <v>224.85</v>
        <stp/>
        <stp>##V3_BDPV12</stp>
        <stp>BT/A LN Equity</stp>
        <stp>PX_YEST_CLOSE</stp>
        <stp>[Crispin Spreadsheet.xlsx]OPE!R36C6</stp>
        <tr r="F36" s="5"/>
      </tp>
      <tp>
        <v>164.56</v>
        <stp/>
        <stp>##V3_BDPV12</stp>
        <stp>RXA Comdty</stp>
        <stp>LAST_PRICE</stp>
        <stp>[Crispin Spreadsheet4.xlsx]OEI!R779C7</stp>
        <tr r="G779" s="1"/>
      </tp>
      <tp>
        <v>56.56</v>
        <stp/>
        <stp>##V3_BDPV12</stp>
        <stp>MO US Equity</stp>
        <stp>PX_YEST_CLOSE</stp>
        <stp>[Crispin Spreadsheet.xlsx]OEI!R634C6</stp>
        <tr r="F634" s="1"/>
      </tp>
      <tp>
        <v>77.150000000000006</v>
        <stp/>
        <stp>##V3_BDPV12</stp>
        <stp>BB FP Equity</stp>
        <stp>PX_YEST_CLOSE</stp>
        <stp>[Crispin Spreadsheet.xlsx]OEI!R128C6</stp>
        <tr r="F128" s="1"/>
      </tp>
      <tp t="s">
        <v>CAD</v>
        <stp/>
        <stp>##V3_BDPV12</stp>
        <stp>ABX CN Equity</stp>
        <stp>CRNCY</stp>
        <stp>[Crispin Spreadsheet.xlsx]OBID!R9C4</stp>
        <tr r="D9" s="7"/>
      </tp>
      <tp>
        <v>729.8</v>
        <stp/>
        <stp>##V3_BDPV12</stp>
        <stp>JE/ LN Equity</stp>
        <stp>PX_YEST_CLOSE</stp>
        <stp>[Crispin Spreadsheet.xlsx]OEI!R533C6</stp>
        <tr r="F533" s="1"/>
      </tp>
      <tp>
        <v>100.1</v>
        <stp/>
        <stp>##V3_BDPV12</stp>
        <stp>PMO LN Equity</stp>
        <stp>LAST_PRICE</stp>
        <stp>[Crispin Spreadsheet4.xlsx]SWAN!R158C7</stp>
        <tr r="G158" s="2"/>
      </tp>
      <tp>
        <v>13.947800000000001</v>
        <stp/>
        <stp>##V3_BDPV12</stp>
        <stp>USDZAR Curncy</stp>
        <stp>LAST_PRICE</stp>
        <stp>[Crispin Spreadsheet4.xlsx]SWAN!R234C7</stp>
        <tr r="G234" s="2"/>
      </tp>
      <tp>
        <v>114.6</v>
        <stp/>
        <stp>##V3_BDPV12</stp>
        <stp>COB LN Equity</stp>
        <stp>PX_YEST_CLOSE</stp>
        <stp>[Crispin Spreadsheet.xlsx]OEI!R469C6</stp>
        <tr r="F469" s="1"/>
      </tp>
      <tp>
        <v>165.8</v>
        <stp/>
        <stp>##V3_BDPV12</stp>
        <stp>DNB NO Equity</stp>
        <stp>PX_YEST_CLOSE</stp>
        <stp>[Crispin Spreadsheet.xlsx]OEI!R329C6</stp>
        <tr r="F329" s="1"/>
      </tp>
      <tp>
        <v>6916</v>
        <stp/>
        <stp>##V3_BDPV12</stp>
        <stp>DCC LN Equity</stp>
        <stp>PX_YEST_CLOSE</stp>
        <stp>[Crispin Spreadsheet.xlsx]OEI!R475C6</stp>
        <tr r="F475" s="1"/>
      </tp>
      <tp>
        <v>210</v>
        <stp/>
        <stp>##V3_BDPV12</stp>
        <stp>GNC LN Equity</stp>
        <stp>PX_YEST_CLOSE</stp>
        <stp>[Crispin Spreadsheet.xlsx]OEI!R498C6</stp>
        <tr r="F498" s="1"/>
      </tp>
      <tp>
        <v>111.4</v>
        <stp/>
        <stp>##V3_BDPV12</stp>
        <stp>CAP FP Equity</stp>
        <stp>PX_YEST_CLOSE</stp>
        <stp>[Crispin Spreadsheet.xlsx]OEI!R94C6</stp>
        <tr r="F94" s="1"/>
      </tp>
      <tp>
        <v>8.4</v>
        <stp/>
        <stp>##V3_BDPV12</stp>
        <stp>POG LN Equity</stp>
        <stp>PX_YEST_CLOSE</stp>
        <stp>[Crispin Spreadsheet.xlsx]OEI!R559C6</stp>
        <tr r="F559" s="1"/>
      </tp>
      <tp t="s">
        <v>USD</v>
        <stp/>
        <stp>##V3_BDPV12</stp>
        <stp>AGN US Equity</stp>
        <stp>CRNCY</stp>
        <stp>[Crispin Spreadsheet.xlsx]OEI!R632C4</stp>
        <tr r="D632" s="1"/>
      </tp>
      <tp t="s">
        <v>CHF</v>
        <stp/>
        <stp>##V3_BDPV12</stp>
        <stp>LHN SW Equity</stp>
        <stp>CRNCY</stp>
        <stp>[Crispin Spreadsheet.xlsx]OEI!R409C4</stp>
        <tr r="D409" s="1"/>
      </tp>
      <tp t="s">
        <v>SGD</v>
        <stp/>
        <stp>##V3_BDPV12</stp>
        <stp>UOB SP Equity</stp>
        <stp>CRNCY</stp>
        <stp>[Crispin Spreadsheet.xlsx]OEI!R349C4</stp>
        <tr r="D349" s="1"/>
      </tp>
      <tp>
        <v>8.07</v>
        <stp/>
        <stp>##V3_BDPV12</stp>
        <stp>FMG AU Equity</stp>
        <stp>PX_YEST_CLOSE</stp>
        <stp>[Crispin Spreadsheet.xlsx]OEI!R16C6</stp>
        <tr r="F16" s="1"/>
      </tp>
      <tp>
        <v>2.4500000000000002</v>
        <stp/>
        <stp>##V3_BDPV12</stp>
        <stp>GMA AU Equity</stp>
        <stp>PX_YEST_CLOSE</stp>
        <stp>[Crispin Spreadsheet.xlsx]OEI!R17C6</stp>
        <tr r="F17" s="1"/>
      </tp>
      <tp>
        <v>126.74</v>
        <stp/>
        <stp>##V3_BDPV12</stp>
        <stp>URI US Equity</stp>
        <stp>PX_YEST_CLOSE</stp>
        <stp>[Crispin Spreadsheet.xlsx]OEI!R849C6</stp>
        <tr r="F849" s="1"/>
      </tp>
      <tp>
        <v>5288</v>
        <stp/>
        <stp>##V3_BDPV12</stp>
        <stp>GFI SJ Equity</stp>
        <stp>PX_YEST_CLOSE</stp>
        <stp>[Crispin Spreadsheet.xlsx]OEI!R354C6</stp>
        <tr r="F354" s="1"/>
      </tp>
      <tp t="s">
        <v>EUR</v>
        <stp/>
        <stp>##V3_BDPV12</stp>
        <stp>TEF SQ Equity</stp>
        <stp>CRNCY</stp>
        <stp>[Crispin Spreadsheet.xlsx]OEI!R372C4</stp>
        <tr r="D372" s="1"/>
      </tp>
      <tp t="s">
        <v>USD</v>
        <stp/>
        <stp>##V3_BDPV12</stp>
        <stp>AMD US Equity</stp>
        <stp>CRNCY</stp>
        <stp>[Crispin Spreadsheet.xlsx]OEI!R628C4</stp>
        <tr r="D628" s="1"/>
      </tp>
      <tp>
        <v>19.3</v>
        <stp/>
        <stp>##V3_BDPV12</stp>
        <stp>TCS LI Equity</stp>
        <stp>PX_YEST_CLOSE</stp>
        <stp>[Crispin Spreadsheet.xlsx]OEI!R602C6</stp>
        <tr r="F602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99.46</v>
        <stp/>
        <stp>##V3_BDPV12</stp>
        <stp>FNV CN Equity</stp>
        <stp>PX_YEST_CLOSE</stp>
        <stp>[Crispin Spreadsheet.xlsx]OEI!R54C6</stp>
        <tr r="F54" s="1"/>
      </tp>
      <tp>
        <v>99</v>
        <stp/>
        <stp>##V3_BDPV12</stp>
        <stp>FGP LN Equity</stp>
        <stp>PX_YEST_CLOSE</stp>
        <stp>[Crispin Spreadsheet.xlsx]OEI!R491C6</stp>
        <tr r="F491" s="1"/>
      </tp>
      <tp>
        <v>2406</v>
        <stp/>
        <stp>##V3_BDPV12</stp>
        <stp>VCT LN Equity</stp>
        <stp>PX_YEST_CLOSE</stp>
        <stp>[Crispin Spreadsheet.xlsx]OEI!R615C6</stp>
        <tr r="F615" s="1"/>
      </tp>
      <tp t="s">
        <v>CAD</v>
        <stp/>
        <stp>##V3_BDPV12</stp>
        <stp>ATH CN Equity</stp>
        <stp>CRNCY</stp>
        <stp>[Crispin Spreadsheet.xlsx]OEI!R49C4</stp>
        <tr r="D49" s="1"/>
      </tp>
      <tp>
        <v>5.0749000000000004</v>
        <stp/>
        <stp>##V3_BDPV12</stp>
        <stp>GBPBRL Curncy</stp>
        <stp>PX_YEST_CLOSE</stp>
        <stp>[Crispin Spreadsheet.xlsx]OPUS!R6C26</stp>
        <tr r="Z6" s="4"/>
      </tp>
      <tp t="s">
        <v>EUR</v>
        <stp/>
        <stp>##V3_BDPV12</stp>
        <stp>SCR FP Equity</stp>
        <stp>CRNCY</stp>
        <stp>[Crispin Spreadsheet.xlsx]OEI!R125C4</stp>
        <tr r="D125" s="1"/>
      </tp>
      <tp>
        <v>11.097200000000001</v>
        <stp/>
        <stp>##V3_BDPV12</stp>
        <stp>GBPNOK Curncy</stp>
        <stp>PX_YEST_CLOSE</stp>
        <stp>[Crispin Spreadsheet.xlsx]BEST!R6C26</stp>
        <tr r="Z6" s="6"/>
      </tp>
      <tp t="s">
        <v>EUR</v>
        <stp/>
        <stp>##V3_BDPV12</stp>
        <stp>BMW GY Equity</stp>
        <stp>CRNCY</stp>
        <stp>[Crispin Spreadsheet.xlsx]OEI!R152C4</stp>
        <tr r="D152" s="1"/>
      </tp>
      <tp t="s">
        <v>EUR</v>
        <stp/>
        <stp>##V3_BDPV12</stp>
        <stp>VOW GY Equity</stp>
        <stp>CRNCY</stp>
        <stp>[Crispin Spreadsheet.xlsx]OEI!R190C4</stp>
        <tr r="D190" s="1"/>
      </tp>
      <tp t="s">
        <v>NIKKEI 225  (OSE) Jun19</v>
        <stp/>
        <stp>##V3_BDPV12</stp>
        <stp>NKA Index</stp>
        <stp>NAME</stp>
        <stp>[Crispin Spreadsheet.xlsx]OEI!R255C5</stp>
        <tr r="E255" s="1"/>
      </tp>
      <tp>
        <v>34.29</v>
        <stp/>
        <stp>##V3_BDHV12</stp>
        <stp>WES AU Equity</stp>
        <stp>PX_CLOSE_1D</stp>
        <stp>12/04/2019</stp>
        <stp>12/04/2019</stp>
        <stp>[Crispin Spreadsheet.xlsx]OEI!R23C28</stp>
        <tr r="AB23" s="1"/>
      </tp>
      <tp>
        <v>12.92</v>
        <stp/>
        <stp>##V3_BDPV12</stp>
        <stp>SBA Comdty</stp>
        <stp>LAST_PRICE</stp>
        <stp>[Crispin Spreadsheet4.xlsx]OEI!R789C7</stp>
        <tr r="G789" s="1"/>
      </tp>
      <tp>
        <v>331.9</v>
        <stp/>
        <stp>##V3_BDPV12</stp>
        <stp>GLEN LN Equity</stp>
        <stp>LAST_PRICE</stp>
        <stp>[Crispin Spreadsheet4.xlsx]SWAN!R136C7</stp>
        <tr r="G136" s="2"/>
      </tp>
      <tp t="s">
        <v>EUR</v>
        <stp/>
        <stp>##V3_BDPV12</stp>
        <stp>SU FP Equity</stp>
        <stp>CRNCY</stp>
        <stp>[Crispin Spreadsheet.xlsx]OEI!R124C4</stp>
        <tr r="D124" s="1"/>
      </tp>
      <tp t="s">
        <v>USD</v>
        <stp/>
        <stp>##V3_BDPV12</stp>
        <stp>SQ US Equity</stp>
        <stp>CRNCY</stp>
        <stp>[Crispin Spreadsheet.xlsx]OEI!R747C4</stp>
        <tr r="D747" s="1"/>
      </tp>
      <tp t="s">
        <v>EUR</v>
        <stp/>
        <stp>##V3_BDPV12</stp>
        <stp>CE IM Equity</stp>
        <stp>CRNCY</stp>
        <stp>[Crispin Spreadsheet.xlsx]OEI!R239C4</stp>
        <tr r="D239" s="1"/>
      </tp>
      <tp>
        <v>342.9</v>
        <stp/>
        <stp>##V3_BDPV12</stp>
        <stp>MC FP Equity</stp>
        <stp>PX_YEST_CLOSE</stp>
        <stp>[Crispin Spreadsheet.xlsx]OEI!R114C6</stp>
        <tr r="F114" s="1"/>
      </tp>
      <tp>
        <v>379.64</v>
        <stp/>
        <stp>##V3_BDPV12</stp>
        <stp>BA US Equity</stp>
        <stp>PX_YEST_CLOSE</stp>
        <stp>[Crispin Spreadsheet.xlsx]OEI!R648C6</stp>
        <tr r="F648" s="1"/>
      </tp>
      <tp>
        <v>10.473599999999999</v>
        <stp/>
        <stp>##V3_BDPV12</stp>
        <stp>EURSEK Curncy</stp>
        <stp>PX_YEST_CLOSE</stp>
        <stp>[Crispin Spreadsheet.xlsx]ALEG!R40C26</stp>
        <tr r="Z40" s="3"/>
      </tp>
      <tp>
        <v>10.473599999999999</v>
        <stp/>
        <stp>##V3_BDPV12</stp>
        <stp>EURSEK Curncy</stp>
        <stp>PX_YEST_CLOSE</stp>
        <stp>[Crispin Spreadsheet.xlsx]ALEG!R39C26</stp>
        <tr r="Z39" s="3"/>
      </tp>
      <tp>
        <v>1</v>
        <stp/>
        <stp>##V3_BDPV12</stp>
        <stp>EURUSD Curncy</stp>
        <stp>QUOTE_FACTOR</stp>
        <stp>[Crispin Spreadsheet.xlsx]SWAN!R190C12</stp>
        <tr r="L190" s="2"/>
      </tp>
      <tp>
        <v>1</v>
        <stp/>
        <stp>##V3_BDPV12</stp>
        <stp>EURUSD Curncy</stp>
        <stp>QUOTE_FACTOR</stp>
        <stp>[Crispin Spreadsheet.xlsx]SWAN!R191C12</stp>
        <tr r="L191" s="2"/>
      </tp>
      <tp>
        <v>1</v>
        <stp/>
        <stp>##V3_BDPV12</stp>
        <stp>EURUSD Curncy</stp>
        <stp>QUOTE_FACTOR</stp>
        <stp>[Crispin Spreadsheet.xlsx]SWAN!R192C12</stp>
        <tr r="L192" s="2"/>
      </tp>
      <tp>
        <v>1</v>
        <stp/>
        <stp>##V3_BDPV12</stp>
        <stp>EURUSD Curncy</stp>
        <stp>QUOTE_FACTOR</stp>
        <stp>[Crispin Spreadsheet.xlsx]SWAN!R193C12</stp>
        <tr r="L193" s="2"/>
      </tp>
      <tp>
        <v>1</v>
        <stp/>
        <stp>##V3_BDPV12</stp>
        <stp>EURUSD Curncy</stp>
        <stp>QUOTE_FACTOR</stp>
        <stp>[Crispin Spreadsheet.xlsx]SWAN!R194C12</stp>
        <tr r="L194" s="2"/>
      </tp>
      <tp>
        <v>1</v>
        <stp/>
        <stp>##V3_BDPV12</stp>
        <stp>EURUSD Curncy</stp>
        <stp>QUOTE_FACTOR</stp>
        <stp>[Crispin Spreadsheet.xlsx]SWAN!R195C12</stp>
        <tr r="L195" s="2"/>
      </tp>
      <tp>
        <v>1</v>
        <stp/>
        <stp>##V3_BDPV12</stp>
        <stp>EURUSD Curncy</stp>
        <stp>QUOTE_FACTOR</stp>
        <stp>[Crispin Spreadsheet.xlsx]SWAN!R196C12</stp>
        <tr r="L196" s="2"/>
      </tp>
      <tp>
        <v>1</v>
        <stp/>
        <stp>##V3_BDPV12</stp>
        <stp>EURUSD Curncy</stp>
        <stp>QUOTE_FACTOR</stp>
        <stp>[Crispin Spreadsheet.xlsx]SWAN!R197C12</stp>
        <tr r="L197" s="2"/>
      </tp>
      <tp>
        <v>1</v>
        <stp/>
        <stp>##V3_BDPV12</stp>
        <stp>EURUSD Curncy</stp>
        <stp>QUOTE_FACTOR</stp>
        <stp>[Crispin Spreadsheet.xlsx]SWAN!R198C12</stp>
        <tr r="L198" s="2"/>
      </tp>
      <tp>
        <v>1</v>
        <stp/>
        <stp>##V3_BDPV12</stp>
        <stp>EURUSD Curncy</stp>
        <stp>QUOTE_FACTOR</stp>
        <stp>[Crispin Spreadsheet.xlsx]SWAN!R199C12</stp>
        <tr r="L199" s="2"/>
      </tp>
      <tp>
        <v>1</v>
        <stp/>
        <stp>##V3_BDPV12</stp>
        <stp>EURUSD Curncy</stp>
        <stp>QUOTE_FACTOR</stp>
        <stp>[Crispin Spreadsheet.xlsx]SWAN!R180C12</stp>
        <tr r="L180" s="2"/>
      </tp>
      <tp>
        <v>1</v>
        <stp/>
        <stp>##V3_BDPV12</stp>
        <stp>EURUSD Curncy</stp>
        <stp>QUOTE_FACTOR</stp>
        <stp>[Crispin Spreadsheet.xlsx]SWAN!R181C12</stp>
        <tr r="L181" s="2"/>
      </tp>
      <tp>
        <v>1</v>
        <stp/>
        <stp>##V3_BDPV12</stp>
        <stp>EURUSD Curncy</stp>
        <stp>QUOTE_FACTOR</stp>
        <stp>[Crispin Spreadsheet.xlsx]SWAN!R182C12</stp>
        <tr r="L182" s="2"/>
      </tp>
      <tp>
        <v>1</v>
        <stp/>
        <stp>##V3_BDPV12</stp>
        <stp>EURUSD Curncy</stp>
        <stp>QUOTE_FACTOR</stp>
        <stp>[Crispin Spreadsheet.xlsx]SWAN!R183C12</stp>
        <tr r="L183" s="2"/>
      </tp>
      <tp>
        <v>1</v>
        <stp/>
        <stp>##V3_BDPV12</stp>
        <stp>EURUSD Curncy</stp>
        <stp>QUOTE_FACTOR</stp>
        <stp>[Crispin Spreadsheet.xlsx]SWAN!R184C12</stp>
        <tr r="L184" s="2"/>
      </tp>
      <tp>
        <v>1</v>
        <stp/>
        <stp>##V3_BDPV12</stp>
        <stp>EURUSD Curncy</stp>
        <stp>QUOTE_FACTOR</stp>
        <stp>[Crispin Spreadsheet.xlsx]SWAN!R185C12</stp>
        <tr r="L185" s="2"/>
      </tp>
      <tp>
        <v>1</v>
        <stp/>
        <stp>##V3_BDPV12</stp>
        <stp>EURUSD Curncy</stp>
        <stp>QUOTE_FACTOR</stp>
        <stp>[Crispin Spreadsheet.xlsx]SWAN!R186C12</stp>
        <tr r="L186" s="2"/>
      </tp>
      <tp>
        <v>1</v>
        <stp/>
        <stp>##V3_BDPV12</stp>
        <stp>EURUSD Curncy</stp>
        <stp>QUOTE_FACTOR</stp>
        <stp>[Crispin Spreadsheet.xlsx]SWAN!R187C12</stp>
        <tr r="L187" s="2"/>
      </tp>
      <tp>
        <v>1</v>
        <stp/>
        <stp>##V3_BDPV12</stp>
        <stp>EURUSD Curncy</stp>
        <stp>QUOTE_FACTOR</stp>
        <stp>[Crispin Spreadsheet.xlsx]SWAN!R188C12</stp>
        <tr r="L188" s="2"/>
      </tp>
      <tp>
        <v>1</v>
        <stp/>
        <stp>##V3_BDPV12</stp>
        <stp>EURUSD Curncy</stp>
        <stp>QUOTE_FACTOR</stp>
        <stp>[Crispin Spreadsheet.xlsx]SWAN!R189C12</stp>
        <tr r="L189" s="2"/>
      </tp>
      <tp>
        <v>1</v>
        <stp/>
        <stp>##V3_BDPV12</stp>
        <stp>EURUSD Curncy</stp>
        <stp>QUOTE_FACTOR</stp>
        <stp>[Crispin Spreadsheet.xlsx]SWAN!R170C12</stp>
        <tr r="L170" s="2"/>
      </tp>
      <tp>
        <v>1</v>
        <stp/>
        <stp>##V3_BDPV12</stp>
        <stp>EURUSD Curncy</stp>
        <stp>QUOTE_FACTOR</stp>
        <stp>[Crispin Spreadsheet.xlsx]SWAN!R171C12</stp>
        <tr r="L171" s="2"/>
      </tp>
      <tp>
        <v>1</v>
        <stp/>
        <stp>##V3_BDPV12</stp>
        <stp>EURUSD Curncy</stp>
        <stp>QUOTE_FACTOR</stp>
        <stp>[Crispin Spreadsheet.xlsx]SWAN!R172C12</stp>
        <tr r="L172" s="2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Spreadsheet.xlsx]SWAN!R174C12</stp>
        <tr r="L174" s="2"/>
      </tp>
      <tp>
        <v>1</v>
        <stp/>
        <stp>##V3_BDPV12</stp>
        <stp>EURUSD Curncy</stp>
        <stp>QUOTE_FACTOR</stp>
        <stp>[Crispin Spreadsheet.xlsx]SWAN!R175C12</stp>
        <tr r="L175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Spreadsheet.xlsx]SWAN!R177C12</stp>
        <tr r="L177" s="2"/>
      </tp>
      <tp>
        <v>1</v>
        <stp/>
        <stp>##V3_BDPV12</stp>
        <stp>EURUSD Curncy</stp>
        <stp>QUOTE_FACTOR</stp>
        <stp>[Crispin Spreadsheet.xlsx]SWAN!R178C12</stp>
        <tr r="L178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Spreadsheet.xlsx]SWAN!R162C12</stp>
        <tr r="L162" s="2"/>
      </tp>
      <tp>
        <v>1</v>
        <stp/>
        <stp>##V3_BDPV12</stp>
        <stp>EURUSD Curncy</stp>
        <stp>QUOTE_FACTOR</stp>
        <stp>[Crispin Spreadsheet.xlsx]SWAN!R169C12</stp>
        <tr r="L169" s="2"/>
      </tp>
      <tp>
        <v>1</v>
        <stp/>
        <stp>##V3_BDPV12</stp>
        <stp>EURUSD Curncy</stp>
        <stp>QUOTE_FACTOR</stp>
        <stp>[Crispin Spreadsheet.xlsx]SWAN!R129C12</stp>
        <tr r="L129" s="2"/>
      </tp>
      <tp>
        <v>1.1298999999999999</v>
        <stp/>
        <stp>##V3_BDPV12</stp>
        <stp>EURUSD Curncy</stp>
        <stp>PX_YEST_CLOSE</stp>
        <stp>[Crispin Spreadsheet.xlsx]ALEG!R16C26</stp>
        <tr r="Z16" s="3"/>
      </tp>
      <tp>
        <v>1.1298999999999999</v>
        <stp/>
        <stp>##V3_BDPV12</stp>
        <stp>EURUSD Curncy</stp>
        <stp>PX_YEST_CLOSE</stp>
        <stp>[Crispin Spreadsheet.xlsx]ALEG!R59C26</stp>
        <tr r="Z59" s="3"/>
      </tp>
      <tp>
        <v>1.1298999999999999</v>
        <stp/>
        <stp>##V3_BDPV12</stp>
        <stp>EURUSD Curncy</stp>
        <stp>PX_YEST_CLOSE</stp>
        <stp>[Crispin Spreadsheet.xlsx]ALEG!R61C26</stp>
        <tr r="Z61" s="3"/>
      </tp>
      <tp>
        <v>1.1298999999999999</v>
        <stp/>
        <stp>##V3_BDPV12</stp>
        <stp>EURUSD Curncy</stp>
        <stp>PX_YEST_CLOSE</stp>
        <stp>[Crispin Spreadsheet.xlsx]ALEG!R67C26</stp>
        <tr r="Z67" s="3"/>
      </tp>
      <tp>
        <v>1.1298999999999999</v>
        <stp/>
        <stp>##V3_BDPV12</stp>
        <stp>EURUSD Curncy</stp>
        <stp>PX_YEST_CLOSE</stp>
        <stp>[Crispin Spreadsheet.xlsx]ALEG!R69C26</stp>
        <tr r="Z69" s="3"/>
      </tp>
      <tp>
        <v>1.1298999999999999</v>
        <stp/>
        <stp>##V3_BDPV12</stp>
        <stp>EURUSD Curncy</stp>
        <stp>PX_YEST_CLOSE</stp>
        <stp>[Crispin Spreadsheet.xlsx]ALEG!R68C26</stp>
        <tr r="Z68" s="3"/>
      </tp>
      <tp>
        <v>1.1298999999999999</v>
        <stp/>
        <stp>##V3_BDPV12</stp>
        <stp>EURUSD Curncy</stp>
        <stp>PX_YEST_CLOSE</stp>
        <stp>[Crispin Spreadsheet.xlsx]ALEG!R71C26</stp>
        <tr r="Z71" s="3"/>
      </tp>
      <tp>
        <v>1.1298999999999999</v>
        <stp/>
        <stp>##V3_BDPV12</stp>
        <stp>EURUSD Curncy</stp>
        <stp>PX_YEST_CLOSE</stp>
        <stp>[Crispin Spreadsheet.xlsx]ALEG!R70C26</stp>
        <tr r="Z70" s="3"/>
      </tp>
      <tp>
        <v>1.1298999999999999</v>
        <stp/>
        <stp>##V3_BDPV12</stp>
        <stp>EURUSD Curncy</stp>
        <stp>PX_YEST_CLOSE</stp>
        <stp>[Crispin Spreadsheet.xlsx]ALEG!R73C26</stp>
        <tr r="Z73" s="3"/>
      </tp>
      <tp>
        <v>1.1298999999999999</v>
        <stp/>
        <stp>##V3_BDPV12</stp>
        <stp>EURUSD Curncy</stp>
        <stp>PX_YEST_CLOSE</stp>
        <stp>[Crispin Spreadsheet.xlsx]ALEG!R72C26</stp>
        <tr r="Z72" s="3"/>
      </tp>
      <tp>
        <v>1.1298999999999999</v>
        <stp/>
        <stp>##V3_BDPV12</stp>
        <stp>EURUSD Curncy</stp>
        <stp>PX_YEST_CLOSE</stp>
        <stp>[Crispin Spreadsheet.xlsx]ALEG!R75C26</stp>
        <tr r="Z75" s="3"/>
      </tp>
      <tp>
        <v>1.1298999999999999</v>
        <stp/>
        <stp>##V3_BDPV12</stp>
        <stp>EURUSD Curncy</stp>
        <stp>PX_YEST_CLOSE</stp>
        <stp>[Crispin Spreadsheet.xlsx]ALEG!R74C26</stp>
        <tr r="Z74" s="3"/>
      </tp>
      <tp>
        <v>1.1298999999999999</v>
        <stp/>
        <stp>##V3_BDPV12</stp>
        <stp>EURUSD Curncy</stp>
        <stp>PX_YEST_CLOSE</stp>
        <stp>[Crispin Spreadsheet.xlsx]ALEG!R77C26</stp>
        <tr r="Z77" s="3"/>
      </tp>
      <tp>
        <v>1.1298999999999999</v>
        <stp/>
        <stp>##V3_BDPV12</stp>
        <stp>EURUSD Curncy</stp>
        <stp>PX_YEST_CLOSE</stp>
        <stp>[Crispin Spreadsheet.xlsx]ALEG!R76C26</stp>
        <tr r="Z76" s="3"/>
      </tp>
      <tp>
        <v>1.1298999999999999</v>
        <stp/>
        <stp>##V3_BDPV12</stp>
        <stp>EURUSD Curncy</stp>
        <stp>PX_YEST_CLOSE</stp>
        <stp>[Crispin Spreadsheet.xlsx]ALEG!R79C26</stp>
        <tr r="Z79" s="3"/>
      </tp>
      <tp>
        <v>1.1298999999999999</v>
        <stp/>
        <stp>##V3_BDPV12</stp>
        <stp>EURUSD Curncy</stp>
        <stp>PX_YEST_CLOSE</stp>
        <stp>[Crispin Spreadsheet.xlsx]ALEG!R78C26</stp>
        <tr r="Z78" s="3"/>
      </tp>
      <tp>
        <v>1</v>
        <stp/>
        <stp>##V3_BDPV12</stp>
        <stp>EURUSD Curncy</stp>
        <stp>QUOTE_FACTOR</stp>
        <stp>[Crispin Spreadsheet.xlsx]SWAN!R230C12</stp>
        <tr r="L230" s="2"/>
      </tp>
      <tp>
        <v>1</v>
        <stp/>
        <stp>##V3_BDPV12</stp>
        <stp>EURUSD Curncy</stp>
        <stp>QUOTE_FACTOR</stp>
        <stp>[Crispin Spreadsheet.xlsx]SWAN!R231C12</stp>
        <tr r="L231" s="2"/>
      </tp>
      <tp>
        <v>1</v>
        <stp/>
        <stp>##V3_BDPV12</stp>
        <stp>EURUSD Curncy</stp>
        <stp>QUOTE_FACTOR</stp>
        <stp>[Crispin Spreadsheet.xlsx]SWAN!R233C12</stp>
        <tr r="L233" s="2"/>
      </tp>
      <tp>
        <v>1</v>
        <stp/>
        <stp>##V3_BDPV12</stp>
        <stp>EURUSD Curncy</stp>
        <stp>QUOTE_FACTOR</stp>
        <stp>[Crispin Spreadsheet.xlsx]SWAN!R234C12</stp>
        <tr r="L234" s="2"/>
      </tp>
      <tp>
        <v>1</v>
        <stp/>
        <stp>##V3_BDPV12</stp>
        <stp>EURUSD Curncy</stp>
        <stp>QUOTE_FACTOR</stp>
        <stp>[Crispin Spreadsheet.xlsx]SWAN!R235C12</stp>
        <tr r="L235" s="2"/>
      </tp>
      <tp>
        <v>1</v>
        <stp/>
        <stp>##V3_BDPV12</stp>
        <stp>EURUSD Curncy</stp>
        <stp>QUOTE_FACTOR</stp>
        <stp>[Crispin Spreadsheet.xlsx]SWAN!R220C12</stp>
        <tr r="L220" s="2"/>
      </tp>
      <tp>
        <v>1</v>
        <stp/>
        <stp>##V3_BDPV12</stp>
        <stp>EURUSD Curncy</stp>
        <stp>QUOTE_FACTOR</stp>
        <stp>[Crispin Spreadsheet.xlsx]SWAN!R224C12</stp>
        <tr r="L224" s="2"/>
      </tp>
      <tp>
        <v>1</v>
        <stp/>
        <stp>##V3_BDPV12</stp>
        <stp>EURUSD Curncy</stp>
        <stp>QUOTE_FACTOR</stp>
        <stp>[Crispin Spreadsheet.xlsx]SWAN!R227C12</stp>
        <tr r="L227" s="2"/>
      </tp>
      <tp>
        <v>1</v>
        <stp/>
        <stp>##V3_BDPV12</stp>
        <stp>EURUSD Curncy</stp>
        <stp>QUOTE_FACTOR</stp>
        <stp>[Crispin Spreadsheet.xlsx]SWAN!R218C12</stp>
        <tr r="L218" s="2"/>
      </tp>
      <tp>
        <v>1</v>
        <stp/>
        <stp>##V3_BDPV12</stp>
        <stp>EURUSD Curncy</stp>
        <stp>QUOTE_FACTOR</stp>
        <stp>[Crispin Spreadsheet.xlsx]SWAN!R219C12</stp>
        <tr r="L219" s="2"/>
      </tp>
      <tp>
        <v>1</v>
        <stp/>
        <stp>##V3_BDPV12</stp>
        <stp>EURUSD Curncy</stp>
        <stp>QUOTE_FACTOR</stp>
        <stp>[Crispin Spreadsheet.xlsx]SWAN!R200C12</stp>
        <tr r="L200" s="2"/>
      </tp>
      <tp>
        <v>1</v>
        <stp/>
        <stp>##V3_BDPV12</stp>
        <stp>EURUSD Curncy</stp>
        <stp>QUOTE_FACTOR</stp>
        <stp>[Crispin Spreadsheet.xlsx]SWAN!R201C12</stp>
        <tr r="L201" s="2"/>
      </tp>
      <tp>
        <v>1</v>
        <stp/>
        <stp>##V3_BDPV12</stp>
        <stp>EURUSD Curncy</stp>
        <stp>QUOTE_FACTOR</stp>
        <stp>[Crispin Spreadsheet.xlsx]SWAN!R202C12</stp>
        <tr r="L202" s="2"/>
      </tp>
      <tp>
        <v>1</v>
        <stp/>
        <stp>##V3_BDPV12</stp>
        <stp>EURUSD Curncy</stp>
        <stp>QUOTE_FACTOR</stp>
        <stp>[Crispin Spreadsheet.xlsx]SWAN!R203C12</stp>
        <tr r="L203" s="2"/>
      </tp>
      <tp>
        <v>1</v>
        <stp/>
        <stp>##V3_BDPV12</stp>
        <stp>EURUSD Curncy</stp>
        <stp>QUOTE_FACTOR</stp>
        <stp>[Crispin Spreadsheet.xlsx]SWAN!R204C12</stp>
        <tr r="L204" s="2"/>
      </tp>
      <tp>
        <v>1</v>
        <stp/>
        <stp>##V3_BDPV12</stp>
        <stp>EURUSD Curncy</stp>
        <stp>QUOTE_FACTOR</stp>
        <stp>[Crispin Spreadsheet.xlsx]SWAN!R205C12</stp>
        <tr r="L205" s="2"/>
      </tp>
      <tp>
        <v>1</v>
        <stp/>
        <stp>##V3_BDPV12</stp>
        <stp>EURUSD Curncy</stp>
        <stp>QUOTE_FACTOR</stp>
        <stp>[Crispin Spreadsheet.xlsx]SWAN!R206C12</stp>
        <tr r="L206" s="2"/>
      </tp>
      <tp>
        <v>1</v>
        <stp/>
        <stp>##V3_BDPV12</stp>
        <stp>EURUSD Curncy</stp>
        <stp>QUOTE_FACTOR</stp>
        <stp>[Crispin Spreadsheet.xlsx]SWAN!R207C12</stp>
        <tr r="L207" s="2"/>
      </tp>
      <tp>
        <v>1</v>
        <stp/>
        <stp>##V3_BDPV12</stp>
        <stp>EURUSD Curncy</stp>
        <stp>QUOTE_FACTOR</stp>
        <stp>[Crispin Spreadsheet.xlsx]SWAN!R208C12</stp>
        <tr r="L208" s="2"/>
      </tp>
      <tp>
        <v>1</v>
        <stp/>
        <stp>##V3_BDPV12</stp>
        <stp>EURUSD Curncy</stp>
        <stp>QUOTE_FACTOR</stp>
        <stp>[Crispin Spreadsheet.xlsx]SWAN!R209C12</stp>
        <tr r="L209" s="2"/>
      </tp>
      <tp>
        <v>15.7905</v>
        <stp/>
        <stp>##V3_BDPV12</stp>
        <stp>EURZAr Curncy</stp>
        <stp>PX_YEST_CLOSE</stp>
        <stp>[Crispin Spreadsheet.xlsx]ALEG!R36C26</stp>
        <tr r="Z36" s="3"/>
      </tp>
      <tp>
        <v>15.7905</v>
        <stp/>
        <stp>##V3_BDPV12</stp>
        <stp>EURZAr Curncy</stp>
        <stp>PX_YEST_CLOSE</stp>
        <stp>[Crispin Spreadsheet.xlsx]ALEG!R35C26</stp>
        <tr r="Z35" s="3"/>
      </tp>
      <tp>
        <v>0.7177</v>
        <stp/>
        <stp>##V3_BDPV12</stp>
        <stp>AUDUSD Curncy</stp>
        <stp>LAST_PRICE</stp>
        <stp>[Crispin Spreadsheet4.xlsx]SWAN!R231C7</stp>
        <tr r="G231" s="2"/>
      </tp>
      <tp>
        <v>508.8</v>
        <stp/>
        <stp>##V3_BDPV12</stp>
        <stp>BA/ LN Equity</stp>
        <stp>PX_YEST_CLOSE</stp>
        <stp>[Crispin Spreadsheet.xlsx]OEI!R444C6</stp>
        <tr r="F444" s="1"/>
      </tp>
      <tp>
        <v>1</v>
        <stp/>
        <stp>##V3_BDPV12</stp>
        <stp>EURCHF Curncy</stp>
        <stp>QUOTE_FACTOR</stp>
        <stp>[Crispin Spreadsheet.xlsx]SWAN!R102C12</stp>
        <tr r="L102" s="2"/>
      </tp>
      <tp>
        <v>1</v>
        <stp/>
        <stp>##V3_BDPV12</stp>
        <stp>EURCHF Curncy</stp>
        <stp>QUOTE_FACTOR</stp>
        <stp>[Crispin Spreadsheet.xlsx]SWAN!R103C12</stp>
        <tr r="L103" s="2"/>
      </tp>
      <tp>
        <v>1</v>
        <stp/>
        <stp>##V3_BDPV12</stp>
        <stp>EURCHF Curncy</stp>
        <stp>QUOTE_FACTOR</stp>
        <stp>[Crispin Spreadsheet.xlsx]SWAN!R106C12</stp>
        <tr r="L106" s="2"/>
      </tp>
      <tp>
        <v>1</v>
        <stp/>
        <stp>##V3_BDPV12</stp>
        <stp>EURCHF Curncy</stp>
        <stp>QUOTE_FACTOR</stp>
        <stp>[Crispin Spreadsheet.xlsx]SWAN!R104C12</stp>
        <tr r="L104" s="2"/>
      </tp>
      <tp>
        <v>1</v>
        <stp/>
        <stp>##V3_BDPV12</stp>
        <stp>EURCHF Curncy</stp>
        <stp>QUOTE_FACTOR</stp>
        <stp>[Crispin Spreadsheet.xlsx]SWAN!R105C12</stp>
        <tr r="L105" s="2"/>
      </tp>
      <tp>
        <v>1</v>
        <stp/>
        <stp>##V3_BDPV12</stp>
        <stp>EURARS Curncy</stp>
        <stp>QUOTE_FACTOR</stp>
        <stp>[Crispin Spreadsheet.xlsx]SWAN!R217C12</stp>
        <tr r="L217" s="2"/>
      </tp>
      <tp>
        <v>1</v>
        <stp/>
        <stp>##V3_BDPV12</stp>
        <stp>EURARS Curncy</stp>
        <stp>QUOTE_FACTOR</stp>
        <stp>[Crispin Spreadsheet.xlsx]SWAN!R216C12</stp>
        <tr r="L216" s="2"/>
      </tp>
      <tp>
        <v>1</v>
        <stp/>
        <stp>##V3_BDPV12</stp>
        <stp>EURARS Curncy</stp>
        <stp>QUOTE_FACTOR</stp>
        <stp>[Crispin Spreadsheet.xlsx]SWAN!R215C12</stp>
        <tr r="L215" s="2"/>
      </tp>
      <tp>
        <v>1</v>
        <stp/>
        <stp>##V3_BDPV12</stp>
        <stp>EURARS Curncy</stp>
        <stp>QUOTE_FACTOR</stp>
        <stp>[Crispin Spreadsheet.xlsx]SWAN!R214C12</stp>
        <tr r="L214" s="2"/>
      </tp>
      <tp>
        <v>1</v>
        <stp/>
        <stp>##V3_BDPV12</stp>
        <stp>EURGBp Curncy</stp>
        <stp>QUOTE_FACTOR</stp>
        <stp>[Crispin Spreadsheet.xlsx]SWAN!R221C12</stp>
        <tr r="L221" s="2"/>
      </tp>
      <tp>
        <v>1</v>
        <stp/>
        <stp>##V3_BDPV12</stp>
        <stp>EURGBp Curncy</stp>
        <stp>QUOTE_FACTOR</stp>
        <stp>[Crispin Spreadsheet.xlsx]SWAN!R222C12</stp>
        <tr r="L222" s="2"/>
      </tp>
      <tp>
        <v>1</v>
        <stp/>
        <stp>##V3_BDPV12</stp>
        <stp>EURGBp Curncy</stp>
        <stp>QUOTE_FACTOR</stp>
        <stp>[Crispin Spreadsheet.xlsx]SWAN!R223C12</stp>
        <tr r="L223" s="2"/>
      </tp>
      <tp>
        <v>1</v>
        <stp/>
        <stp>##V3_BDPV12</stp>
        <stp>EURGBP Curncy</stp>
        <stp>QUOTE_FACTOR</stp>
        <stp>[Crispin Spreadsheet.xlsx]SWAN!R226C12</stp>
        <tr r="L226" s="2"/>
      </tp>
      <tp>
        <v>1</v>
        <stp/>
        <stp>##V3_BDPV12</stp>
        <stp>EURGBP Curncy</stp>
        <stp>QUOTE_FACTOR</stp>
        <stp>[Crispin Spreadsheet.xlsx]SWAN!R232C12</stp>
        <tr r="L232" s="2"/>
      </tp>
      <tp>
        <v>0.86409000000000002</v>
        <stp/>
        <stp>##V3_BDPV12</stp>
        <stp>EURGBP Curncy</stp>
        <stp>PX_YEST_CLOSE</stp>
        <stp>[Crispin Spreadsheet.xlsx]ALEG!R57C26</stp>
        <tr r="Z57" s="3"/>
      </tp>
      <tp>
        <v>0.86409000000000002</v>
        <stp/>
        <stp>##V3_BDPV12</stp>
        <stp>EURGBp Curncy</stp>
        <stp>PX_YEST_CLOSE</stp>
        <stp>[Crispin Spreadsheet.xlsx]ALEG!R55C26</stp>
        <tr r="Z55" s="3"/>
      </tp>
      <tp>
        <v>0.86409000000000002</v>
        <stp/>
        <stp>##V3_BDPV12</stp>
        <stp>EURGBp Curncy</stp>
        <stp>PX_YEST_CLOSE</stp>
        <stp>[Crispin Spreadsheet.xlsx]ALEG!R54C26</stp>
        <tr r="Z54" s="3"/>
      </tp>
      <tp>
        <v>0.86409000000000002</v>
        <stp/>
        <stp>##V3_BDPV12</stp>
        <stp>EURGBp Curncy</stp>
        <stp>PX_YEST_CLOSE</stp>
        <stp>[Crispin Spreadsheet.xlsx]ALEG!R56C26</stp>
        <tr r="Z56" s="3"/>
      </tp>
      <tp>
        <v>0.86409000000000002</v>
        <stp/>
        <stp>##V3_BDPV12</stp>
        <stp>EURGBp Curncy</stp>
        <stp>PX_YEST_CLOSE</stp>
        <stp>[Crispin Spreadsheet.xlsx]ALEG!R51C26</stp>
        <tr r="Z51" s="3"/>
      </tp>
      <tp>
        <v>0.86409000000000002</v>
        <stp/>
        <stp>##V3_BDPV12</stp>
        <stp>EURGBp Curncy</stp>
        <stp>PX_YEST_CLOSE</stp>
        <stp>[Crispin Spreadsheet.xlsx]ALEG!R50C26</stp>
        <tr r="Z50" s="3"/>
      </tp>
      <tp>
        <v>0.86409000000000002</v>
        <stp/>
        <stp>##V3_BDPV12</stp>
        <stp>EURGBp Curncy</stp>
        <stp>PX_YEST_CLOSE</stp>
        <stp>[Crispin Spreadsheet.xlsx]ALEG!R53C26</stp>
        <tr r="Z53" s="3"/>
      </tp>
      <tp>
        <v>0.86409000000000002</v>
        <stp/>
        <stp>##V3_BDPV12</stp>
        <stp>EURGBp Curncy</stp>
        <stp>PX_YEST_CLOSE</stp>
        <stp>[Crispin Spreadsheet.xlsx]ALEG!R52C26</stp>
        <tr r="Z52" s="3"/>
      </tp>
      <tp>
        <v>0.86409000000000002</v>
        <stp/>
        <stp>##V3_BDPV12</stp>
        <stp>EURGBp Curncy</stp>
        <stp>PX_YEST_CLOSE</stp>
        <stp>[Crispin Spreadsheet.xlsx]ALEG!R58C26</stp>
        <tr r="Z58" s="3"/>
      </tp>
      <tp>
        <v>0.86409000000000002</v>
        <stp/>
        <stp>##V3_BDPV12</stp>
        <stp>EURGBp Curncy</stp>
        <stp>PX_YEST_CLOSE</stp>
        <stp>[Crispin Spreadsheet.xlsx]ALEG!R45C26</stp>
        <tr r="Z45" s="3"/>
      </tp>
      <tp>
        <v>0.86409000000000002</v>
        <stp/>
        <stp>##V3_BDPV12</stp>
        <stp>EURGBp Curncy</stp>
        <stp>PX_YEST_CLOSE</stp>
        <stp>[Crispin Spreadsheet.xlsx]ALEG!R44C26</stp>
        <tr r="Z44" s="3"/>
      </tp>
      <tp>
        <v>0.86409000000000002</v>
        <stp/>
        <stp>##V3_BDPV12</stp>
        <stp>EURGBp Curncy</stp>
        <stp>PX_YEST_CLOSE</stp>
        <stp>[Crispin Spreadsheet.xlsx]ALEG!R47C26</stp>
        <tr r="Z47" s="3"/>
      </tp>
      <tp>
        <v>0.86409000000000002</v>
        <stp/>
        <stp>##V3_BDPV12</stp>
        <stp>EURGBp Curncy</stp>
        <stp>PX_YEST_CLOSE</stp>
        <stp>[Crispin Spreadsheet.xlsx]ALEG!R46C26</stp>
        <tr r="Z46" s="3"/>
      </tp>
      <tp>
        <v>0.86409000000000002</v>
        <stp/>
        <stp>##V3_BDPV12</stp>
        <stp>EURGBp Curncy</stp>
        <stp>PX_YEST_CLOSE</stp>
        <stp>[Crispin Spreadsheet.xlsx]ALEG!R43C26</stp>
        <tr r="Z43" s="3"/>
      </tp>
      <tp>
        <v>0.86409000000000002</v>
        <stp/>
        <stp>##V3_BDPV12</stp>
        <stp>EURGBp Curncy</stp>
        <stp>PX_YEST_CLOSE</stp>
        <stp>[Crispin Spreadsheet.xlsx]ALEG!R49C26</stp>
        <tr r="Z49" s="3"/>
      </tp>
      <tp>
        <v>0.86409000000000002</v>
        <stp/>
        <stp>##V3_BDPV12</stp>
        <stp>EURGBp Curncy</stp>
        <stp>PX_YEST_CLOSE</stp>
        <stp>[Crispin Spreadsheet.xlsx]ALEG!R48C26</stp>
        <tr r="Z48" s="3"/>
      </tp>
      <tp>
        <v>0.86409000000000002</v>
        <stp/>
        <stp>##V3_BDPV12</stp>
        <stp>EURGBp Curncy</stp>
        <stp>PX_YEST_CLOSE</stp>
        <stp>[Crispin Spreadsheet.xlsx]ALEG!R64C26</stp>
        <tr r="Z64" s="3"/>
      </tp>
      <tp>
        <v>0.86409000000000002</v>
        <stp/>
        <stp>##V3_BDPV12</stp>
        <stp>EURGBp Curncy</stp>
        <stp>PX_YEST_CLOSE</stp>
        <stp>[Crispin Spreadsheet.xlsx]ALEG!R60C26</stp>
        <tr r="Z60" s="3"/>
      </tp>
      <tp>
        <v>0.86409000000000002</v>
        <stp/>
        <stp>##V3_BDPV12</stp>
        <stp>EURGBp Curncy</stp>
        <stp>PX_YEST_CLOSE</stp>
        <stp>[Crispin Spreadsheet.xlsx]ALEG!R63C26</stp>
        <tr r="Z63" s="3"/>
      </tp>
      <tp>
        <v>0.86409000000000002</v>
        <stp/>
        <stp>##V3_BDPV12</stp>
        <stp>EURGBp Curncy</stp>
        <stp>PX_YEST_CLOSE</stp>
        <stp>[Crispin Spreadsheet.xlsx]ALEG!R62C26</stp>
        <tr r="Z62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Spreadsheet.xlsx]SWAN!R144C12</stp>
        <tr r="L144" s="2"/>
      </tp>
      <tp>
        <v>1</v>
        <stp/>
        <stp>##V3_BDPV12</stp>
        <stp>EURGBp Curncy</stp>
        <stp>QUOTE_FACTOR</stp>
        <stp>[Crispin Spreadsheet.xlsx]SWAN!R145C12</stp>
        <tr r="L145" s="2"/>
      </tp>
      <tp>
        <v>1</v>
        <stp/>
        <stp>##V3_BDPV12</stp>
        <stp>EURGBp Curncy</stp>
        <stp>QUOTE_FACTOR</stp>
        <stp>[Crispin Spreadsheet.xlsx]SWAN!R146C12</stp>
        <tr r="L146" s="2"/>
      </tp>
      <tp>
        <v>1</v>
        <stp/>
        <stp>##V3_BDPV12</stp>
        <stp>EURGBp Curncy</stp>
        <stp>QUOTE_FACTOR</stp>
        <stp>[Crispin Spreadsheet.xlsx]SWAN!R147C12</stp>
        <tr r="L147" s="2"/>
      </tp>
      <tp>
        <v>1</v>
        <stp/>
        <stp>##V3_BDPV12</stp>
        <stp>EURGBp Curncy</stp>
        <stp>QUOTE_FACTOR</stp>
        <stp>[Crispin Spreadsheet.xlsx]SWAN!R140C12</stp>
        <tr r="L140" s="2"/>
      </tp>
      <tp>
        <v>1</v>
        <stp/>
        <stp>##V3_BDPV12</stp>
        <stp>EURGBp Curncy</stp>
        <stp>QUOTE_FACTOR</stp>
        <stp>[Crispin Spreadsheet.xlsx]SWAN!R141C12</stp>
        <tr r="L141" s="2"/>
      </tp>
      <tp>
        <v>1</v>
        <stp/>
        <stp>##V3_BDPV12</stp>
        <stp>EURGBp Curncy</stp>
        <stp>QUOTE_FACTOR</stp>
        <stp>[Crispin Spreadsheet.xlsx]SWAN!R142C12</stp>
        <tr r="L142" s="2"/>
      </tp>
      <tp>
        <v>1</v>
        <stp/>
        <stp>##V3_BDPV12</stp>
        <stp>EURGBp Curncy</stp>
        <stp>QUOTE_FACTOR</stp>
        <stp>[Crispin Spreadsheet.xlsx]SWAN!R143C12</stp>
        <tr r="L143" s="2"/>
      </tp>
      <tp>
        <v>1</v>
        <stp/>
        <stp>##V3_BDPV12</stp>
        <stp>EURGBp Curncy</stp>
        <stp>QUOTE_FACTOR</stp>
        <stp>[Crispin Spreadsheet.xlsx]SWAN!R148C12</stp>
        <tr r="L148" s="2"/>
      </tp>
      <tp>
        <v>1</v>
        <stp/>
        <stp>##V3_BDPV12</stp>
        <stp>EURGBp Curncy</stp>
        <stp>QUOTE_FACTOR</stp>
        <stp>[Crispin Spreadsheet.xlsx]SWAN!R149C12</stp>
        <tr r="L149" s="2"/>
      </tp>
      <tp>
        <v>1</v>
        <stp/>
        <stp>##V3_BDPV12</stp>
        <stp>EURGBp Curncy</stp>
        <stp>QUOTE_FACTOR</stp>
        <stp>[Crispin Spreadsheet.xlsx]SWAN!R154C12</stp>
        <tr r="L154" s="2"/>
      </tp>
      <tp>
        <v>1</v>
        <stp/>
        <stp>##V3_BDPV12</stp>
        <stp>EURGBp Curncy</stp>
        <stp>QUOTE_FACTOR</stp>
        <stp>[Crispin Spreadsheet.xlsx]SWAN!R156C12</stp>
        <tr r="L156" s="2"/>
      </tp>
      <tp>
        <v>1</v>
        <stp/>
        <stp>##V3_BDPV12</stp>
        <stp>EURGBp Curncy</stp>
        <stp>QUOTE_FACTOR</stp>
        <stp>[Crispin Spreadsheet.xlsx]SWAN!R157C12</stp>
        <tr r="L157" s="2"/>
      </tp>
      <tp>
        <v>1</v>
        <stp/>
        <stp>##V3_BDPV12</stp>
        <stp>EURGBp Curncy</stp>
        <stp>QUOTE_FACTOR</stp>
        <stp>[Crispin Spreadsheet.xlsx]SWAN!R150C12</stp>
        <tr r="L150" s="2"/>
      </tp>
      <tp>
        <v>1</v>
        <stp/>
        <stp>##V3_BDPV12</stp>
        <stp>EURGBp Curncy</stp>
        <stp>QUOTE_FACTOR</stp>
        <stp>[Crispin Spreadsheet.xlsx]SWAN!R151C12</stp>
        <tr r="L151" s="2"/>
      </tp>
      <tp>
        <v>1</v>
        <stp/>
        <stp>##V3_BDPV12</stp>
        <stp>EURGBp Curncy</stp>
        <stp>QUOTE_FACTOR</stp>
        <stp>[Crispin Spreadsheet.xlsx]SWAN!R152C12</stp>
        <tr r="L152" s="2"/>
      </tp>
      <tp>
        <v>1</v>
        <stp/>
        <stp>##V3_BDPV12</stp>
        <stp>EURGBp Curncy</stp>
        <stp>QUOTE_FACTOR</stp>
        <stp>[Crispin Spreadsheet.xlsx]SWAN!R153C12</stp>
        <tr r="L153" s="2"/>
      </tp>
      <tp>
        <v>1</v>
        <stp/>
        <stp>##V3_BDPV12</stp>
        <stp>EURGBp Curncy</stp>
        <stp>QUOTE_FACTOR</stp>
        <stp>[Crispin Spreadsheet.xlsx]SWAN!R158C12</stp>
        <tr r="L158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Spreadsheet.xlsx]SWAN!R155C12</stp>
        <tr r="L155" s="2"/>
      </tp>
      <tp>
        <v>1</v>
        <stp/>
        <stp>##V3_BDPV12</stp>
        <stp>EURGBp Curncy</stp>
        <stp>QUOTE_FACTOR</stp>
        <stp>[Crispin Spreadsheet.xlsx]SWAN!R125C12</stp>
        <tr r="L125" s="2"/>
      </tp>
      <tp>
        <v>1</v>
        <stp/>
        <stp>##V3_BDPV12</stp>
        <stp>EURGBp Curncy</stp>
        <stp>QUOTE_FACTOR</stp>
        <stp>[Crispin Spreadsheet.xlsx]SWAN!R126C12</stp>
        <tr r="L126" s="2"/>
      </tp>
      <tp>
        <v>1</v>
        <stp/>
        <stp>##V3_BDPV12</stp>
        <stp>EURGBp Curncy</stp>
        <stp>QUOTE_FACTOR</stp>
        <stp>[Crispin Spreadsheet.xlsx]SWAN!R127C12</stp>
        <tr r="L127" s="2"/>
      </tp>
      <tp>
        <v>1</v>
        <stp/>
        <stp>##V3_BDPV12</stp>
        <stp>EURGBp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Spreadsheet.xlsx]SWAN!R121C12</stp>
        <tr r="L121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Spreadsheet.xlsx]SWAN!R128C12</stp>
        <tr r="L128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Spreadsheet.xlsx]SWAN!R134C12</stp>
        <tr r="L134" s="2"/>
      </tp>
      <tp>
        <v>1</v>
        <stp/>
        <stp>##V3_BDPV12</stp>
        <stp>EURGBp Curncy</stp>
        <stp>QUOTE_FACTOR</stp>
        <stp>[Crispin Spreadsheet.xlsx]SWAN!R135C12</stp>
        <tr r="L135" s="2"/>
      </tp>
      <tp>
        <v>1</v>
        <stp/>
        <stp>##V3_BDPV12</stp>
        <stp>EURGBp Curncy</stp>
        <stp>QUOTE_FACTOR</stp>
        <stp>[Crispin Spreadsheet.xlsx]SWAN!R136C12</stp>
        <tr r="L136" s="2"/>
      </tp>
      <tp>
        <v>1</v>
        <stp/>
        <stp>##V3_BDPV12</stp>
        <stp>EURGBp Curncy</stp>
        <stp>QUOTE_FACTOR</stp>
        <stp>[Crispin Spreadsheet.xlsx]SWAN!R137C12</stp>
        <tr r="L137" s="2"/>
      </tp>
      <tp>
        <v>1</v>
        <stp/>
        <stp>##V3_BDPV12</stp>
        <stp>EURGBp Curncy</stp>
        <stp>QUOTE_FACTOR</stp>
        <stp>[Crispin Spreadsheet.xlsx]SWAN!R130C12</stp>
        <tr r="L130" s="2"/>
      </tp>
      <tp>
        <v>1</v>
        <stp/>
        <stp>##V3_BDPV12</stp>
        <stp>EURGBp Curncy</stp>
        <stp>QUOTE_FACTOR</stp>
        <stp>[Crispin Spreadsheet.xlsx]SWAN!R131C12</stp>
        <tr r="L131" s="2"/>
      </tp>
      <tp>
        <v>1</v>
        <stp/>
        <stp>##V3_BDPV12</stp>
        <stp>EURGBp Curncy</stp>
        <stp>QUOTE_FACTOR</stp>
        <stp>[Crispin Spreadsheet.xlsx]SWAN!R132C12</stp>
        <tr r="L132" s="2"/>
      </tp>
      <tp>
        <v>1</v>
        <stp/>
        <stp>##V3_BDPV12</stp>
        <stp>EURGBp Curncy</stp>
        <stp>QUOTE_FACTOR</stp>
        <stp>[Crispin Spreadsheet.xlsx]SWAN!R133C12</stp>
        <tr r="L133" s="2"/>
      </tp>
      <tp>
        <v>1</v>
        <stp/>
        <stp>##V3_BDPV12</stp>
        <stp>EURGBp Curncy</stp>
        <stp>QUOTE_FACTOR</stp>
        <stp>[Crispin Spreadsheet.xlsx]SWAN!R138C12</stp>
        <tr r="L138" s="2"/>
      </tp>
      <tp>
        <v>1</v>
        <stp/>
        <stp>##V3_BDPV12</stp>
        <stp>EURGBp Curncy</stp>
        <stp>QUOTE_FACTOR</stp>
        <stp>[Crispin Spreadsheet.xlsx]SWAN!R139C12</stp>
        <tr r="L139" s="2"/>
      </tp>
      <tp>
        <v>1</v>
        <stp/>
        <stp>##V3_BDPV12</stp>
        <stp>EURGBp Curncy</stp>
        <stp>QUOTE_FACTOR</stp>
        <stp>[Crispin Spreadsheet.xlsx]SWAN!R109C12</stp>
        <tr r="L109" s="2"/>
      </tp>
      <tp>
        <v>1</v>
        <stp/>
        <stp>##V3_BDPV12</stp>
        <stp>EURGBp Curncy</stp>
        <stp>QUOTE_FACTOR</stp>
        <stp>[Crispin Spreadsheet.xlsx]SWAN!R114C12</stp>
        <tr r="L114" s="2"/>
      </tp>
      <tp>
        <v>1</v>
        <stp/>
        <stp>##V3_BDPV12</stp>
        <stp>EURGBp Curncy</stp>
        <stp>QUOTE_FACTOR</stp>
        <stp>[Crispin Spreadsheet.xlsx]SWAN!R115C12</stp>
        <tr r="L115" s="2"/>
      </tp>
      <tp>
        <v>1</v>
        <stp/>
        <stp>##V3_BDPV12</stp>
        <stp>EURGBp Curncy</stp>
        <stp>QUOTE_FACTOR</stp>
        <stp>[Crispin Spreadsheet.xlsx]SWAN!R116C12</stp>
        <tr r="L116" s="2"/>
      </tp>
      <tp>
        <v>1</v>
        <stp/>
        <stp>##V3_BDPV12</stp>
        <stp>EURGBp Curncy</stp>
        <stp>QUOTE_FACTOR</stp>
        <stp>[Crispin Spreadsheet.xlsx]SWAN!R117C12</stp>
        <tr r="L117" s="2"/>
      </tp>
      <tp>
        <v>1</v>
        <stp/>
        <stp>##V3_BDPV12</stp>
        <stp>EURGBp Curncy</stp>
        <stp>QUOTE_FACTOR</stp>
        <stp>[Crispin Spreadsheet.xlsx]SWAN!R110C12</stp>
        <tr r="L110" s="2"/>
      </tp>
      <tp>
        <v>1</v>
        <stp/>
        <stp>##V3_BDPV12</stp>
        <stp>EURGBp Curncy</stp>
        <stp>QUOTE_FACTOR</stp>
        <stp>[Crispin Spreadsheet.xlsx]SWAN!R111C12</stp>
        <tr r="L111" s="2"/>
      </tp>
      <tp>
        <v>1</v>
        <stp/>
        <stp>##V3_BDPV12</stp>
        <stp>EURGBp Curncy</stp>
        <stp>QUOTE_FACTOR</stp>
        <stp>[Crispin Spreadsheet.xlsx]SWAN!R112C12</stp>
        <tr r="L112" s="2"/>
      </tp>
      <tp>
        <v>1</v>
        <stp/>
        <stp>##V3_BDPV12</stp>
        <stp>EURGBp Curncy</stp>
        <stp>QUOTE_FACTOR</stp>
        <stp>[Crispin Spreadsheet.xlsx]SWAN!R113C12</stp>
        <tr r="L113" s="2"/>
      </tp>
      <tp>
        <v>1</v>
        <stp/>
        <stp>##V3_BDPV12</stp>
        <stp>EURGBp Curncy</stp>
        <stp>QUOTE_FACTOR</stp>
        <stp>[Crispin Spreadsheet.xlsx]SWAN!R118C12</stp>
        <tr r="L118" s="2"/>
      </tp>
      <tp>
        <v>1</v>
        <stp/>
        <stp>##V3_BDPV12</stp>
        <stp>EURGBp Curncy</stp>
        <stp>QUOTE_FACTOR</stp>
        <stp>[Crispin Spreadsheet.xlsx]SWAN!R119C12</stp>
        <tr r="L119" s="2"/>
      </tp>
      <tp>
        <v>126.57</v>
        <stp/>
        <stp>##V3_BDPV12</stp>
        <stp>EURJPY Curncy</stp>
        <stp>PX_YEST_CLOSE</stp>
        <stp>[Crispin Spreadsheet.xlsx]ALEG!R24C26</stp>
        <tr r="Z24" s="3"/>
      </tp>
      <tp>
        <v>126.57</v>
        <stp/>
        <stp>##V3_BDPV12</stp>
        <stp>EURJPY Curncy</stp>
        <stp>PX_YEST_CLOSE</stp>
        <stp>[Crispin Spreadsheet.xlsx]ALEG!R25C26</stp>
        <tr r="Z25" s="3"/>
      </tp>
      <tp>
        <v>126.57</v>
        <stp/>
        <stp>##V3_BDPV12</stp>
        <stp>EURJPY Curncy</stp>
        <stp>PX_YEST_CLOSE</stp>
        <stp>[Crispin Spreadsheet.xlsx]ALEG!R26C26</stp>
        <tr r="Z26" s="3"/>
      </tp>
      <tp>
        <v>126.57</v>
        <stp/>
        <stp>##V3_BDPV12</stp>
        <stp>EURJPY Curncy</stp>
        <stp>PX_YEST_CLOSE</stp>
        <stp>[Crispin Spreadsheet.xlsx]ALEG!R22C26</stp>
        <tr r="Z22" s="3"/>
      </tp>
      <tp>
        <v>126.57</v>
        <stp/>
        <stp>##V3_BDPV12</stp>
        <stp>EURJPY Curncy</stp>
        <stp>PX_YEST_CLOSE</stp>
        <stp>[Crispin Spreadsheet.xlsx]ALEG!R23C26</stp>
        <tr r="Z23" s="3"/>
      </tp>
      <tp>
        <v>1</v>
        <stp/>
        <stp>##V3_BDPV12</stp>
        <stp>EURJPY Curncy</stp>
        <stp>QUOTE_FACTOR</stp>
        <stp>[Crispin Spreadsheet.xlsx]SWAN!R225C12</stp>
        <tr r="L225" s="2"/>
      </tp>
      <tp t="s">
        <v>AUD</v>
        <stp/>
        <stp>##V3_BDPV12</stp>
        <stp>FMG AU Equity</stp>
        <stp>CRNCY</stp>
        <stp>[Crispin Spreadsheet.xlsx]SWAN!R7C4</stp>
        <tr r="D7" s="2"/>
      </tp>
      <tp>
        <v>9.5894999999999992</v>
        <stp/>
        <stp>##V3_BDPV12</stp>
        <stp>EURNOK Curncy</stp>
        <stp>PX_YEST_CLOSE</stp>
        <stp>[Crispin Spreadsheet.xlsx]ALEG!R29C26</stp>
        <tr r="Z29" s="3"/>
      </tp>
      <tp>
        <v>9.5894999999999992</v>
        <stp/>
        <stp>##V3_BDPV12</stp>
        <stp>EURNOK Curncy</stp>
        <stp>PX_YEST_CLOSE</stp>
        <stp>[Crispin Spreadsheet.xlsx]ALEG!R32C26</stp>
        <tr r="Z32" s="3"/>
      </tp>
      <tp>
        <v>9.5894999999999992</v>
        <stp/>
        <stp>##V3_BDPV12</stp>
        <stp>EURNOK Curncy</stp>
        <stp>PX_YEST_CLOSE</stp>
        <stp>[Crispin Spreadsheet.xlsx]ALEG!R30C26</stp>
        <tr r="Z30" s="3"/>
      </tp>
      <tp>
        <v>9.5894999999999992</v>
        <stp/>
        <stp>##V3_BDPV12</stp>
        <stp>EURNOK Curncy</stp>
        <stp>PX_YEST_CLOSE</stp>
        <stp>[Crispin Spreadsheet.xlsx]ALEG!R31C26</stp>
        <tr r="Z31" s="3"/>
      </tp>
      <tp t="s">
        <v>EUR</v>
        <stp/>
        <stp>##V3_BDPV12</stp>
        <stp>TFI FP Equity</stp>
        <stp>CRNCY</stp>
        <stp>[Crispin Spreadsheet.xlsx]OEI!R133C4</stp>
        <tr r="D133" s="1"/>
      </tp>
      <tp>
        <v>459.8</v>
        <stp/>
        <stp>##V3_BDPV12</stp>
        <stp>PAG LN Equity</stp>
        <stp>PX_YEST_CLOSE</stp>
        <stp>[Crispin Spreadsheet.xlsx]OEI!R554C6</stp>
        <tr r="F554" s="1"/>
      </tp>
      <tp>
        <v>23.47</v>
        <stp/>
        <stp>##V3_BDPV12</stp>
        <stp>TCG LN Equity</stp>
        <stp>PX_YEST_CLOSE</stp>
        <stp>[Crispin Spreadsheet.xlsx]OEI!R606C6</stp>
        <tr r="F606" s="1"/>
      </tp>
      <tp t="s">
        <v>USD</v>
        <stp/>
        <stp>##V3_BDPV12</stp>
        <stp>DAL US Equity</stp>
        <stp>CRNCY</stp>
        <stp>[Crispin Spreadsheet.xlsx]OEI!R667C4</stp>
        <tr r="D667" s="1"/>
      </tp>
      <tp>
        <v>849.6</v>
        <stp/>
        <stp>##V3_BDPV12</stp>
        <stp>AGK LN Equity</stp>
        <stp>PX_YEST_CLOSE</stp>
        <stp>[Crispin Spreadsheet.xlsx]OEI!R432C6</stp>
        <tr r="F432" s="1"/>
      </tp>
      <tp t="s">
        <v>EUR</v>
        <stp/>
        <stp>##V3_BDPV12</stp>
        <stp>TKA GY Equity</stp>
        <stp>CRNCY</stp>
        <stp>[Crispin Spreadsheet.xlsx]OEI!R187C4</stp>
        <tr r="D187" s="1"/>
      </tp>
      <tp>
        <v>1640.5</v>
        <stp/>
        <stp>##V3_BDPV12</stp>
        <stp>REL LN Equity</stp>
        <stp>PX_YEST_CLOSE</stp>
        <stp>[Crispin Spreadsheet.xlsx]OEI!R570C6</stp>
        <tr r="F570" s="1"/>
      </tp>
      <tp>
        <v>2209.5</v>
        <stp/>
        <stp>##V3_BDPV12</stp>
        <stp>AAL LN Equity</stp>
        <stp>PX_YEST_CLOSE</stp>
        <stp>[Crispin Spreadsheet.xlsx]OEI!R434C6</stp>
        <tr r="F434" s="1"/>
      </tp>
      <tp>
        <v>1390</v>
        <stp/>
        <stp>##V3_BDPV12</stp>
        <stp>SGL SJ Equity</stp>
        <stp>PX_YEST_CLOSE</stp>
        <stp>[Crispin Spreadsheet.xlsx]OEI!R356C6</stp>
        <tr r="F356" s="1"/>
      </tp>
      <tp t="s">
        <v>EUR</v>
        <stp/>
        <stp>##V3_BDPV12</stp>
        <stp>GLE FP Equity</stp>
        <stp>CRNCY</stp>
        <stp>[Crispin Spreadsheet.xlsx]OEI!R129C4</stp>
        <tr r="D129" s="1"/>
      </tp>
      <tp t="s">
        <v>GBp</v>
        <stp/>
        <stp>##V3_BDPV12</stp>
        <stp>LSE LN Equity</stp>
        <stp>CRNCY</stp>
        <stp>[Crispin Spreadsheet.xlsx]OEI!R538C4</stp>
        <tr r="D538" s="1"/>
      </tp>
      <tp>
        <v>2239</v>
        <stp/>
        <stp>##V3_BDPV12</stp>
        <stp>ADM LN Equity</stp>
        <stp>PX_YEST_CLOSE</stp>
        <stp>[Crispin Spreadsheet.xlsx]OEI!R431C6</stp>
        <tr r="F431" s="1"/>
      </tp>
      <tp>
        <v>121.565</v>
        <stp/>
        <stp>##V3_BDPV12</stp>
        <stp>GBS LN Equity</stp>
        <stp>PX_YEST_CLOSE</stp>
        <stp>[Crispin Spreadsheet.xlsx]OEI!R497C6</stp>
        <tr r="F497" s="1"/>
      </tp>
      <tp>
        <v>0.2399</v>
        <stp/>
        <stp>##V3_BDPV12</stp>
        <stp>BCP PL Equity</stp>
        <stp>PX_YEST_CLOSE</stp>
        <stp>[Crispin Spreadsheet.xlsx]OEI!R344C6</stp>
        <tr r="F344" s="1"/>
      </tp>
      <tp t="s">
        <v>EUR</v>
        <stp/>
        <stp>##V3_BDPV12</stp>
        <stp>RMS FP Equity</stp>
        <stp>CRNCY</stp>
        <stp>[Crispin Spreadsheet.xlsx]OEI!R108C4</stp>
        <tr r="D108" s="1"/>
      </tp>
      <tp t="s">
        <v>EUR</v>
        <stp/>
        <stp>##V3_BDPV12</stp>
        <stp>KER FP Equity</stp>
        <stp>CRNCY</stp>
        <stp>[Crispin Spreadsheet.xlsx]OEI!R110C4</stp>
        <tr r="D110" s="1"/>
      </tp>
      <tp t="s">
        <v>USD</v>
        <stp/>
        <stp>##V3_BDPV12</stp>
        <stp>PBR US Equity</stp>
        <stp>CRNCY</stp>
        <stp>[Crispin Spreadsheet.xlsx]OEI!R734C4</stp>
        <tr r="D734" s="1"/>
      </tp>
      <tp>
        <v>4.3864999999999998</v>
        <stp/>
        <stp>##V3_BDPV12</stp>
        <stp>EURBRL Curncy</stp>
        <stp>PX_YEST_CLOSE</stp>
        <stp>[Crispin Spreadsheet.xlsx]ALEG!R6C26</stp>
        <tr r="Z6" s="3"/>
      </tp>
      <tp t="s">
        <v>GBp</v>
        <stp/>
        <stp>##V3_BDPV12</stp>
        <stp>MRW LN Equity</stp>
        <stp>CRNCY</stp>
        <stp>[Crispin Spreadsheet.xlsx]OEI!R619C4</stp>
        <tr r="D619" s="1"/>
      </tp>
      <tp>
        <v>2527</v>
        <stp/>
        <stp>##V3_BDPV12</stp>
        <stp>ABF LN Equity</stp>
        <stp>PX_YEST_CLOSE</stp>
        <stp>[Crispin Spreadsheet.xlsx]OPE!R33C6</stp>
        <tr r="F33" s="5"/>
      </tp>
      <tp>
        <v>11.83</v>
        <stp/>
        <stp>##V3_BDPV12</stp>
        <stp>ACB CN Equity</stp>
        <stp>PX_YEST_CLOSE</stp>
        <stp>[Crispin Spreadsheet.xlsx]OEI!R50C6</stp>
        <tr r="F50" s="1"/>
      </tp>
      <tp>
        <v>11.58</v>
        <stp/>
        <stp>##V3_BDHV12</stp>
        <stp>ACA FP Equity</stp>
        <stp>PX_CLOSE_1D</stp>
        <stp>12/04/2019</stp>
        <stp>12/04/2019</stp>
        <stp>[Crispin Spreadsheet.xlsx]OEI!R99C28</stp>
        <tr r="AB99" s="1"/>
      </tp>
      <tp t="s">
        <v>USD</v>
        <stp/>
        <stp>##V3_BDPV12</stp>
        <stp>C US Equity</stp>
        <stp>CRNCY</stp>
        <stp>[Crispin Spreadsheet.xlsx]OEI!R660C4</stp>
        <tr r="D660" s="1"/>
      </tp>
      <tp t="s">
        <v>GBp</v>
        <stp/>
        <stp>##V3_BDPV12</stp>
        <stp>TSTR LN Equity</stp>
        <stp>CRNCY</stp>
        <stp>[Crispin Spreadsheet.xlsx]OPE!R48C4</stp>
        <tr r="D48" s="5"/>
      </tp>
      <tp t="s">
        <v>USD</v>
        <stp/>
        <stp>##V3_BDPV12</stp>
        <stp>VZ US Equity</stp>
        <stp>CRNCY</stp>
        <stp>[Crispin Spreadsheet.xlsx]OEI!R763C4</stp>
        <tr r="D763" s="1"/>
      </tp>
      <tp t="s">
        <v>USD</v>
        <stp/>
        <stp>##V3_BDPV12</stp>
        <stp>T US Equity</stp>
        <stp>CRNCY</stp>
        <stp>[Crispin Spreadsheet.xlsx]OEI!R640C4</stp>
        <tr r="D640" s="1"/>
      </tp>
      <tp>
        <v>12.1166</v>
        <stp/>
        <stp>##V3_BDPV12</stp>
        <stp>GBPSEK Curncy</stp>
        <stp>PX_YEST_CLOSE</stp>
        <stp>[Crispin Spreadsheet.xlsx]BEST!R13C26</stp>
        <tr r="Z13" s="6"/>
      </tp>
      <tp>
        <v>8.8698999999999995</v>
        <stp/>
        <stp>##V3_BDPV12</stp>
        <stp>EURHKD Curncy</stp>
        <stp>LAST_PRICE</stp>
        <stp>[Crispin Spreadsheet4.xlsx]OEI!R209C13</stp>
        <tr r="M209" s="1"/>
      </tp>
      <tp>
        <v>8.8698999999999995</v>
        <stp/>
        <stp>##V3_BDPV12</stp>
        <stp>EURHKD Curncy</stp>
        <stp>LAST_PRICE</stp>
        <stp>[Crispin Spreadsheet4.xlsx]OEI!R208C13</stp>
        <tr r="M208" s="1"/>
      </tp>
      <tp>
        <v>8.8698999999999995</v>
        <stp/>
        <stp>##V3_BDPV12</stp>
        <stp>EURHKD Curncy</stp>
        <stp>LAST_PRICE</stp>
        <stp>[Crispin Spreadsheet4.xlsx]OEI!R207C13</stp>
        <tr r="M207" s="1"/>
      </tp>
      <tp>
        <v>8.8698999999999995</v>
        <stp/>
        <stp>##V3_BDPV12</stp>
        <stp>EURHKD Curncy</stp>
        <stp>LAST_PRICE</stp>
        <stp>[Crispin Spreadsheet4.xlsx]OEI!R206C13</stp>
        <tr r="M206" s="1"/>
      </tp>
      <tp>
        <v>8.8698999999999995</v>
        <stp/>
        <stp>##V3_BDPV12</stp>
        <stp>EURHKD Curncy</stp>
        <stp>LAST_PRICE</stp>
        <stp>[Crispin Spreadsheet4.xlsx]OEI!R205C13</stp>
        <tr r="M205" s="1"/>
      </tp>
      <tp>
        <v>8.8698999999999995</v>
        <stp/>
        <stp>##V3_BDPV12</stp>
        <stp>EURHKD Curncy</stp>
        <stp>LAST_PRICE</stp>
        <stp>[Crispin Spreadsheet4.xlsx]OEI!R204C13</stp>
        <tr r="M204" s="1"/>
      </tp>
      <tp>
        <v>8.8698999999999995</v>
        <stp/>
        <stp>##V3_BDPV12</stp>
        <stp>EURHKD Curncy</stp>
        <stp>LAST_PRICE</stp>
        <stp>[Crispin Spreadsheet4.xlsx]OEI!R203C13</stp>
        <tr r="M203" s="1"/>
      </tp>
      <tp>
        <v>8.8698999999999995</v>
        <stp/>
        <stp>##V3_BDPV12</stp>
        <stp>EURHKD Curncy</stp>
        <stp>LAST_PRICE</stp>
        <stp>[Crispin Spreadsheet4.xlsx]OEI!R202C13</stp>
        <tr r="M202" s="1"/>
      </tp>
      <tp>
        <v>8.8698999999999995</v>
        <stp/>
        <stp>##V3_BDPV12</stp>
        <stp>EURHKD Curncy</stp>
        <stp>LAST_PRICE</stp>
        <stp>[Crispin Spreadsheet4.xlsx]OEI!R218C13</stp>
        <tr r="M218" s="1"/>
      </tp>
      <tp>
        <v>8.8698999999999995</v>
        <stp/>
        <stp>##V3_BDPV12</stp>
        <stp>EURHKD Curncy</stp>
        <stp>LAST_PRICE</stp>
        <stp>[Crispin Spreadsheet4.xlsx]OEI!R217C13</stp>
        <tr r="M217" s="1"/>
      </tp>
      <tp>
        <v>8.8698999999999995</v>
        <stp/>
        <stp>##V3_BDPV12</stp>
        <stp>EURHKD Curncy</stp>
        <stp>LAST_PRICE</stp>
        <stp>[Crispin Spreadsheet4.xlsx]OEI!R216C13</stp>
        <tr r="M216" s="1"/>
      </tp>
      <tp>
        <v>8.8698999999999995</v>
        <stp/>
        <stp>##V3_BDPV12</stp>
        <stp>EURHKD Curncy</stp>
        <stp>LAST_PRICE</stp>
        <stp>[Crispin Spreadsheet4.xlsx]OEI!R215C13</stp>
        <tr r="M215" s="1"/>
      </tp>
      <tp>
        <v>8.8698999999999995</v>
        <stp/>
        <stp>##V3_BDPV12</stp>
        <stp>EURHKD Curncy</stp>
        <stp>LAST_PRICE</stp>
        <stp>[Crispin Spreadsheet4.xlsx]OEI!R214C13</stp>
        <tr r="M214" s="1"/>
      </tp>
      <tp>
        <v>8.8698999999999995</v>
        <stp/>
        <stp>##V3_BDPV12</stp>
        <stp>EURHKD Curncy</stp>
        <stp>LAST_PRICE</stp>
        <stp>[Crispin Spreadsheet4.xlsx]OEI!R213C13</stp>
        <tr r="M213" s="1"/>
      </tp>
      <tp>
        <v>8.8698999999999995</v>
        <stp/>
        <stp>##V3_BDPV12</stp>
        <stp>EURHKD Curncy</stp>
        <stp>LAST_PRICE</stp>
        <stp>[Crispin Spreadsheet4.xlsx]OEI!R212C13</stp>
        <tr r="M212" s="1"/>
      </tp>
      <tp>
        <v>8.8698999999999995</v>
        <stp/>
        <stp>##V3_BDPV12</stp>
        <stp>EURHKD Curncy</stp>
        <stp>LAST_PRICE</stp>
        <stp>[Crispin Spreadsheet4.xlsx]OEI!R211C13</stp>
        <tr r="M211" s="1"/>
      </tp>
      <tp>
        <v>8.8698999999999995</v>
        <stp/>
        <stp>##V3_BDPV12</stp>
        <stp>EURHKD Curncy</stp>
        <stp>LAST_PRICE</stp>
        <stp>[Crispin Spreadsheet4.xlsx]OEI!R210C13</stp>
        <tr r="M210" s="1"/>
      </tp>
      <tp>
        <v>1.3073999999999999</v>
        <stp/>
        <stp>##V3_BDPV12</stp>
        <stp>GBPUSD Curncy</stp>
        <stp>PX_YEST_CLOSE</stp>
        <stp>[Crispin Spreadsheet.xlsx]BEST!R14C26</stp>
        <tr r="Z14" s="6"/>
      </tp>
      <tp>
        <v>1.3073999999999999</v>
        <stp/>
        <stp>##V3_BDPV12</stp>
        <stp>GBPUSD Curncy</stp>
        <stp>PX_YEST_CLOSE</stp>
        <stp>[Crispin Spreadsheet.xlsx]BEST!R12C26</stp>
        <tr r="Z12" s="6"/>
      </tp>
      <tp>
        <v>146.47999999999999</v>
        <stp/>
        <stp>##V3_BDPV12</stp>
        <stp>GBPJPY Curncy</stp>
        <stp>PX_YEST_CLOSE</stp>
        <stp>[Crispin Spreadsheet.xlsx]BEST!R11C26</stp>
        <tr r="Z11" s="6"/>
      </tp>
      <tp>
        <v>1087.49</v>
        <stp/>
        <stp>##V3_BDHV12</stp>
        <stp>MXEF Index</stp>
        <stp>PX_CLOSE_1D</stp>
        <stp>12/04/2019</stp>
        <stp>12/04/2019</stp>
        <stp>[Crispin Spreadsheet.xlsx]OEI!R790C28</stp>
        <tr r="AB790" s="1"/>
      </tp>
      <tp t="s">
        <v>EUR</v>
        <stp/>
        <stp>##V3_BDPV12</stp>
        <stp>UBI FP Equity</stp>
        <stp>CRNCY</stp>
        <stp>[Crispin Spreadsheet.xlsx]OEI!R136C4</stp>
        <tr r="D136" s="1"/>
      </tp>
      <tp>
        <v>209.2</v>
        <stp/>
        <stp>##V3_BDPV12</stp>
        <stp>BCA LN Equity</stp>
        <stp>PX_YEST_CLOSE</stp>
        <stp>[Crispin Spreadsheet.xlsx]OEI!R447C6</stp>
        <tr r="F447" s="1"/>
      </tp>
      <tp t="s">
        <v>EUR</v>
        <stp/>
        <stp>##V3_BDPV12</stp>
        <stp>SAN SQ Equity</stp>
        <stp>CRNCY</stp>
        <stp>[Crispin Spreadsheet.xlsx]OEI!R364C4</stp>
        <tr r="D364" s="1"/>
      </tp>
      <tp t="s">
        <v>USD</v>
        <stp/>
        <stp>##V3_BDPV12</stp>
        <stp>DAN US Equity</stp>
        <stp>CRNCY</stp>
        <stp>[Crispin Spreadsheet.xlsx]OEI!R666C4</stp>
        <tr r="D666" s="1"/>
      </tp>
      <tp t="s">
        <v>GBp</v>
        <stp/>
        <stp>##V3_BDPV12</stp>
        <stp>AZN LN Equity</stp>
        <stp>CRNCY</stp>
        <stp>[Crispin Spreadsheet.xlsx]OEI!R440C4</stp>
        <tr r="D440" s="1"/>
      </tp>
      <tp>
        <v>35.049999999999997</v>
        <stp/>
        <stp>##V3_BDPV12</stp>
        <stp>PFD LN Equity</stp>
        <stp>PX_YEST_CLOSE</stp>
        <stp>[Crispin Spreadsheet.xlsx]OEI!R562C6</stp>
        <tr r="F562" s="1"/>
      </tp>
      <tp t="s">
        <v>USD</v>
        <stp/>
        <stp>##V3_BDPV12</stp>
        <stp>XOM US Equity</stp>
        <stp>CRNCY</stp>
        <stp>[Crispin Spreadsheet.xlsx]OEI!R678C4</stp>
        <tr r="D678" s="1"/>
      </tp>
      <tp t="s">
        <v>EUR</v>
        <stp/>
        <stp>##V3_BDPV12</stp>
        <stp>KCR FH Equity</stp>
        <stp>CRNCY</stp>
        <stp>[Crispin Spreadsheet.xlsx]OEI!R74C4</stp>
        <tr r="D74" s="1"/>
      </tp>
      <tp t="s">
        <v>USD</v>
        <stp/>
        <stp>##V3_BDPV12</stp>
        <stp>AAL US Equity</stp>
        <stp>CRNCY</stp>
        <stp>[Crispin Spreadsheet.xlsx]OEI!R636C4</stp>
        <tr r="D636" s="1"/>
      </tp>
      <tp>
        <v>1.57491</v>
        <stp/>
        <stp>##V3_BDPV12</stp>
        <stp>EURAUD Curncy</stp>
        <stp>PX_YEST_CLOSE</stp>
        <stp>[Crispin Spreadsheet.xlsx]SWAN!R6C30</stp>
        <tr r="AD6" s="2"/>
      </tp>
      <tp>
        <v>1.57491</v>
        <stp/>
        <stp>##V3_BDPV12</stp>
        <stp>EURAUD Curncy</stp>
        <stp>PX_YEST_CLOSE</stp>
        <stp>[Crispin Spreadsheet.xlsx]SWAN!R7C30</stp>
        <tr r="AD7" s="2"/>
      </tp>
      <tp>
        <v>1.57491</v>
        <stp/>
        <stp>##V3_BDPV12</stp>
        <stp>EURAUD Curncy</stp>
        <stp>PX_YEST_CLOSE</stp>
        <stp>[Crispin Spreadsheet.xlsx]SWAN!R8C30</stp>
        <tr r="AD8" s="2"/>
      </tp>
      <tp>
        <v>1.57491</v>
        <stp/>
        <stp>##V3_BDPV12</stp>
        <stp>EURAUD Curncy</stp>
        <stp>PX_YEST_CLOSE</stp>
        <stp>[Crispin Spreadsheet.xlsx]SWAN!R9C30</stp>
        <tr r="AD9" s="2"/>
      </tp>
      <tp t="s">
        <v>USD</v>
        <stp/>
        <stp>##V3_BDPV12</stp>
        <stp>BAC US Equity</stp>
        <stp>CRNCY</stp>
        <stp>[Crispin Spreadsheet.xlsx]OEI!R646C4</stp>
        <tr r="D646" s="1"/>
      </tp>
      <tp t="s">
        <v>EUR</v>
        <stp/>
        <stp>##V3_BDPV12</stp>
        <stp>RYA LN Equity</stp>
        <stp>CRNCY</stp>
        <stp>[Crispin Spreadsheet.xlsx]OEI!R583C4</stp>
        <tr r="D583" s="1"/>
      </tp>
      <tp>
        <v>73</v>
        <stp/>
        <stp>##V3_BDPV12</stp>
        <stp>LMI LN Equity</stp>
        <stp>PX_YEST_CLOSE</stp>
        <stp>[Crispin Spreadsheet.xlsx]OEI!R539C6</stp>
        <tr r="F539" s="1"/>
      </tp>
      <tp>
        <v>197</v>
        <stp/>
        <stp>##V3_BDPV12</stp>
        <stp>ARW LN Equity</stp>
        <stp>PX_YEST_CLOSE</stp>
        <stp>[Crispin Spreadsheet.xlsx]OPE!R32C6</stp>
        <tr r="F32" s="5"/>
      </tp>
      <tp>
        <v>11.065</v>
        <stp/>
        <stp>##V3_BDPV12</stp>
        <stp>RXL FP Equity</stp>
        <stp>PX_YEST_CLOSE</stp>
        <stp>[Crispin Spreadsheet.xlsx]OEI!R842C6</stp>
        <tr r="F842" s="1"/>
      </tp>
      <tp>
        <v>171.55</v>
        <stp/>
        <stp>##V3_BDPV12</stp>
        <stp>TEL NO Equity</stp>
        <stp>PX_YEST_CLOSE</stp>
        <stp>[Crispin Spreadsheet.xlsx]OEI!R340C6</stp>
        <tr r="F340" s="1"/>
      </tp>
      <tp t="s">
        <v>GBp</v>
        <stp/>
        <stp>##V3_BDPV12</stp>
        <stp>JSE LN Equity</stp>
        <stp>CRNCY</stp>
        <stp>[Crispin Spreadsheet.xlsx]OEI!R529C4</stp>
        <tr r="D529" s="1"/>
      </tp>
      <tp>
        <v>496.6</v>
        <stp/>
        <stp>##V3_BDPV12</stp>
        <stp>SMS LN Equity</stp>
        <stp>PX_YEST_CLOSE</stp>
        <stp>[Crispin Spreadsheet.xlsx]OEI!R589C6</stp>
        <tr r="F589" s="1"/>
      </tp>
      <tp t="s">
        <v>USD</v>
        <stp/>
        <stp>##V3_BDPV12</stp>
        <stp>MAS US Equity</stp>
        <stp>CRNCY</stp>
        <stp>[Crispin Spreadsheet.xlsx]OEI!R716C4</stp>
        <tr r="D716" s="1"/>
      </tp>
      <tp>
        <v>9.6999999999999993</v>
        <stp/>
        <stp>##V3_BDPV12</stp>
        <stp>AGY LN Equity</stp>
        <stp>PX_YEST_CLOSE</stp>
        <stp>[Crispin Spreadsheet.xlsx]OEI!R433C6</stp>
        <tr r="F433" s="1"/>
      </tp>
      <tp>
        <v>20.93</v>
        <stp/>
        <stp>##V3_BDPV12</stp>
        <stp>BPY US Equity</stp>
        <stp>PX_YEST_CLOSE</stp>
        <stp>[Crispin Spreadsheet.xlsx]OEI!R649C6</stp>
        <tr r="F649" s="1"/>
      </tp>
      <tp t="s">
        <v>HUF</v>
        <stp/>
        <stp>##V3_BDPV12</stp>
        <stp>OTP HB Equity</stp>
        <stp>CRNCY</stp>
        <stp>[Crispin Spreadsheet.xlsx]OEI!R222C4</stp>
        <tr r="D222" s="1"/>
      </tp>
      <tp t="s">
        <v>EUR</v>
        <stp/>
        <stp>##V3_BDPV12</stp>
        <stp>REP SQ Equity</stp>
        <stp>CRNCY</stp>
        <stp>[Crispin Spreadsheet.xlsx]OEI!R370C4</stp>
        <tr r="D370" s="1"/>
      </tp>
      <tp t="s">
        <v>GBp</v>
        <stp/>
        <stp>##V3_BDPV12</stp>
        <stp>SRP LN Equity</stp>
        <stp>CRNCY</stp>
        <stp>[Crispin Spreadsheet.xlsx]OEI!R588C4</stp>
        <tr r="D588" s="1"/>
      </tp>
      <tp t="s">
        <v>USD</v>
        <stp/>
        <stp>##V3_BDPV12</stp>
        <stp>NAV US Equity</stp>
        <stp>CRNCY</stp>
        <stp>[Crispin Spreadsheet.xlsx]OEI!R836C4</stp>
        <tr r="D836" s="1"/>
      </tp>
      <tp>
        <v>17.91</v>
        <stp/>
        <stp>##V3_BDPV12</stp>
        <stp>ABX CN Equity</stp>
        <stp>PX_YEST_CLOSE</stp>
        <stp>[Crispin Spreadsheet.xlsx]OEI!R51C6</stp>
        <tr r="F51" s="1"/>
      </tp>
      <tp t="s">
        <v>USD</v>
        <stp/>
        <stp>##V3_BDPV12</stp>
        <stp>WFT US Equity</stp>
        <stp>CRNCY</stp>
        <stp>[Crispin Spreadsheet.xlsx]OEI!R851C4</stp>
        <tr r="D851" s="1"/>
      </tp>
      <tp>
        <v>1.33</v>
        <stp/>
        <stp>##V3_BDHV12</stp>
        <stp>WGX AU Equity</stp>
        <stp>PX_CLOSE_1D</stp>
        <stp>12/04/2019</stp>
        <stp>12/04/2019</stp>
        <stp>[Crispin Spreadsheet.xlsx]OEI!R24C28</stp>
        <tr r="AB24" s="1"/>
      </tp>
      <tp>
        <v>306.10000000000002</v>
        <stp/>
        <stp>##V3_BDPV12</stp>
        <stp>AKERBP NO Equity</stp>
        <stp>LAST_PRICE</stp>
        <stp>[Crispin Spreadsheet4.xlsx]OPUS!R30C7</stp>
        <tr r="G30" s="4"/>
      </tp>
      <tp>
        <v>46.69</v>
        <stp/>
        <stp>##V3_BDPV12</stp>
        <stp>MS US Equity</stp>
        <stp>PX_YEST_CLOSE</stp>
        <stp>[Crispin Spreadsheet.xlsx]OEI!R721C6</stp>
        <tr r="F721" s="1"/>
      </tp>
      <tp t="s">
        <v>GBp</v>
        <stp/>
        <stp>##V3_BDPV12</stp>
        <stp>TUNG LN Equity</stp>
        <stp>CRNCY</stp>
        <stp>[Crispin Spreadsheet.xlsx]OPE!R49C4</stp>
        <tr r="D49" s="5"/>
      </tp>
      <tp t="s">
        <v>EUR</v>
        <stp/>
        <stp>##V3_BDPV12</stp>
        <stp>IF IM Equity</stp>
        <stp>CRNCY</stp>
        <stp>[Crispin Spreadsheet.xlsx]OEI!R235C4</stp>
        <tr r="D235" s="1"/>
      </tp>
      <tp>
        <v>152.65</v>
        <stp/>
        <stp>##V3_BDPV12</stp>
        <stp>JBA Comdty</stp>
        <stp>PX_YEST_CLOSE</stp>
        <stp>[Crispin Spreadsheet.xlsx]OEI!R778C6</stp>
        <tr r="F778" s="1"/>
      </tp>
      <tp>
        <v>63.89</v>
        <stp/>
        <stp>##V3_BDPV12</stp>
        <stp>CLA Comdty</stp>
        <stp>PX_YEST_CLOSE</stp>
        <stp>[Crispin Spreadsheet.xlsx]OEI!R788C6</stp>
        <tr r="F788" s="1"/>
      </tp>
      <tp>
        <v>211</v>
        <stp/>
        <stp>##V3_BDPV12</stp>
        <stp>8848 JT Equity</stp>
        <stp>LAST_PRICE</stp>
        <stp>[Crispin Spreadsheet.xlsx]OPE!R18C7</stp>
        <tr r="G18" s="5"/>
      </tp>
      <tp>
        <v>1</v>
        <stp/>
        <stp>##V3_BDPV12</stp>
        <stp>EURUSD Curncy</stp>
        <stp>QUOTE_FACTOR</stp>
        <stp>[Crispin Spreadsheet.xlsx]OEI!R840C12</stp>
        <tr r="L840" s="1"/>
      </tp>
      <tp>
        <v>1</v>
        <stp/>
        <stp>##V3_BDPV12</stp>
        <stp>EURUSD Curncy</stp>
        <stp>QUOTE_FACTOR</stp>
        <stp>[Crispin Spreadsheet.xlsx]OEI!R844C12</stp>
        <tr r="L844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Spreadsheet.xlsx]OEI!R852C12</stp>
        <tr r="L852" s="1"/>
      </tp>
      <tp>
        <v>1</v>
        <stp/>
        <stp>##V3_BDPV12</stp>
        <stp>EURUSD Curncy</stp>
        <stp>QUOTE_FACTOR</stp>
        <stp>[Crispin Spreadsheet.xlsx]OEI!R850C12</stp>
        <tr r="L850" s="1"/>
      </tp>
      <tp>
        <v>1</v>
        <stp/>
        <stp>##V3_BDPV12</stp>
        <stp>EURUSD Curncy</stp>
        <stp>QUOTE_FACTOR</stp>
        <stp>[Crispin Spreadsheet.xlsx]OEI!R851C12</stp>
        <tr r="L851" s="1"/>
      </tp>
      <tp>
        <v>1</v>
        <stp/>
        <stp>##V3_BDPV12</stp>
        <stp>EURUSD Curncy</stp>
        <stp>QUOTE_FACTOR</stp>
        <stp>[Crispin Spreadsheet.xlsx]OEI!R854C12</stp>
        <tr r="L854" s="1"/>
      </tp>
      <tp>
        <v>1</v>
        <stp/>
        <stp>##V3_BDPV12</stp>
        <stp>EURUSD Curncy</stp>
        <stp>QUOTE_FACTOR</stp>
        <stp>[Crispin Spreadsheet.xlsx]OEI!R823C12</stp>
        <tr r="L823" s="1"/>
      </tp>
      <tp>
        <v>1</v>
        <stp/>
        <stp>##V3_BDPV12</stp>
        <stp>EURUSD Curncy</stp>
        <stp>QUOTE_FACTOR</stp>
        <stp>[Crispin Spreadsheet.xlsx]OEI!R820C12</stp>
        <tr r="L820" s="1"/>
      </tp>
      <tp>
        <v>1</v>
        <stp/>
        <stp>##V3_BDPV12</stp>
        <stp>EURUSD Curncy</stp>
        <stp>QUOTE_FACTOR</stp>
        <stp>[Crispin Spreadsheet.xlsx]OEI!R821C12</stp>
        <tr r="L821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Spreadsheet.xlsx]OEI!R836C12</stp>
        <tr r="L836" s="1"/>
      </tp>
      <tp>
        <v>1</v>
        <stp/>
        <stp>##V3_BDPV12</stp>
        <stp>EURUSD Curncy</stp>
        <stp>QUOTE_FACTOR</stp>
        <stp>[Crispin Spreadsheet.xlsx]OEI!R835C12</stp>
        <tr r="L835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Spreadsheet.xlsx]OEI!R819C12</stp>
        <tr r="L819" s="1"/>
      </tp>
      <tp>
        <v>1</v>
        <stp/>
        <stp>##V3_BDPV12</stp>
        <stp>EURAUD Curncy</stp>
        <stp>QUOTE_FACTOR</stp>
        <stp>[Crispin Spreadsheet.xlsx]OEI!R834C12</stp>
        <tr r="L834" s="1"/>
      </tp>
      <tp>
        <v>1</v>
        <stp/>
        <stp>##V3_BDPV12</stp>
        <stp>EURAUD Curncy</stp>
        <stp>QUOTE_FACTOR</stp>
        <stp>[Crispin Spreadsheet.xlsx]OEI!R803C12</stp>
        <tr r="L803" s="1"/>
      </tp>
      <tp>
        <v>1581.9</v>
        <stp/>
        <stp>##V3_BDHV12</stp>
        <stp>RTYA Index</stp>
        <stp>PX_CLOSE_1D</stp>
        <stp>12/04/2019</stp>
        <stp>12/04/2019</stp>
        <stp>[Crispin Spreadsheet.xlsx]OEI!R625C28</stp>
        <tr r="AB625" s="1"/>
      </tp>
      <tp>
        <v>1</v>
        <stp/>
        <stp>##V3_BDPV12</stp>
        <stp>EURUSD Curncy</stp>
        <stp>QUOTE_FACTOR</stp>
        <stp>[Crispin Spreadsheet.xlsx]OEI!R348C12</stp>
        <tr r="L348" s="1"/>
      </tp>
      <tp>
        <v>1</v>
        <stp/>
        <stp>##V3_BDPV12</stp>
        <stp>EURSGD Curncy</stp>
        <stp>QUOTE_FACTOR</stp>
        <stp>[Crispin Spreadsheet.xlsx]OEI!R349C12</stp>
        <tr r="L349" s="1"/>
      </tp>
      <tp>
        <v>1</v>
        <stp/>
        <stp>##V3_BDPV12</stp>
        <stp>EURUSD Curncy</stp>
        <stp>QUOTE_FACTOR</stp>
        <stp>[Crispin Spreadsheet.xlsx]OEI!R283C12</stp>
        <tr r="L283" s="1"/>
      </tp>
      <tp>
        <v>1</v>
        <stp/>
        <stp>##V3_BDPV12</stp>
        <stp>EURUSD Curncy</stp>
        <stp>QUOTE_FACTOR</stp>
        <stp>[Crispin Spreadsheet.xlsx]OEI!R228C12</stp>
        <tr r="L228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Spreadsheet.xlsx]OEI!R198C12</stp>
        <tr r="L198" s="1"/>
      </tp>
      <tp>
        <v>1</v>
        <stp/>
        <stp>##V3_BDPV12</stp>
        <stp>EURUSD Curncy</stp>
        <stp>QUOTE_FACTOR</stp>
        <stp>[Crispin Spreadsheet.xlsx]OEI!R199C12</stp>
        <tr r="L199" s="1"/>
      </tp>
      <tp>
        <v>19470</v>
        <stp/>
        <stp>##V3_BDHV12</stp>
        <stp>YBYA Index</stp>
        <stp>PX_CLOSE_1D</stp>
        <stp>12/04/2019</stp>
        <stp>12/04/2019</stp>
        <stp>[Crispin Spreadsheet.xlsx]OEI!R427C28</stp>
        <tr r="AB427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145.05000000000001</v>
        <stp/>
        <stp>##V3_BDPV12</stp>
        <stp>DC/ LN Equity</stp>
        <stp>PX_YEST_CLOSE</stp>
        <stp>[Crispin Spreadsheet.xlsx]OEI!R480C6</stp>
        <tr r="F480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Spreadsheet.xlsx]OEI!R626C12</stp>
        <tr r="L626" s="1"/>
      </tp>
      <tp>
        <v>1</v>
        <stp/>
        <stp>##V3_BDPV12</stp>
        <stp>EURUSD Curncy</stp>
        <stp>QUOTE_FACTOR</stp>
        <stp>[Crispin Spreadsheet.xlsx]OEI!R627C12</stp>
        <tr r="L627" s="1"/>
      </tp>
      <tp>
        <v>1</v>
        <stp/>
        <stp>##V3_BDPV12</stp>
        <stp>EURUSD Curncy</stp>
        <stp>QUOTE_FACTOR</stp>
        <stp>[Crispin Spreadsheet.xlsx]OEI!R624C12</stp>
        <tr r="L624" s="1"/>
      </tp>
      <tp>
        <v>1</v>
        <stp/>
        <stp>##V3_BDPV12</stp>
        <stp>EURUSD Curncy</stp>
        <stp>QUOTE_FACTOR</stp>
        <stp>[Crispin Spreadsheet.xlsx]OEI!R625C12</stp>
        <tr r="L625" s="1"/>
      </tp>
      <tp>
        <v>1</v>
        <stp/>
        <stp>##V3_BDPV12</stp>
        <stp>EURUSD Curncy</stp>
        <stp>QUOTE_FACTOR</stp>
        <stp>[Crispin Spreadsheet.xlsx]OEI!R628C12</stp>
        <tr r="L628" s="1"/>
      </tp>
      <tp>
        <v>1</v>
        <stp/>
        <stp>##V3_BDPV12</stp>
        <stp>EURUSD Curncy</stp>
        <stp>QUOTE_FACTOR</stp>
        <stp>[Crispin Spreadsheet.xlsx]OEI!R629C12</stp>
        <tr r="L629" s="1"/>
      </tp>
      <tp>
        <v>1</v>
        <stp/>
        <stp>##V3_BDPV12</stp>
        <stp>EURUSD Curncy</stp>
        <stp>QUOTE_FACTOR</stp>
        <stp>[Crispin Spreadsheet.xlsx]OEI!R632C12</stp>
        <tr r="L632" s="1"/>
      </tp>
      <tp>
        <v>1</v>
        <stp/>
        <stp>##V3_BDPV12</stp>
        <stp>EURUSD Curncy</stp>
        <stp>QUOTE_FACTOR</stp>
        <stp>[Crispin Spreadsheet.xlsx]OEI!R633C12</stp>
        <tr r="L633" s="1"/>
      </tp>
      <tp>
        <v>1</v>
        <stp/>
        <stp>##V3_BDPV12</stp>
        <stp>EURUSD Curncy</stp>
        <stp>QUOTE_FACTOR</stp>
        <stp>[Crispin Spreadsheet.xlsx]OEI!R630C12</stp>
        <tr r="L630" s="1"/>
      </tp>
      <tp>
        <v>1</v>
        <stp/>
        <stp>##V3_BDPV12</stp>
        <stp>EURUSD Curncy</stp>
        <stp>QUOTE_FACTOR</stp>
        <stp>[Crispin Spreadsheet.xlsx]OEI!R631C12</stp>
        <tr r="L631" s="1"/>
      </tp>
      <tp>
        <v>1</v>
        <stp/>
        <stp>##V3_BDPV12</stp>
        <stp>EURUSD Curncy</stp>
        <stp>QUOTE_FACTOR</stp>
        <stp>[Crispin Spreadsheet.xlsx]OEI!R636C12</stp>
        <tr r="L636" s="1"/>
      </tp>
      <tp>
        <v>1</v>
        <stp/>
        <stp>##V3_BDPV12</stp>
        <stp>EURUSD Curncy</stp>
        <stp>QUOTE_FACTOR</stp>
        <stp>[Crispin Spreadsheet.xlsx]OEI!R637C12</stp>
        <tr r="L637" s="1"/>
      </tp>
      <tp>
        <v>1</v>
        <stp/>
        <stp>##V3_BDPV12</stp>
        <stp>EURUSD Curncy</stp>
        <stp>QUOTE_FACTOR</stp>
        <stp>[Crispin Spreadsheet.xlsx]OEI!R634C12</stp>
        <tr r="L634" s="1"/>
      </tp>
      <tp>
        <v>1</v>
        <stp/>
        <stp>##V3_BDPV12</stp>
        <stp>EURUSD Curncy</stp>
        <stp>QUOTE_FACTOR</stp>
        <stp>[Crispin Spreadsheet.xlsx]OEI!R635C12</stp>
        <tr r="L635" s="1"/>
      </tp>
      <tp>
        <v>1</v>
        <stp/>
        <stp>##V3_BDPV12</stp>
        <stp>EURUSD Curncy</stp>
        <stp>QUOTE_FACTOR</stp>
        <stp>[Crispin Spreadsheet.xlsx]OEI!R638C12</stp>
        <tr r="L638" s="1"/>
      </tp>
      <tp>
        <v>1</v>
        <stp/>
        <stp>##V3_BDPV12</stp>
        <stp>EURUSD Curncy</stp>
        <stp>QUOTE_FACTOR</stp>
        <stp>[Crispin Spreadsheet.xlsx]OEI!R639C12</stp>
        <tr r="L63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Spreadsheet.xlsx]OEI!R586C12</stp>
        <tr r="L586" s="1"/>
      </tp>
      <tp>
        <v>1</v>
        <stp/>
        <stp>##V3_BDPV12</stp>
        <stp>EURUSD Curncy</stp>
        <stp>QUOTE_FACTOR</stp>
        <stp>[Crispin Spreadsheet.xlsx]OEI!R584C12</stp>
        <tr r="L584" s="1"/>
      </tp>
      <tp>
        <v>1</v>
        <stp/>
        <stp>##V3_BDPV12</stp>
        <stp>EURUSD Curncy</stp>
        <stp>QUOTE_FACTOR</stp>
        <stp>[Crispin Spreadsheet.xlsx]OEI!R551C12</stp>
        <tr r="L551" s="1"/>
      </tp>
      <tp>
        <v>1</v>
        <stp/>
        <stp>##V3_BDPV12</stp>
        <stp>EURUSD Curncy</stp>
        <stp>QUOTE_FACTOR</stp>
        <stp>[Crispin Spreadsheet.xlsx]OEI!R497C12</stp>
        <tr r="L497" s="1"/>
      </tp>
      <tp t="s">
        <v>#N/A N/A</v>
        <stp/>
        <stp>##V3_BDPV12</stp>
        <stp>DEB LN Equity</stp>
        <stp>PX_YEST_CLOSE</stp>
        <stp>[Crispin Spreadsheet.xlsx]OEI!R476C6</stp>
        <tr r="F476" s="1"/>
      </tp>
      <tp>
        <v>192</v>
        <stp/>
        <stp>##V3_BDPV12</stp>
        <stp>ACA LN Equity</stp>
        <stp>PX_YEST_CLOSE</stp>
        <stp>[Crispin Spreadsheet.xlsx]OEI!R430C6</stp>
        <tr r="F430" s="1"/>
      </tp>
      <tp t="s">
        <v>USD</v>
        <stp/>
        <stp>##V3_BDPV12</stp>
        <stp>KBH US Equity</stp>
        <stp>CRNCY</stp>
        <stp>[Crispin Spreadsheet.xlsx]OEI!R702C4</stp>
        <tr r="D702" s="1"/>
      </tp>
      <tp>
        <v>253.2</v>
        <stp/>
        <stp>##V3_BDPV12</stp>
        <stp>KGF LN Equity</stp>
        <stp>PX_YEST_CLOSE</stp>
        <stp>[Crispin Spreadsheet.xlsx]OEI!R534C6</stp>
        <tr r="F534" s="1"/>
      </tp>
      <tp>
        <v>3827</v>
        <stp/>
        <stp>##V3_BDPV12</stp>
        <stp>BKG LN Equity</stp>
        <stp>PX_YEST_CLOSE</stp>
        <stp>[Crispin Spreadsheet.xlsx]OEI!R448C6</stp>
        <tr r="F448" s="1"/>
      </tp>
      <tp>
        <v>63.6</v>
        <stp/>
        <stp>##V3_BDPV12</stp>
        <stp>HDG NA Equity</stp>
        <stp>PX_YEST_CLOSE</stp>
        <stp>[Crispin Spreadsheet.xlsx]OEI!R318C6</stp>
        <tr r="F318" s="1"/>
      </tp>
      <tp t="s">
        <v>EUR</v>
        <stp/>
        <stp>##V3_BDPV12</stp>
        <stp>SAN FP Equity</stp>
        <stp>CRNCY</stp>
        <stp>[Crispin Spreadsheet.xlsx]OEI!R122C4</stp>
        <tr r="D122" s="1"/>
      </tp>
      <tp t="s">
        <v>USD</v>
        <stp/>
        <stp>##V3_BDPV12</stp>
        <stp>PHM US Equity</stp>
        <stp>CRNCY</stp>
        <stp>[Crispin Spreadsheet.xlsx]OEI!R738C4</stp>
        <tr r="D738" s="1"/>
      </tp>
      <tp t="s">
        <v>CHF</v>
        <stp/>
        <stp>##V3_BDPV12</stp>
        <stp>GAM SW Equity</stp>
        <stp>CRNCY</stp>
        <stp>[Crispin Spreadsheet.xlsx]OEI!R405C4</stp>
        <tr r="D405" s="1"/>
      </tp>
      <tp>
        <v>705.6</v>
        <stp/>
        <stp>##V3_BDPV12</stp>
        <stp>SGE LN Equity</stp>
        <stp>PX_YEST_CLOSE</stp>
        <stp>[Crispin Spreadsheet.xlsx]OEI!R604C6</stp>
        <tr r="F604" s="1"/>
      </tp>
      <tp t="s">
        <v>EUR</v>
        <stp/>
        <stp>##V3_BDPV12</stp>
        <stp>SAB SQ Equity</stp>
        <stp>CRNCY</stp>
        <stp>[Crispin Spreadsheet.xlsx]OEI!R363C4</stp>
        <tr r="D363" s="1"/>
      </tp>
      <tp t="s">
        <v>NOK</v>
        <stp/>
        <stp>##V3_BDPV12</stp>
        <stp>STB NO Equity</stp>
        <stp>CRNCY</stp>
        <stp>[Crispin Spreadsheet.xlsx]OEI!R338C4</stp>
        <tr r="D338" s="1"/>
      </tp>
      <tp>
        <v>2620</v>
        <stp/>
        <stp>##V3_BDPV12</stp>
        <stp>CCH LN Equity</stp>
        <stp>PX_YEST_CLOSE</stp>
        <stp>[Crispin Spreadsheet.xlsx]OEI!R470C6</stp>
        <tr r="F470" s="1"/>
      </tp>
      <tp>
        <v>2.661</v>
        <stp/>
        <stp>##V3_BDPV12</stp>
        <stp>UBI IM Equity</stp>
        <stp>PX_YEST_CLOSE</stp>
        <stp>[Crispin Spreadsheet.xlsx]OEI!R252C6</stp>
        <tr r="F252" s="1"/>
      </tp>
      <tp t="s">
        <v>GBp</v>
        <stp/>
        <stp>##V3_BDPV12</stp>
        <stp>NTG LN Equity</stp>
        <stp>CRNCY</stp>
        <stp>[Crispin Spreadsheet.xlsx]OEI!R839C4</stp>
        <tr r="D839" s="1"/>
      </tp>
      <tp t="s">
        <v>EUR</v>
        <stp/>
        <stp>##V3_BDPV12</stp>
        <stp>SIE GY Equity</stp>
        <stp>CRNCY</stp>
        <stp>[Crispin Spreadsheet.xlsx]OEI!R183C4</stp>
        <tr r="D183" s="1"/>
      </tp>
      <tp>
        <v>3068</v>
        <stp/>
        <stp>##V3_BDPV12</stp>
        <stp>SDR LN Equity</stp>
        <stp>PX_YEST_CLOSE</stp>
        <stp>[Crispin Spreadsheet.xlsx]OEI!R587C6</stp>
        <tr r="F587" s="1"/>
      </tp>
      <tp>
        <v>159</v>
        <stp/>
        <stp>##V3_BDPV12</stp>
        <stp>HAS LN Equity</stp>
        <stp>PX_YEST_CLOSE</stp>
        <stp>[Crispin Spreadsheet.xlsx]OEI!R502C6</stp>
        <tr r="F502" s="1"/>
      </tp>
      <tp>
        <v>66.87</v>
        <stp/>
        <stp>##V3_BDPV12</stp>
        <stp>LVS US Equity</stp>
        <stp>PX_YEST_CLOSE</stp>
        <stp>[Crispin Spreadsheet.xlsx]OEI!R708C6</stp>
        <tr r="F708" s="1"/>
      </tp>
      <tp>
        <v>20.76</v>
        <stp/>
        <stp>##V3_BDPV12</stp>
        <stp>PGS NO Equity</stp>
        <stp>PX_YEST_CLOSE</stp>
        <stp>[Crispin Spreadsheet.xlsx]OEI!R335C6</stp>
        <tr r="F335" s="1"/>
      </tp>
      <tp>
        <v>3.484</v>
        <stp/>
        <stp>##V3_BDPV12</stp>
        <stp>EDP PL Equity</stp>
        <stp>PX_YEST_CLOSE</stp>
        <stp>[Crispin Spreadsheet.xlsx]OEI!R345C6</stp>
        <tr r="F345" s="1"/>
      </tp>
      <tp>
        <v>0.51459999999999995</v>
        <stp/>
        <stp>##V3_BDPV12</stp>
        <stp>TIT IM Equity</stp>
        <stp>PX_YEST_CLOSE</stp>
        <stp>[Crispin Spreadsheet.xlsx]OEI!R249C6</stp>
        <tr r="F249" s="1"/>
      </tp>
      <tp>
        <v>132</v>
        <stp/>
        <stp>##V3_BDPV12</stp>
        <stp>MQG AU Equity</stp>
        <stp>PX_YEST_CLOSE</stp>
        <stp>[Crispin Spreadsheet.xlsx]OEI!R18C6</stp>
        <tr r="F18" s="1"/>
      </tp>
      <tp t="s">
        <v>EUR</v>
        <stp/>
        <stp>##V3_BDPV12</stp>
        <stp>AKE FP Equity</stp>
        <stp>CRNCY</stp>
        <stp>[Crispin Spreadsheet.xlsx]OEI!R89C4</stp>
        <tr r="D89" s="1"/>
      </tp>
      <tp t="s">
        <v>CHF</v>
        <stp/>
        <stp>##V3_BDPV12</stp>
        <stp>AMS SW Equity</stp>
        <stp>CRNCY</stp>
        <stp>[Crispin Spreadsheet.xlsx]OEI!R399C4</stp>
        <tr r="D399" s="1"/>
      </tp>
      <tp t="s">
        <v>GBp</v>
        <stp/>
        <stp>##V3_BDPV12</stp>
        <stp>HUR LN Equity</stp>
        <stp>CRNCY</stp>
        <stp>[Crispin Spreadsheet.xlsx]OEI!R508C4</stp>
        <tr r="D508" s="1"/>
      </tp>
      <tp>
        <v>26.3</v>
        <stp/>
        <stp>##V3_BDPV12</stp>
        <stp>ITX SQ Equity</stp>
        <stp>PX_YEST_CLOSE</stp>
        <stp>[Crispin Spreadsheet.xlsx]OEI!R368C6</stp>
        <tr r="F368" s="1"/>
      </tp>
      <tp t="s">
        <v>EUR</v>
        <stp/>
        <stp>##V3_BDPV12</stp>
        <stp>SOW GY Equity</stp>
        <stp>CRNCY</stp>
        <stp>[Crispin Spreadsheet.xlsx]OEI!R185C4</stp>
        <tr r="D185" s="1"/>
      </tp>
      <tp t="s">
        <v>USD</v>
        <stp/>
        <stp>##V3_BDPV12</stp>
        <stp>CAT US Equity</stp>
        <stp>CRNCY</stp>
        <stp>[Crispin Spreadsheet.xlsx]OEI!R651C4</stp>
        <tr r="D651" s="1"/>
      </tp>
      <tp t="s">
        <v>USD</v>
        <stp/>
        <stp>##V3_BDPV12</stp>
        <stp>DHT US Equity</stp>
        <stp>CRNCY</stp>
        <stp>[Crispin Spreadsheet.xlsx]OEI!R668C4</stp>
        <tr r="D668" s="1"/>
      </tp>
      <tp t="s">
        <v>EUR</v>
        <stp/>
        <stp>##V3_BDPV12</stp>
        <stp>ACA FP Equity</stp>
        <stp>CRNCY</stp>
        <stp>[Crispin Spreadsheet.xlsx]OEI!R99C4</stp>
        <tr r="D99" s="1"/>
      </tp>
      <tp t="s">
        <v>USD</v>
        <stp/>
        <stp>##V3_BDPV12</stp>
        <stp>WFT US Equity</stp>
        <stp>CRNCY</stp>
        <stp>[Crispin Spreadsheet.xlsx]OEI!R766C4</stp>
        <tr r="D766" s="1"/>
      </tp>
      <tp>
        <v>62</v>
        <stp/>
        <stp>##V3_BDPV12</stp>
        <stp>LR FP Equity</stp>
        <stp>PX_YEST_CLOSE</stp>
        <stp>[Crispin Spreadsheet.xlsx]OEI!R112C6</stp>
        <tr r="F112" s="1"/>
      </tp>
      <tp>
        <v>5.1379999999999999</v>
        <stp/>
        <stp>##V3_BDPV12</stp>
        <stp>KN FP Equity</stp>
        <stp>PX_YEST_CLOSE</stp>
        <stp>[Crispin Spreadsheet.xlsx]OEI!R115C6</stp>
        <tr r="F115" s="1"/>
      </tp>
      <tp>
        <v>12.92</v>
        <stp/>
        <stp>##V3_BDPV12</stp>
        <stp>SBA Comdty</stp>
        <stp>PX_YEST_CLOSE</stp>
        <stp>[Crispin Spreadsheet.xlsx]OEI!R789C6</stp>
        <tr r="F789" s="1"/>
      </tp>
      <tp>
        <v>164.62</v>
        <stp/>
        <stp>##V3_BDPV12</stp>
        <stp>RXA Comdty</stp>
        <stp>PX_YEST_CLOSE</stp>
        <stp>[Crispin Spreadsheet.xlsx]OEI!R779C6</stp>
        <tr r="F779" s="1"/>
      </tp>
      <tp t="s">
        <v>USD</v>
        <stp/>
        <stp>##V3_BDPV12</stp>
        <stp>DHI US Equity</stp>
        <stp>CRNCY</stp>
        <stp>[Crispin Spreadsheet.xlsx]OEI!R669C4</stp>
        <tr r="D669" s="1"/>
      </tp>
      <tp>
        <v>14.202</v>
        <stp/>
        <stp>##V3_BDPV12</stp>
        <stp>FCA IM Equity</stp>
        <stp>PX_YEST_CLOSE</stp>
        <stp>[Crispin Spreadsheet.xlsx]OEI!R242C6</stp>
        <tr r="F242" s="1"/>
      </tp>
      <tp>
        <v>26</v>
        <stp/>
        <stp>##V3_BDPV12</stp>
        <stp>PDG LN Equity</stp>
        <stp>PX_YEST_CLOSE</stp>
        <stp>[Crispin Spreadsheet.xlsx]OEI!R556C6</stp>
        <tr r="F556" s="1"/>
      </tp>
      <tp>
        <v>518.4</v>
        <stp/>
        <stp>##V3_BDPV12</stp>
        <stp>PFG LN Equity</stp>
        <stp>PX_YEST_CLOSE</stp>
        <stp>[Crispin Spreadsheet.xlsx]OEI!R564C6</stp>
        <tr r="F564" s="1"/>
      </tp>
      <tp>
        <v>15.92</v>
        <stp/>
        <stp>##V3_BDPV12</stp>
        <stp>ACE IM Equity</stp>
        <stp>PX_YEST_CLOSE</stp>
        <stp>[Crispin Spreadsheet.xlsx]OEI!R232C6</stp>
        <tr r="F232" s="1"/>
      </tp>
      <tp t="s">
        <v>USD</v>
        <stp/>
        <stp>##V3_BDPV12</stp>
        <stp>RCL US Equity</stp>
        <stp>CRNCY</stp>
        <stp>[Crispin Spreadsheet.xlsx]OEI!R742C4</stp>
        <tr r="D742" s="1"/>
      </tp>
      <tp>
        <v>129.15</v>
        <stp/>
        <stp>##V3_BDPV12</stp>
        <stp>PVH US Equity</stp>
        <stp>PX_YEST_CLOSE</stp>
        <stp>[Crispin Spreadsheet.xlsx]OEI!R739C6</stp>
        <tr r="F739" s="1"/>
      </tp>
      <tp>
        <v>0.22500000000000001</v>
        <stp/>
        <stp>##V3_BDPV12</stp>
        <stp>MLX AU Equity</stp>
        <stp>PX_YEST_CLOSE</stp>
        <stp>[Crispin Spreadsheet.xlsx]OEI!R19C6</stp>
        <tr r="F19" s="1"/>
      </tp>
      <tp t="s">
        <v>USD</v>
        <stp/>
        <stp>##V3_BDPV12</stp>
        <stp>RIG US Equity</stp>
        <stp>CRNCY</stp>
        <stp>[Crispin Spreadsheet.xlsx]OEI!R848C4</stp>
        <tr r="D848" s="1"/>
      </tp>
      <tp t="s">
        <v>USD</v>
        <stp/>
        <stp>##V3_BDPV12</stp>
        <stp>TDG US Equity</stp>
        <stp>CRNCY</stp>
        <stp>[Crispin Spreadsheet.xlsx]OEI!R755C4</stp>
        <tr r="D755" s="1"/>
      </tp>
      <tp>
        <v>1250</v>
        <stp/>
        <stp>##V3_BDPV12</stp>
        <stp>ERM LN Equity</stp>
        <stp>PX_YEST_CLOSE</stp>
        <stp>[Crispin Spreadsheet.xlsx]OPE!R40C6</stp>
        <tr r="F40" s="5"/>
      </tp>
      <tp>
        <v>14.4</v>
        <stp/>
        <stp>##V3_BDPV12</stp>
        <stp>PSM GY Equity</stp>
        <stp>PX_YEST_CLOSE</stp>
        <stp>[Crispin Spreadsheet.xlsx]OEI!R176C6</stp>
        <tr r="F176" s="1"/>
      </tp>
      <tp t="s">
        <v>EUR</v>
        <stp/>
        <stp>##V3_BDPV12</stp>
        <stp>ALO FP Equity</stp>
        <stp>CRNCY</stp>
        <stp>[Crispin Spreadsheet.xlsx]OEI!R88C4</stp>
        <tr r="D88" s="1"/>
      </tp>
      <tp>
        <v>144</v>
        <stp/>
        <stp>##V3_BDPV12</stp>
        <stp>BAR BB Equity</stp>
        <stp>PX_YEST_CLOSE</stp>
        <stp>[Crispin Spreadsheet.xlsx]OEI!R35C6</stp>
        <tr r="F35" s="1"/>
      </tp>
      <tp>
        <v>229.2</v>
        <stp/>
        <stp>##V3_BDPV12</stp>
        <stp>GFS LN Equity</stp>
        <stp>PX_YEST_CLOSE</stp>
        <stp>[Crispin Spreadsheet.xlsx]OEI!R494C6</stp>
        <tr r="F494" s="1"/>
      </tp>
      <tp>
        <v>1</v>
        <stp/>
        <stp>##V3_BDPV12</stp>
        <stp>EURNOK Curncy</stp>
        <stp>QUOTE_FACTOR</stp>
        <stp>[Crispin Spreadsheet.xlsx]OPE!R23C12</stp>
        <tr r="L23" s="5"/>
      </tp>
      <tp>
        <v>1</v>
        <stp/>
        <stp>##V3_BDPV12</stp>
        <stp>EURNOK Curncy</stp>
        <stp>QUOTE_FACTOR</stp>
        <stp>[Crispin Spreadsheet.xlsx]OPE!R22C12</stp>
        <tr r="L22" s="5"/>
      </tp>
      <tp>
        <v>1</v>
        <stp/>
        <stp>##V3_BDPV12</stp>
        <stp>EURNOK Curncy</stp>
        <stp>QUOTE_FACTOR</stp>
        <stp>[Crispin Spreadsheet.xlsx]OPE!R21C12</stp>
        <tr r="L21" s="5"/>
      </tp>
      <tp>
        <v>1</v>
        <stp/>
        <stp>##V3_BDPV12</stp>
        <stp>EURNOK Curncy</stp>
        <stp>QUOTE_FACTOR</stp>
        <stp>[Crispin Spreadsheet.xlsx]OPE!R24C12</stp>
        <tr r="L24" s="5"/>
      </tp>
      <tp t="s">
        <v>EUR</v>
        <stp/>
        <stp>##V3_BDPV12</stp>
        <stp>ACX SQ Equity</stp>
        <stp>CRNCY</stp>
        <stp>[Crispin Spreadsheet.xlsx]OEI!R360C4</stp>
        <tr r="D360" s="1"/>
      </tp>
      <tp t="s">
        <v>EUR</v>
        <stp/>
        <stp>##V3_BDPV12</stp>
        <stp>FUR NA Equity</stp>
        <stp>CRNCY</stp>
        <stp>[Crispin Spreadsheet.xlsx]OEI!R316C4</stp>
        <tr r="D316" s="1"/>
      </tp>
      <tp t="s">
        <v>EUR</v>
        <stp/>
        <stp>##V3_BDPV12</stp>
        <stp>IDR SQ Equity</stp>
        <stp>CRNCY</stp>
        <stp>[Crispin Spreadsheet.xlsx]OEI!R367C4</stp>
        <tr r="D367" s="1"/>
      </tp>
      <tp t="s">
        <v>USD</v>
        <stp/>
        <stp>##V3_BDPV12</stp>
        <stp>BFR US Equity</stp>
        <stp>CRNCY</stp>
        <stp>[Crispin Spreadsheet.xlsx]OEI!R647C4</stp>
        <tr r="D647" s="1"/>
      </tp>
      <tp t="s">
        <v>USD</v>
        <stp/>
        <stp>##V3_BDPV12</stp>
        <stp>WHR US Equity</stp>
        <stp>CRNCY</stp>
        <stp>[Crispin Spreadsheet.xlsx]OEI!R769C4</stp>
        <tr r="D769" s="1"/>
      </tp>
      <tp>
        <v>593.79999999999995</v>
        <stp/>
        <stp>##V3_BDHV12</stp>
        <stp>VWS DC Equity</stp>
        <stp>PX_CLOSE_1D</stp>
        <stp>12/04/2019</stp>
        <stp>12/04/2019</stp>
        <stp>[Crispin Spreadsheet.xlsx]OEI!R68C28</stp>
        <tr r="AB68" s="1"/>
      </tp>
      <tp>
        <v>3.4699999999999998</v>
        <stp/>
        <stp>##V3_BDHV12</stp>
        <stp>KGC US Equity</stp>
        <stp>PX_CLOSE_1D</stp>
        <stp>12/04/2019</stp>
        <stp>12/04/2019</stp>
        <stp>[Crispin Spreadsheet.xlsx]OPE!R55C22</stp>
        <tr r="V55" s="5"/>
      </tp>
      <tp>
        <v>22.04</v>
        <stp/>
        <stp>##V3_BDHV12</stp>
        <stp>RBI AV Equity</stp>
        <stp>PX_CLOSE_1D</stp>
        <stp>12/04/2019</stp>
        <stp>12/04/2019</stp>
        <stp>[Crispin Spreadsheet.xlsx]OEI!R29C28</stp>
        <tr r="AB29" s="1"/>
      </tp>
      <tp t="s">
        <v>EUR</v>
        <stp/>
        <stp>##V3_BDPV12</stp>
        <stp>SW FP Equity</stp>
        <stp>CRNCY</stp>
        <stp>[Crispin Spreadsheet.xlsx]OEI!R130C4</stp>
        <tr r="D130" s="1"/>
      </tp>
      <tp>
        <v>518.20000000000005</v>
        <stp/>
        <stp>##V3_BDPV12</stp>
        <stp>HWDN LN Equity</stp>
        <stp>PX_YEST_CLOSE</stp>
        <stp>[Crispin Spreadsheet.xlsx]OPE!R43C6</stp>
        <tr r="F43" s="5"/>
      </tp>
      <tp>
        <v>179</v>
        <stp/>
        <stp>##V3_BDPV12</stp>
        <stp>JM SS Equity</stp>
        <stp>PX_YEST_CLOSE</stp>
        <stp>[Crispin Spreadsheet.xlsx]OEI!R384C6</stp>
        <tr r="F384" s="1"/>
      </tp>
      <tp>
        <v>9</v>
        <stp/>
        <stp>##V3_BDPV12</stp>
        <stp>GE US Equity</stp>
        <stp>PX_YEST_CLOSE</stp>
        <stp>[Crispin Spreadsheet.xlsx]OEI!R689C6</stp>
        <tr r="F689" s="1"/>
      </tp>
      <tp t="s">
        <v>ARS</v>
        <stp/>
        <stp>##V3_BDPV12</stp>
        <stp>ARARGE5206E0 Govt</stp>
        <stp>CRNCY</stp>
        <stp>[Crispin Spreadsheet.xlsx]OEI!R792C4</stp>
        <tr r="D792" s="1"/>
      </tp>
      <tp>
        <v>2.4500000000000002</v>
        <stp/>
        <stp>##V3_BDPV12</stp>
        <stp>GMA AU Equity</stp>
        <stp>PX_YEST_CLOSE</stp>
        <stp>[Crispin Spreadsheet.xlsx]SWAN!R8C6</stp>
        <tr r="F8" s="2"/>
      </tp>
      <tp>
        <v>1</v>
        <stp/>
        <stp>##V3_BDPV12</stp>
        <stp>EURCHF Curncy</stp>
        <stp>QUOTE_FACTOR</stp>
        <stp>[Crispin Spreadsheet.xlsx]OEI!R399C12</stp>
        <tr r="L399" s="1"/>
      </tp>
      <tp>
        <v>1</v>
        <stp/>
        <stp>##V3_BDPV12</stp>
        <stp>EURCHF Curncy</stp>
        <stp>QUOTE_FACTOR</stp>
        <stp>[Crispin Spreadsheet.xlsx]OEI!R398C12</stp>
        <tr r="L398" s="1"/>
      </tp>
      <tp>
        <v>1</v>
        <stp/>
        <stp>##V3_BDPV12</stp>
        <stp>EURCHF Curncy</stp>
        <stp>QUOTE_FACTOR</stp>
        <stp>[Crispin Spreadsheet.xlsx]OEI!R397C12</stp>
        <tr r="L397" s="1"/>
      </tp>
      <tp>
        <v>1</v>
        <stp/>
        <stp>##V3_BDPV12</stp>
        <stp>EURCHF Curncy</stp>
        <stp>QUOTE_FACTOR</stp>
        <stp>[Crispin Spreadsheet.xlsx]OEI!R396C12</stp>
        <tr r="L396" s="1"/>
      </tp>
      <tp>
        <v>1</v>
        <stp/>
        <stp>##V3_BDPV12</stp>
        <stp>EURHUF Curncy</stp>
        <stp>QUOTE_FACTOR</stp>
        <stp>[Crispin Spreadsheet.xlsx]OEI!R221C12</stp>
        <tr r="L221" s="1"/>
      </tp>
      <tp>
        <v>1</v>
        <stp/>
        <stp>##V3_BDPV12</stp>
        <stp>EURHUF Curncy</stp>
        <stp>QUOTE_FACTOR</stp>
        <stp>[Crispin Spreadsheet.xlsx]OEI!R222C12</stp>
        <tr r="L222" s="1"/>
      </tp>
      <tp>
        <v>1</v>
        <stp/>
        <stp>##V3_BDPV12</stp>
        <stp>EURCHF Curncy</stp>
        <stp>QUOTE_FACTOR</stp>
        <stp>[Crispin Spreadsheet.xlsx]OEI!R409C12</stp>
        <tr r="L409" s="1"/>
      </tp>
      <tp>
        <v>1</v>
        <stp/>
        <stp>##V3_BDPV12</stp>
        <stp>EURCHF Curncy</stp>
        <stp>QUOTE_FACTOR</stp>
        <stp>[Crispin Spreadsheet.xlsx]OEI!R408C12</stp>
        <tr r="L408" s="1"/>
      </tp>
      <tp>
        <v>1</v>
        <stp/>
        <stp>##V3_BDPV12</stp>
        <stp>EURCHF Curncy</stp>
        <stp>QUOTE_FACTOR</stp>
        <stp>[Crispin Spreadsheet.xlsx]OEI!R401C12</stp>
        <tr r="L401" s="1"/>
      </tp>
      <tp>
        <v>1</v>
        <stp/>
        <stp>##V3_BDPV12</stp>
        <stp>EURCHF Curncy</stp>
        <stp>QUOTE_FACTOR</stp>
        <stp>[Crispin Spreadsheet.xlsx]OEI!R400C12</stp>
        <tr r="L400" s="1"/>
      </tp>
      <tp>
        <v>1</v>
        <stp/>
        <stp>##V3_BDPV12</stp>
        <stp>EURCHF Curncy</stp>
        <stp>QUOTE_FACTOR</stp>
        <stp>[Crispin Spreadsheet.xlsx]OEI!R403C12</stp>
        <tr r="L403" s="1"/>
      </tp>
      <tp>
        <v>1</v>
        <stp/>
        <stp>##V3_BDPV12</stp>
        <stp>EURCHF Curncy</stp>
        <stp>QUOTE_FACTOR</stp>
        <stp>[Crispin Spreadsheet.xlsx]OEI!R402C12</stp>
        <tr r="L402" s="1"/>
      </tp>
      <tp>
        <v>1</v>
        <stp/>
        <stp>##V3_BDPV12</stp>
        <stp>EURCHF Curncy</stp>
        <stp>QUOTE_FACTOR</stp>
        <stp>[Crispin Spreadsheet.xlsx]OEI!R405C12</stp>
        <tr r="L405" s="1"/>
      </tp>
      <tp>
        <v>1</v>
        <stp/>
        <stp>##V3_BDPV12</stp>
        <stp>EURCHF Curncy</stp>
        <stp>QUOTE_FACTOR</stp>
        <stp>[Crispin Spreadsheet.xlsx]OEI!R404C12</stp>
        <tr r="L404" s="1"/>
      </tp>
      <tp>
        <v>1</v>
        <stp/>
        <stp>##V3_BDPV12</stp>
        <stp>EURCHF Curncy</stp>
        <stp>QUOTE_FACTOR</stp>
        <stp>[Crispin Spreadsheet.xlsx]OEI!R407C12</stp>
        <tr r="L407" s="1"/>
      </tp>
      <tp>
        <v>1</v>
        <stp/>
        <stp>##V3_BDPV12</stp>
        <stp>EURCHF Curncy</stp>
        <stp>QUOTE_FACTOR</stp>
        <stp>[Crispin Spreadsheet.xlsx]OEI!R406C12</stp>
        <tr r="L406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Spreadsheet.xlsx]OEI!R411C12</stp>
        <tr r="L411" s="1"/>
      </tp>
      <tp>
        <v>1</v>
        <stp/>
        <stp>##V3_BDPV12</stp>
        <stp>EURCHF Curncy</stp>
        <stp>QUOTE_FACTOR</stp>
        <stp>[Crispin Spreadsheet.xlsx]OEI!R410C12</stp>
        <tr r="L410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Spreadsheet.xlsx]OEI!R420C12</stp>
        <tr r="L420" s="1"/>
      </tp>
      <tp t="s">
        <v>AUD</v>
        <stp/>
        <stp>##V3_BDPV12</stp>
        <stp>CBA AU Equity</stp>
        <stp>CRNCY</stp>
        <stp>[Crispin Spreadsheet.xlsx]SWAN!R6C4</stp>
        <tr r="D6" s="2"/>
      </tp>
      <tp>
        <v>11974</v>
        <stp/>
        <stp>##V3_BDHV12</stp>
        <stp>GXA Index</stp>
        <stp>PX_CLOSE_1D</stp>
        <stp>12/04/2019</stp>
        <stp>12/04/2019</stp>
        <stp>[Crispin Spreadsheet.xlsx]OEI!R145C28</stp>
        <tr r="AB145" s="1"/>
      </tp>
      <tp>
        <v>21175</v>
        <stp/>
        <stp>##V3_BDHV12</stp>
        <stp>STA Index</stp>
        <stp>PX_CLOSE_1D</stp>
        <stp>12/04/2019</stp>
        <stp>12/04/2019</stp>
        <stp>[Crispin Spreadsheet.xlsx]OEI!R231C28</stp>
        <tr r="AB231" s="1"/>
      </tp>
      <tp>
        <v>21670</v>
        <stp/>
        <stp>##V3_BDHV12</stp>
        <stp>NKA Index</stp>
        <stp>PX_CLOSE_1D</stp>
        <stp>12/04/2019</stp>
        <stp>12/04/2019</stp>
        <stp>[Crispin Spreadsheet.xlsx]OEI!R255C28</stp>
        <tr r="AB255" s="1"/>
      </tp>
      <tp>
        <v>9429</v>
        <stp/>
        <stp>##V3_BDHV12</stp>
        <stp>SMA Index</stp>
        <stp>PX_CLOSE_1D</stp>
        <stp>12/04/2019</stp>
        <stp>12/04/2019</stp>
        <stp>[Crispin Spreadsheet.xlsx]OEI!R396C28</stp>
        <tr r="AB396" s="1"/>
      </tp>
      <tp>
        <v>9450.5</v>
        <stp/>
        <stp>##V3_BDHV12</stp>
        <stp>IBA Index</stp>
        <stp>PX_CLOSE_1D</stp>
        <stp>12/04/2019</stp>
        <stp>12/04/2019</stp>
        <stp>[Crispin Spreadsheet.xlsx]OEI!R359C28</stp>
        <tr r="AB359" s="1"/>
      </tp>
      <tp>
        <v>7362</v>
        <stp/>
        <stp>##V3_BDHV12</stp>
        <stp>Z A Index</stp>
        <stp>PX_CLOSE_1D</stp>
        <stp>12/04/2019</stp>
        <stp>12/04/2019</stp>
        <stp>[Crispin Spreadsheet.xlsx]OEI!R426C28</stp>
        <tr r="AB426" s="1"/>
      </tp>
      <tp>
        <v>2891.8</v>
        <stp/>
        <stp>##V3_BDHV12</stp>
        <stp>SPA Index</stp>
        <stp>PX_CLOSE_1D</stp>
        <stp>12/04/2019</stp>
        <stp>12/04/2019</stp>
        <stp>[Crispin Spreadsheet.xlsx]OEI!R624C28</stp>
        <tr r="AB624" s="1"/>
      </tp>
      <tp>
        <v>1.1341699999999999</v>
        <stp/>
        <stp>##V3_BDPV12</stp>
        <stp>EURCHF Curncy</stp>
        <stp>LAST_PRICE</stp>
        <stp>[Crispin Spreadsheet4.xlsx]SWAN!R105C13</stp>
        <tr r="M105" s="2"/>
      </tp>
      <tp>
        <v>1.1341699999999999</v>
        <stp/>
        <stp>##V3_BDPV12</stp>
        <stp>EURCHF Curncy</stp>
        <stp>LAST_PRICE</stp>
        <stp>[Crispin Spreadsheet4.xlsx]SWAN!R104C13</stp>
        <tr r="M104" s="2"/>
      </tp>
      <tp>
        <v>1.1341699999999999</v>
        <stp/>
        <stp>##V3_BDPV12</stp>
        <stp>EURCHF Curncy</stp>
        <stp>LAST_PRICE</stp>
        <stp>[Crispin Spreadsheet4.xlsx]SWAN!R106C13</stp>
        <tr r="M106" s="2"/>
      </tp>
      <tp>
        <v>1.1341699999999999</v>
        <stp/>
        <stp>##V3_BDPV12</stp>
        <stp>EURCHF Curncy</stp>
        <stp>LAST_PRICE</stp>
        <stp>[Crispin Spreadsheet4.xlsx]SWAN!R103C13</stp>
        <tr r="M103" s="2"/>
      </tp>
      <tp>
        <v>1.1341699999999999</v>
        <stp/>
        <stp>##V3_BDPV12</stp>
        <stp>EURCHF Curncy</stp>
        <stp>LAST_PRICE</stp>
        <stp>[Crispin Spreadsheet4.xlsx]SWAN!R102C13</stp>
        <tr r="M102" s="2"/>
      </tp>
      <tp>
        <v>73.150000000000006</v>
        <stp/>
        <stp>##V3_BDPV12</stp>
        <stp>VEC LN Equity</stp>
        <stp>PX_YEST_CLOSE</stp>
        <stp>[Crispin Spreadsheet.xlsx]OEI!R614C6</stp>
        <tr r="F614" s="1"/>
      </tp>
      <tp t="s">
        <v>EUR</v>
        <stp/>
        <stp>##V3_BDPV12</stp>
        <stp>GLJ GY Equity</stp>
        <stp>CRNCY</stp>
        <stp>[Crispin Spreadsheet.xlsx]OEI!R164C4</stp>
        <tr r="D164" s="1"/>
      </tp>
      <tp>
        <v>12.4</v>
        <stp/>
        <stp>##V3_BDPV12</stp>
        <stp>UCG IM Equity</stp>
        <stp>PX_YEST_CLOSE</stp>
        <stp>[Crispin Spreadsheet.xlsx]OEI!R251C6</stp>
        <tr r="F251" s="1"/>
      </tp>
      <tp t="s">
        <v>EUR</v>
        <stp/>
        <stp>##V3_BDPV12</stp>
        <stp>KPN NA Equity</stp>
        <stp>CRNCY</stp>
        <stp>[Crispin Spreadsheet.xlsx]OEI!R320C4</stp>
        <tr r="D320" s="1"/>
      </tp>
      <tp t="s">
        <v>GBp</v>
        <stp/>
        <stp>##V3_BDPV12</stp>
        <stp>GVC LN Equity</stp>
        <stp>CRNCY</stp>
        <stp>[Crispin Spreadsheet.xlsx]OEI!R499C4</stp>
        <tr r="D499" s="1"/>
      </tp>
      <tp>
        <v>1060</v>
        <stp/>
        <stp>##V3_BDPV12</stp>
        <stp>III LN Equity</stp>
        <stp>PX_YEST_CLOSE</stp>
        <stp>[Crispin Spreadsheet.xlsx]OEI!R428C6</stp>
        <tr r="F428" s="1"/>
      </tp>
      <tp>
        <v>62.87</v>
        <stp/>
        <stp>##V3_BDPV12</stp>
        <stp>STI US Equity</stp>
        <stp>PX_YEST_CLOSE</stp>
        <stp>[Crispin Spreadsheet.xlsx]OEI!R748C6</stp>
        <tr r="F748" s="1"/>
      </tp>
      <tp>
        <v>46.314999999999998</v>
        <stp/>
        <stp>##V3_BDPV12</stp>
        <stp>BNP FP Equity</stp>
        <stp>PX_YEST_CLOSE</stp>
        <stp>[Crispin Spreadsheet.xlsx]OEI!R92C6</stp>
        <tr r="F92" s="1"/>
      </tp>
      <tp t="s">
        <v>AUD</v>
        <stp/>
        <stp>##V3_BDPV12</stp>
        <stp>MTS AU Equity</stp>
        <stp>CRNCY</stp>
        <stp>[Crispin Spreadsheet.xlsx]OEI!R20C4</stp>
        <tr r="D20" s="1"/>
      </tp>
      <tp t="s">
        <v>USD</v>
        <stp/>
        <stp>##V3_BDPV12</stp>
        <stp>FAF US Equity</stp>
        <stp>CRNCY</stp>
        <stp>[Crispin Spreadsheet.xlsx]OEI!R683C4</stp>
        <tr r="D683" s="1"/>
      </tp>
      <tp>
        <v>67.05</v>
        <stp/>
        <stp>##V3_BDPV12</stp>
        <stp>FRO NO Equity</stp>
        <stp>PX_YEST_CLOSE</stp>
        <stp>[Crispin Spreadsheet.xlsx]OPE!R22C6</stp>
        <tr r="F22" s="5"/>
      </tp>
      <tp>
        <v>5.625</v>
        <stp/>
        <stp>##V3_BDPV12</stp>
        <stp>EDR LN Equity</stp>
        <stp>PX_YEST_CLOSE</stp>
        <stp>[Crispin Spreadsheet.xlsx]OEI!R485C6</stp>
        <tr r="F485" s="1"/>
      </tp>
      <tp>
        <v>362.3</v>
        <stp/>
        <stp>##V3_BDPV12</stp>
        <stp>YAR NO Equity</stp>
        <stp>PX_YEST_CLOSE</stp>
        <stp>[Crispin Spreadsheet.xlsx]OEI!R341C6</stp>
        <tr r="F341" s="1"/>
      </tp>
      <tp>
        <v>1935</v>
        <stp/>
        <stp>##V3_BDPV12</stp>
        <stp>BHP LN Equity</stp>
        <stp>PX_YEST_CLOSE</stp>
        <stp>[Crispin Spreadsheet.xlsx]OEI!R449C6</stp>
        <tr r="F449" s="1"/>
      </tp>
      <tp>
        <v>210</v>
        <stp/>
        <stp>##V3_BDPV12</stp>
        <stp>GNC LN Equity</stp>
        <stp>PX_YEST_CLOSE</stp>
        <stp>[Crispin Spreadsheet.xlsx]OPE!R41C6</stp>
        <tr r="F41" s="5"/>
      </tp>
      <tp t="s">
        <v>GBp</v>
        <stp/>
        <stp>##V3_BDPV12</stp>
        <stp>DVO LN Equity</stp>
        <stp>CRNCY</stp>
        <stp>[Crispin Spreadsheet.xlsx]OPE!R38C4</stp>
        <tr r="D38" s="5"/>
      </tp>
      <tp>
        <v>9.5894999999999992</v>
        <stp/>
        <stp>##V3_BDPV12</stp>
        <stp>EURNOK Curncy</stp>
        <stp>PX_YEST_CLOSE</stp>
        <stp>[Crispin Spreadsheet.xlsx]OBID!R6C26</stp>
        <tr r="Z6" s="7"/>
      </tp>
      <tp t="s">
        <v>GBp</v>
        <stp/>
        <stp>##V3_BDPV12</stp>
        <stp>HUM LN Equity</stp>
        <stp>CRNCY</stp>
        <stp>[Crispin Spreadsheet.xlsx]OPE!R44C4</stp>
        <tr r="D44" s="5"/>
      </tp>
      <tp>
        <v>508.8</v>
        <stp/>
        <stp>##V3_BDPV12</stp>
        <stp>BA/ LN Equity</stp>
        <stp>PX_YEST_CLOSE</stp>
        <stp>[Crispin Spreadsheet.xlsx]OPE!R34C6</stp>
        <tr r="F34" s="5"/>
      </tp>
      <tp>
        <v>70.260000000000005</v>
        <stp/>
        <stp>##V3_BDHV12</stp>
        <stp>CBA AU Equity</stp>
        <stp>PX_CLOSE_1D</stp>
        <stp>12/04/2019</stp>
        <stp>12/04/2019</stp>
        <stp>[Crispin Spreadsheet.xlsx]OEI!R15C28</stp>
        <tr r="AB15" s="1"/>
      </tp>
      <tp>
        <v>35.555</v>
        <stp/>
        <stp>##V3_BDHV12</stp>
        <stp>SGO FP Equity</stp>
        <stp>PX_CLOSE_1D</stp>
        <stp>12/04/2019</stp>
        <stp>12/04/2019</stp>
        <stp>[Crispin Spreadsheet.xlsx]OEI!R96C28</stp>
        <tr r="AB96" s="1"/>
      </tp>
      <tp>
        <v>240.3</v>
        <stp/>
        <stp>##V3_BDPV12</stp>
        <stp>OR FP Equity</stp>
        <stp>PX_YEST_CLOSE</stp>
        <stp>[Crispin Spreadsheet.xlsx]OEI!R113C6</stp>
        <tr r="F113" s="1"/>
      </tp>
      <tp>
        <v>106.3</v>
        <stp/>
        <stp>##V3_BDPV12</stp>
        <stp>HO FP Equity</stp>
        <stp>PX_YEST_CLOSE</stp>
        <stp>[Crispin Spreadsheet.xlsx]OEI!R134C6</stp>
        <tr r="F134" s="1"/>
      </tp>
      <tp>
        <v>203.85</v>
        <stp/>
        <stp>##V3_BDPV12</stp>
        <stp>HD US Equity</stp>
        <stp>PX_YEST_CLOSE</stp>
        <stp>[Crispin Spreadsheet.xlsx]OEI!R697C6</stp>
        <tr r="F697" s="1"/>
      </tp>
      <tp>
        <v>179.1</v>
        <stp/>
        <stp>##V3_BDPV12</stp>
        <stp>FB US Equity</stp>
        <stp>PX_YEST_CLOSE</stp>
        <stp>[Crispin Spreadsheet.xlsx]OEI!R679C6</stp>
        <tr r="F679" s="1"/>
      </tp>
      <tp t="s">
        <v>ARS</v>
        <stp/>
        <stp>##V3_BDPV12</stp>
        <stp>ARARGE5206G5 Govt</stp>
        <stp>CRNCY</stp>
        <stp>[Crispin Spreadsheet.xlsx]OEI!R793C4</stp>
        <tr r="D793" s="1"/>
      </tp>
      <tp>
        <v>312.10000000000002</v>
        <stp/>
        <stp>##V3_BDHV12</stp>
        <stp>GN DC Equity</stp>
        <stp>PX_CLOSE_1D</stp>
        <stp>12/04/2019</stp>
        <stp>12/04/2019</stp>
        <stp>[Crispin Spreadsheet.xlsx]OEI!R65C28</stp>
        <tr r="AB65" s="1"/>
      </tp>
      <tp>
        <v>9.6133000000000006</v>
        <stp/>
        <stp>##V3_BDPV12</stp>
        <stp>EURNOK Curncy</stp>
        <stp>LAST_PRICE</stp>
        <stp>[Crispin Spreadsheet4.xlsx]OEI!R341C13</stp>
        <tr r="M341" s="1"/>
      </tp>
      <tp>
        <v>9.6133000000000006</v>
        <stp/>
        <stp>##V3_BDPV12</stp>
        <stp>EURNOK Curncy</stp>
        <stp>LAST_PRICE</stp>
        <stp>[Crispin Spreadsheet4.xlsx]OEI!R340C13</stp>
        <tr r="M340" s="1"/>
      </tp>
      <tp>
        <v>9.6133000000000006</v>
        <stp/>
        <stp>##V3_BDPV12</stp>
        <stp>EURNOK Curncy</stp>
        <stp>LAST_PRICE</stp>
        <stp>[Crispin Spreadsheet4.xlsx]OEI!R329C13</stp>
        <tr r="M329" s="1"/>
      </tp>
      <tp>
        <v>9.6133000000000006</v>
        <stp/>
        <stp>##V3_BDPV12</stp>
        <stp>EURNOK Curncy</stp>
        <stp>LAST_PRICE</stp>
        <stp>[Crispin Spreadsheet4.xlsx]OEI!R328C13</stp>
        <tr r="M328" s="1"/>
      </tp>
      <tp>
        <v>9.6133000000000006</v>
        <stp/>
        <stp>##V3_BDPV12</stp>
        <stp>EURNOK Curncy</stp>
        <stp>LAST_PRICE</stp>
        <stp>[Crispin Spreadsheet4.xlsx]OEI!R327C13</stp>
        <tr r="M327" s="1"/>
      </tp>
      <tp>
        <v>9.6133000000000006</v>
        <stp/>
        <stp>##V3_BDPV12</stp>
        <stp>EURNOK Curncy</stp>
        <stp>LAST_PRICE</stp>
        <stp>[Crispin Spreadsheet4.xlsx]OEI!R339C13</stp>
        <tr r="M339" s="1"/>
      </tp>
      <tp>
        <v>9.6133000000000006</v>
        <stp/>
        <stp>##V3_BDPV12</stp>
        <stp>EURNOK Curncy</stp>
        <stp>LAST_PRICE</stp>
        <stp>[Crispin Spreadsheet4.xlsx]OEI!R338C13</stp>
        <tr r="M338" s="1"/>
      </tp>
      <tp>
        <v>9.6133000000000006</v>
        <stp/>
        <stp>##V3_BDPV12</stp>
        <stp>EURNOK Curncy</stp>
        <stp>LAST_PRICE</stp>
        <stp>[Crispin Spreadsheet4.xlsx]OEI!R331C13</stp>
        <tr r="M331" s="1"/>
      </tp>
      <tp>
        <v>9.6133000000000006</v>
        <stp/>
        <stp>##V3_BDPV12</stp>
        <stp>EURNOK Curncy</stp>
        <stp>LAST_PRICE</stp>
        <stp>[Crispin Spreadsheet4.xlsx]OEI!R330C13</stp>
        <tr r="M330" s="1"/>
      </tp>
      <tp>
        <v>9.6133000000000006</v>
        <stp/>
        <stp>##V3_BDPV12</stp>
        <stp>EURNOK Curncy</stp>
        <stp>LAST_PRICE</stp>
        <stp>[Crispin Spreadsheet4.xlsx]OEI!R333C13</stp>
        <tr r="M333" s="1"/>
      </tp>
      <tp>
        <v>9.6133000000000006</v>
        <stp/>
        <stp>##V3_BDPV12</stp>
        <stp>EURNOK Curncy</stp>
        <stp>LAST_PRICE</stp>
        <stp>[Crispin Spreadsheet4.xlsx]OEI!R332C13</stp>
        <tr r="M332" s="1"/>
      </tp>
      <tp>
        <v>9.6133000000000006</v>
        <stp/>
        <stp>##V3_BDPV12</stp>
        <stp>EURNOK Curncy</stp>
        <stp>LAST_PRICE</stp>
        <stp>[Crispin Spreadsheet4.xlsx]OEI!R335C13</stp>
        <tr r="M335" s="1"/>
      </tp>
      <tp>
        <v>9.6133000000000006</v>
        <stp/>
        <stp>##V3_BDPV12</stp>
        <stp>EURNOK Curncy</stp>
        <stp>LAST_PRICE</stp>
        <stp>[Crispin Spreadsheet4.xlsx]OEI!R334C13</stp>
        <tr r="M334" s="1"/>
      </tp>
      <tp>
        <v>9.6133000000000006</v>
        <stp/>
        <stp>##V3_BDPV12</stp>
        <stp>EURNOK Curncy</stp>
        <stp>LAST_PRICE</stp>
        <stp>[Crispin Spreadsheet4.xlsx]OEI!R337C13</stp>
        <tr r="M337" s="1"/>
      </tp>
      <tp>
        <v>9.6133000000000006</v>
        <stp/>
        <stp>##V3_BDPV12</stp>
        <stp>EURNOK Curncy</stp>
        <stp>LAST_PRICE</stp>
        <stp>[Crispin Spreadsheet4.xlsx]OEI!R336C13</stp>
        <tr r="M336" s="1"/>
      </tp>
      <tp>
        <v>9.6133000000000006</v>
        <stp/>
        <stp>##V3_BDPV12</stp>
        <stp>EURNOK Curncy</stp>
        <stp>LAST_PRICE</stp>
        <stp>[Crispin Spreadsheet4.xlsx]OEI!R843C13</stp>
        <tr r="M843" s="1"/>
      </tp>
      <tp>
        <v>9.6133000000000006</v>
        <stp/>
        <stp>##V3_BDPV12</stp>
        <stp>EURNOK Curncy</stp>
        <stp>LAST_PRICE</stp>
        <stp>[Crispin Spreadsheet4.xlsx]OEI!R829C13</stp>
        <tr r="M829" s="1"/>
      </tp>
      <tp>
        <v>9.6133000000000006</v>
        <stp/>
        <stp>##V3_BDPV12</stp>
        <stp>EURNOK Curncy</stp>
        <stp>LAST_PRICE</stp>
        <stp>[Crispin Spreadsheet4.xlsx]OEI!R826C13</stp>
        <tr r="M826" s="1"/>
      </tp>
      <tp>
        <v>9.6133000000000006</v>
        <stp/>
        <stp>##V3_BDPV12</stp>
        <stp>EURNOK Curncy</stp>
        <stp>LAST_PRICE</stp>
        <stp>[Crispin Spreadsheet4.xlsx]OEI!R838C13</stp>
        <tr r="M838" s="1"/>
      </tp>
      <tp>
        <v>9.6133000000000006</v>
        <stp/>
        <stp>##V3_BDPV12</stp>
        <stp>EURNOK Curncy</stp>
        <stp>LAST_PRICE</stp>
        <stp>[Crispin Spreadsheet4.xlsx]OEI!R832C13</stp>
        <tr r="M832" s="1"/>
      </tp>
      <tp>
        <v>17.91</v>
        <stp/>
        <stp>##V3_BDPV12</stp>
        <stp>ABX CN Equity</stp>
        <stp>PX_YEST_CLOSE</stp>
        <stp>[Crispin Spreadsheet.xlsx]ALEG!R9C6</stp>
        <tr r="F9" s="3"/>
      </tp>
      <tp>
        <v>1.31</v>
        <stp/>
        <stp>##V3_BDPV12</stp>
        <stp>GBPUSD Curncy</stp>
        <stp>LAST_PRICE</stp>
        <stp>[Crispin Spreadsheet4.xlsx]SWAN!R232C7</stp>
        <tr r="G232" s="2"/>
      </tp>
      <tp>
        <v>92.29</v>
        <stp/>
        <stp>##V3_BDPV12</stp>
        <stp>LYB US Equity</stp>
        <stp>PX_YEST_CLOSE</stp>
        <stp>[Crispin Spreadsheet.xlsx]OEI!R714C6</stp>
        <tr r="F714" s="1"/>
      </tp>
      <tp>
        <v>121</v>
        <stp/>
        <stp>##V3_BDPV12</stp>
        <stp>SGC LN Equity</stp>
        <stp>PX_YEST_CLOSE</stp>
        <stp>[Crispin Spreadsheet.xlsx]OEI!R597C6</stp>
        <tr r="F597" s="1"/>
      </tp>
      <tp t="s">
        <v>GBp</v>
        <stp/>
        <stp>##V3_BDPV12</stp>
        <stp>EZJ LN Equity</stp>
        <stp>CRNCY</stp>
        <stp>[Crispin Spreadsheet.xlsx]OEI!R484C4</stp>
        <tr r="D484" s="1"/>
      </tp>
      <tp t="s">
        <v>GBp</v>
        <stp/>
        <stp>##V3_BDPV12</stp>
        <stp>DC/ LN Equity</stp>
        <stp>CRNCY</stp>
        <stp>[Crispin Spreadsheet.xlsx]OPE!R39C4</stp>
        <tr r="D39" s="5"/>
      </tp>
      <tp>
        <v>71.63</v>
        <stp/>
        <stp>##V3_BDPV12</stp>
        <stp>CBA AU Equity</stp>
        <stp>PX_YEST_CLOSE</stp>
        <stp>[Crispin Spreadsheet.xlsx]OEI!R15C6</stp>
        <tr r="F15" s="1"/>
      </tp>
      <tp>
        <v>133.5</v>
        <stp/>
        <stp>##V3_BDPV12</stp>
        <stp>OBD LN Equity</stp>
        <stp>PX_YEST_CLOSE</stp>
        <stp>[Crispin Spreadsheet.xlsx]OEI!R552C6</stp>
        <tr r="F552" s="1"/>
      </tp>
      <tp>
        <v>168.32</v>
        <stp/>
        <stp>##V3_BDPV12</stp>
        <stp>PXD US Equity</stp>
        <stp>PX_YEST_CLOSE</stp>
        <stp>[Crispin Spreadsheet.xlsx]OEI!R735C6</stp>
        <tr r="F735" s="1"/>
      </tp>
      <tp>
        <v>23.63</v>
        <stp/>
        <stp>##V3_BDPV12</stp>
        <stp>RWE GY Equity</stp>
        <stp>PX_YEST_CLOSE</stp>
        <stp>[Crispin Spreadsheet.xlsx]OEI!R180C6</stp>
        <tr r="F180" s="1"/>
      </tp>
      <tp t="s">
        <v>ZAr</v>
        <stp/>
        <stp>##V3_BDPV12</stp>
        <stp>AXL SJ Equity</stp>
        <stp>CRNCY</stp>
        <stp>[Crispin Spreadsheet.xlsx]OEI!R352C4</stp>
        <tr r="D352" s="1"/>
      </tp>
      <tp t="s">
        <v>USD</v>
        <stp/>
        <stp>##V3_BDPV12</stp>
        <stp>KGC US Equity</stp>
        <stp>CRNCY</stp>
        <stp>[Crispin Spreadsheet.xlsx]OEI!R704C4</stp>
        <tr r="D704" s="1"/>
      </tp>
      <tp>
        <v>4.7300000000000004</v>
        <stp/>
        <stp>##V3_BDPV12</stp>
        <stp>BLD AU Equity</stp>
        <stp>PX_YEST_CLOSE</stp>
        <stp>[Crispin Spreadsheet.xlsx]OEI!R14C6</stp>
        <tr r="F14" s="1"/>
      </tp>
      <tp>
        <v>23.9</v>
        <stp/>
        <stp>##V3_BDPV12</stp>
        <stp>BGN IM Equity</stp>
        <stp>PX_YEST_CLOSE</stp>
        <stp>[Crispin Spreadsheet.xlsx]OEI!R234C6</stp>
        <tr r="F234" s="1"/>
      </tp>
      <tp>
        <v>3966</v>
        <stp/>
        <stp>##V3_BDPV12</stp>
        <stp>CCL LN Equity</stp>
        <stp>PX_YEST_CLOSE</stp>
        <stp>[Crispin Spreadsheet.xlsx]OEI!R463C6</stp>
        <tr r="F463" s="1"/>
      </tp>
      <tp>
        <v>60.98</v>
        <stp/>
        <stp>##V3_BDPV12</stp>
        <stp>WKL NA Equity</stp>
        <stp>PX_YEST_CLOSE</stp>
        <stp>[Crispin Spreadsheet.xlsx]OEI!R324C6</stp>
        <tr r="F324" s="1"/>
      </tp>
      <tp t="s">
        <v>EUR</v>
        <stp/>
        <stp>##V3_BDPV12</stp>
        <stp>VIE FP Equity</stp>
        <stp>CRNCY</stp>
        <stp>[Crispin Spreadsheet.xlsx]OEI!R139C4</stp>
        <tr r="D139" s="1"/>
      </tp>
      <tp t="s">
        <v>HKD</v>
        <stp/>
        <stp>##V3_BDPV12</stp>
        <stp>175 HK Equity</stp>
        <stp>CRNCY</stp>
        <stp>[Crispin Spreadsheet.xlsx]SWAN!R53C4</stp>
        <tr r="D53" s="2"/>
      </tp>
      <tp>
        <v>26.47</v>
        <stp/>
        <stp>##V3_BDPV12</stp>
        <stp>TUP US Equity</stp>
        <stp>PX_YEST_CLOSE</stp>
        <stp>[Crispin Spreadsheet.xlsx]OEI!R758C6</stp>
        <tr r="F758" s="1"/>
      </tp>
      <tp t="s">
        <v>EUR</v>
        <stp/>
        <stp>##V3_BDPV12</stp>
        <stp>CNP FP Equity</stp>
        <stp>CRNCY</stp>
        <stp>[Crispin Spreadsheet.xlsx]OEI!R98C4</stp>
        <tr r="D98" s="1"/>
      </tp>
      <tp>
        <v>78.41</v>
        <stp/>
        <stp>##V3_BDPV12</stp>
        <stp>ABI BB Equity</stp>
        <stp>PX_YEST_CLOSE</stp>
        <stp>[Crispin Spreadsheet.xlsx]OEI!R34C6</stp>
        <tr r="F34" s="1"/>
      </tp>
      <tp>
        <v>2068</v>
        <stp/>
        <stp>##V3_BDPV12</stp>
        <stp>AHT LN Equity</stp>
        <stp>PX_YEST_CLOSE</stp>
        <stp>[Crispin Spreadsheet.xlsx]OEI!R438C6</stp>
        <tr r="F438" s="1"/>
      </tp>
      <tp>
        <v>90.26</v>
        <stp/>
        <stp>##V3_BDPV12</stp>
        <stp>ATO FP Equity</stp>
        <stp>PX_YEST_CLOSE</stp>
        <stp>[Crispin Spreadsheet.xlsx]OEI!R90C6</stp>
        <tr r="F90" s="1"/>
      </tp>
      <tp t="s">
        <v>USD</v>
        <stp/>
        <stp>##V3_BDPV12</stp>
        <stp>BGS US Equity</stp>
        <stp>CRNCY</stp>
        <stp>[Crispin Spreadsheet.xlsx]OEI!R644C4</stp>
        <tr r="D644" s="1"/>
      </tp>
      <tp t="s">
        <v>USD</v>
        <stp/>
        <stp>##V3_BDPV12</stp>
        <stp>CAR US Equity</stp>
        <stp>CRNCY</stp>
        <stp>[Crispin Spreadsheet.xlsx]OEI!R642C4</stp>
        <tr r="D642" s="1"/>
      </tp>
      <tp t="s">
        <v>CHF</v>
        <stp/>
        <stp>##V3_BDPV12</stp>
        <stp>CFR SW Equity</stp>
        <stp>CRNCY</stp>
        <stp>[Crispin Spreadsheet.xlsx]OEI!R401C4</stp>
        <tr r="D401" s="1"/>
      </tp>
      <tp t="s">
        <v>EUR</v>
        <stp/>
        <stp>##V3_BDPV12</stp>
        <stp>KSP ID Equity</stp>
        <stp>CRNCY</stp>
        <stp>[Crispin Spreadsheet.xlsx]OEI!R227C4</stp>
        <tr r="D227" s="1"/>
      </tp>
      <tp t="s">
        <v>USD</v>
        <stp/>
        <stp>##V3_BDPV12</stp>
        <stp>NAV US Equity</stp>
        <stp>CRNCY</stp>
        <stp>[Crispin Spreadsheet.xlsx]OEI!R722C4</stp>
        <tr r="D722" s="1"/>
      </tp>
      <tp t="s">
        <v>EUR</v>
        <stp/>
        <stp>##V3_BDPV12</stp>
        <stp>SAVE FP Equity</stp>
        <stp>CRNCY</stp>
        <stp>[Crispin Spreadsheet.xlsx]FDXC!R9C4</stp>
        <tr r="D9" s="8"/>
      </tp>
      <tp>
        <v>668.1</v>
        <stp/>
        <stp>##V3_BDPV12</stp>
        <stp>DMGT LN Equity</stp>
        <stp>PX_YEST_CLOSE</stp>
        <stp>[Crispin Spreadsheet.xlsx]OPE!R37C6</stp>
        <tr r="F37" s="5"/>
      </tp>
      <tp>
        <v>104.55</v>
        <stp/>
        <stp>##V3_BDPV12</stp>
        <stp>SW FP Equity</stp>
        <stp>PX_YEST_CLOSE</stp>
        <stp>[Crispin Spreadsheet.xlsx]OEI!R130C6</stp>
        <tr r="F130" s="1"/>
      </tp>
      <tp t="s">
        <v>EUR</v>
        <stp/>
        <stp>##V3_BDPV12</stp>
        <stp>DEXB BB Equity</stp>
        <stp>CRNCY</stp>
        <stp>[Crispin Spreadsheet.xlsx]OEI!R37C4</stp>
        <tr r="D37" s="1"/>
      </tp>
      <tp t="s">
        <v>USD</v>
        <stp/>
        <stp>##V3_BDPV12</stp>
        <stp>GE US Equity</stp>
        <stp>CRNCY</stp>
        <stp>[Crispin Spreadsheet.xlsx]OEI!R689C4</stp>
        <tr r="D689" s="1"/>
      </tp>
      <tp>
        <v>125.998</v>
        <stp/>
        <stp>##V3_BDPV12</stp>
        <stp>ARARGE5206E0 Govt</stp>
        <stp>PX_YEST_CLOSE</stp>
        <stp>[Crispin Spreadsheet.xlsx]OEI!R792C6</stp>
        <tr r="F792" s="1"/>
      </tp>
      <tp t="s">
        <v>SEK</v>
        <stp/>
        <stp>##V3_BDPV12</stp>
        <stp>JM SS Equity</stp>
        <stp>CRNCY</stp>
        <stp>[Crispin Spreadsheet.xlsx]OEI!R384C4</stp>
        <tr r="D384" s="1"/>
      </tp>
      <tp>
        <v>629</v>
        <stp/>
        <stp>##V3_BDPV12</stp>
        <stp>GVC LN Equity</stp>
        <stp>PX_YEST_CLOSE</stp>
        <stp>[Crispin Spreadsheet.xlsx]OEI!R499C6</stp>
        <tr r="F499" s="1"/>
      </tp>
      <tp t="s">
        <v>USD</v>
        <stp/>
        <stp>##V3_BDPV12</stp>
        <stp>STI US Equity</stp>
        <stp>CRNCY</stp>
        <stp>[Crispin Spreadsheet.xlsx]OEI!R748C4</stp>
        <tr r="D748" s="1"/>
      </tp>
      <tp t="s">
        <v>GBp</v>
        <stp/>
        <stp>##V3_BDPV12</stp>
        <stp>III LN Equity</stp>
        <stp>CRNCY</stp>
        <stp>[Crispin Spreadsheet.xlsx]OEI!R428C4</stp>
        <tr r="D428" s="1"/>
      </tp>
      <tp>
        <v>54.7</v>
        <stp/>
        <stp>##V3_BDPV12</stp>
        <stp>FAF US Equity</stp>
        <stp>PX_YEST_CLOSE</stp>
        <stp>[Crispin Spreadsheet.xlsx]OEI!R683C6</stp>
        <tr r="F683" s="1"/>
      </tp>
      <tp>
        <v>93.05</v>
        <stp/>
        <stp>##V3_BDPV12</stp>
        <stp>GLJ GY Equity</stp>
        <stp>PX_YEST_CLOSE</stp>
        <stp>[Crispin Spreadsheet.xlsx]OEI!R164C6</stp>
        <tr r="F164" s="1"/>
      </tp>
      <tp t="s">
        <v>GBp</v>
        <stp/>
        <stp>##V3_BDPV12</stp>
        <stp>VEC LN Equity</stp>
        <stp>CRNCY</stp>
        <stp>[Crispin Spreadsheet.xlsx]OEI!R614C4</stp>
        <tr r="D614" s="1"/>
      </tp>
      <tp>
        <v>2.7629999999999999</v>
        <stp/>
        <stp>##V3_BDPV12</stp>
        <stp>KPN NA Equity</stp>
        <stp>PX_YEST_CLOSE</stp>
        <stp>[Crispin Spreadsheet.xlsx]OEI!R320C6</stp>
        <tr r="F320" s="1"/>
      </tp>
      <tp t="s">
        <v>EUR</v>
        <stp/>
        <stp>##V3_BDPV12</stp>
        <stp>UCG IM Equity</stp>
        <stp>CRNCY</stp>
        <stp>[Crispin Spreadsheet.xlsx]OEI!R251C4</stp>
        <tr r="D251" s="1"/>
      </tp>
      <tp>
        <v>99.995999999999995</v>
        <stp/>
        <stp>##V3_BDPV12</stp>
        <stp>ARARGE5207D0 Govt</stp>
        <stp>LAST_PRICE</stp>
        <stp>[Crispin Spreadsheet.xlsx]SWAN!R217C7</stp>
        <tr r="G217" s="2"/>
      </tp>
      <tp t="s">
        <v>EUR</v>
        <stp/>
        <stp>##V3_BDPV12</stp>
        <stp>AF FP Equity</stp>
        <stp>CRNCY</stp>
        <stp>[Crispin Spreadsheet.xlsx]OEI!R86C4</stp>
        <tr r="D86" s="1"/>
      </tp>
      <tp t="s">
        <v>EUR</v>
        <stp/>
        <stp>##V3_BDPV12</stp>
        <stp>SRS IM Equity</stp>
        <stp>CRNCY</stp>
        <stp>[Crispin Spreadsheet.xlsx]OPE!R14C4</stp>
        <tr r="D14" s="5"/>
      </tp>
      <tp>
        <v>1</v>
        <stp/>
        <stp>##V3_BDPV12</stp>
        <stp>EURBRL Curncy</stp>
        <stp>QUOTE_FACTOR</stp>
        <stp>[Crispin Spreadsheet.xlsx]OEI!R45C12</stp>
        <tr r="L45" s="1"/>
      </tp>
      <tp>
        <v>1</v>
        <stp/>
        <stp>##V3_BDPV12</stp>
        <stp>EURBRL Curncy</stp>
        <stp>QUOTE_FACTOR</stp>
        <stp>[Crispin Spreadsheet.xlsx]OEI!R44C12</stp>
        <tr r="L44" s="1"/>
      </tp>
      <tp t="s">
        <v>NOK</v>
        <stp/>
        <stp>##V3_BDPV12</stp>
        <stp>YAR NO Equity</stp>
        <stp>CRNCY</stp>
        <stp>[Crispin Spreadsheet.xlsx]OEI!R341C4</stp>
        <tr r="D341" s="1"/>
      </tp>
      <tp t="s">
        <v>GBp</v>
        <stp/>
        <stp>##V3_BDPV12</stp>
        <stp>EDR LN Equity</stp>
        <stp>CRNCY</stp>
        <stp>[Crispin Spreadsheet.xlsx]OEI!R485C4</stp>
        <tr r="D485" s="1"/>
      </tp>
      <tp t="s">
        <v>GBp</v>
        <stp/>
        <stp>##V3_BDPV12</stp>
        <stp>BHP LN Equity</stp>
        <stp>CRNCY</stp>
        <stp>[Crispin Spreadsheet.xlsx]OEI!R449C4</stp>
        <tr r="D449" s="1"/>
      </tp>
      <tp t="s">
        <v>AUD</v>
        <stp/>
        <stp>##V3_BDPV12</stp>
        <stp>WGX AU Equity</stp>
        <stp>CRNCY</stp>
        <stp>[Crispin Spreadsheet.xlsx]OEI!R24C4</stp>
        <tr r="D24" s="1"/>
      </tp>
      <tp>
        <v>1289</v>
        <stp/>
        <stp>##V3_BDPV12</stp>
        <stp>GCA Comdty</stp>
        <stp>LAST_PRICE</stp>
        <stp>[Crispin Spreadsheet4.xlsx]OEI!R784C7</stp>
        <tr r="G784" s="1"/>
      </tp>
      <tp t="s">
        <v>FTSE/MIB IDX FUT  Jun19</v>
        <stp/>
        <stp>##V3_BDPV12</stp>
        <stp>STA Index</stp>
        <stp>NAME</stp>
        <stp>[Crispin Spreadsheet.xlsx]OEI!R231C5</stp>
        <tr r="E231" s="1"/>
      </tp>
      <tp>
        <v>65.44</v>
        <stp/>
        <stp>##V3_BDPV12</stp>
        <stp>COLR BB Equity</stp>
        <stp>PX_YEST_CLOSE</stp>
        <stp>[Crispin Spreadsheet.xlsx]OEI!R36C6</stp>
        <tr r="F36" s="1"/>
      </tp>
      <tp t="s">
        <v>EUR</v>
        <stp/>
        <stp>##V3_BDPV12</stp>
        <stp>OR FP Equity</stp>
        <stp>CRNCY</stp>
        <stp>[Crispin Spreadsheet.xlsx]OEI!R113C4</stp>
        <tr r="D113" s="1"/>
      </tp>
      <tp>
        <v>64.2</v>
        <stp/>
        <stp>##V3_BDPV12</stp>
        <stp>SAVE FP Equity</stp>
        <stp>PX_YEST_CLOSE</stp>
        <stp>[Crispin Spreadsheet.xlsx]OPE!R10C6</stp>
        <tr r="F10" s="5"/>
      </tp>
      <tp>
        <v>306.10000000000002</v>
        <stp/>
        <stp>##V3_BDPV12</stp>
        <stp>AKERBP NO Equity</stp>
        <stp>LAST_PRICE</stp>
        <stp>[Crispin Spreadsheet4.xlsx]ALEG!R29C7</stp>
        <tr r="G29" s="3"/>
      </tp>
      <tp t="s">
        <v>USD</v>
        <stp/>
        <stp>##V3_BDPV12</stp>
        <stp>HD US Equity</stp>
        <stp>CRNCY</stp>
        <stp>[Crispin Spreadsheet.xlsx]OEI!R697C4</stp>
        <tr r="D697" s="1"/>
      </tp>
      <tp t="s">
        <v>USD</v>
        <stp/>
        <stp>##V3_BDPV12</stp>
        <stp>FB US Equity</stp>
        <stp>CRNCY</stp>
        <stp>[Crispin Spreadsheet.xlsx]OEI!R679C4</stp>
        <tr r="D679" s="1"/>
      </tp>
      <tp>
        <v>121.652</v>
        <stp/>
        <stp>##V3_BDPV12</stp>
        <stp>ARARGE5206G5 Govt</stp>
        <stp>PX_YEST_CLOSE</stp>
        <stp>[Crispin Spreadsheet.xlsx]OEI!R793C6</stp>
        <tr r="F793" s="1"/>
      </tp>
      <tp t="s">
        <v>EUR</v>
        <stp/>
        <stp>##V3_BDPV12</stp>
        <stp>HO FP Equity</stp>
        <stp>CRNCY</stp>
        <stp>[Crispin Spreadsheet.xlsx]OEI!R134C4</stp>
        <tr r="D134" s="1"/>
      </tp>
      <tp t="s">
        <v>AUD</v>
        <stp/>
        <stp>##V3_BDPV12</stp>
        <stp>SVH AU Equity</stp>
        <stp>CRNCY</stp>
        <stp>[Crispin Spreadsheet.xlsx]SWAN!R9C4</stp>
        <tr r="D9" s="2"/>
      </tp>
      <tp>
        <v>1</v>
        <stp/>
        <stp>##V3_BDPV12</stp>
        <stp>EURJPY Curncy</stp>
        <stp>QUOTE_FACTOR</stp>
        <stp>[Crispin Spreadsheet.xlsx]OEI!R831C12</stp>
        <tr r="L831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EURJPY Curncy</stp>
        <stp>QUOTE_FACTOR</stp>
        <stp>[Crispin Spreadsheet.xlsx]OEI!R778C12</stp>
        <tr r="L778" s="1"/>
      </tp>
      <tp>
        <v>1</v>
        <stp/>
        <stp>##V3_BDPV12</stp>
        <stp>EURJPY Curncy</stp>
        <stp>QUOTE_FACTOR</stp>
        <stp>[Crispin Spreadsheet.xlsx]OEI!R798C12</stp>
        <tr r="L798" s="1"/>
      </tp>
      <tp>
        <v>1</v>
        <stp/>
        <stp>##V3_BDPV12</stp>
        <stp>EURTRY Curncy</stp>
        <stp>QUOTE_FACTOR</stp>
        <stp>[Crispin Spreadsheet.xlsx]OEI!R423C12</stp>
        <tr r="L423" s="1"/>
      </tp>
      <tp>
        <v>3.47</v>
        <stp/>
        <stp>##V3_BDPV12</stp>
        <stp>KGC US Equity</stp>
        <stp>PX_YEST_CLOSE</stp>
        <stp>[Crispin Spreadsheet.xlsx]OEI!R704C6</stp>
        <tr r="F704" s="1"/>
      </tp>
      <tp t="s">
        <v>EUR</v>
        <stp/>
        <stp>##V3_BDPV12</stp>
        <stp>ML FP Equity</stp>
        <stp>CRNCY</stp>
        <stp>[Crispin Spreadsheet.xlsx]OEI!R97C4</stp>
        <tr r="D97" s="1"/>
      </tp>
      <tp t="s">
        <v>EUR</v>
        <stp/>
        <stp>##V3_BDPV12</stp>
        <stp>BGN IM Equity</stp>
        <stp>CRNCY</stp>
        <stp>[Crispin Spreadsheet.xlsx]OEI!R234C4</stp>
        <tr r="D234" s="1"/>
      </tp>
      <tp>
        <v>20.46</v>
        <stp/>
        <stp>##V3_BDPV12</stp>
        <stp>VIE FP Equity</stp>
        <stp>PX_YEST_CLOSE</stp>
        <stp>[Crispin Spreadsheet.xlsx]OEI!R139C6</stp>
        <tr r="F139" s="1"/>
      </tp>
      <tp t="s">
        <v>EUR</v>
        <stp/>
        <stp>##V3_BDPV12</stp>
        <stp>WKL NA Equity</stp>
        <stp>CRNCY</stp>
        <stp>[Crispin Spreadsheet.xlsx]OEI!R324C4</stp>
        <tr r="D324" s="1"/>
      </tp>
      <tp t="s">
        <v>GBp</v>
        <stp/>
        <stp>##V3_BDPV12</stp>
        <stp>CCL LN Equity</stp>
        <stp>CRNCY</stp>
        <stp>[Crispin Spreadsheet.xlsx]OEI!R463C4</stp>
        <tr r="D463" s="1"/>
      </tp>
      <tp>
        <v>1151</v>
        <stp/>
        <stp>##V3_BDPV12</stp>
        <stp>EZJ LN Equity</stp>
        <stp>PX_YEST_CLOSE</stp>
        <stp>[Crispin Spreadsheet.xlsx]OEI!R484C6</stp>
        <tr r="F484" s="1"/>
      </tp>
      <tp t="s">
        <v>GBp</v>
        <stp/>
        <stp>##V3_BDPV12</stp>
        <stp>SGC LN Equity</stp>
        <stp>CRNCY</stp>
        <stp>[Crispin Spreadsheet.xlsx]OEI!R597C4</stp>
        <tr r="D597" s="1"/>
      </tp>
      <tp t="s">
        <v>USD</v>
        <stp/>
        <stp>##V3_BDPV12</stp>
        <stp>LYB US Equity</stp>
        <stp>CRNCY</stp>
        <stp>[Crispin Spreadsheet.xlsx]OEI!R714C4</stp>
        <tr r="D714" s="1"/>
      </tp>
      <tp>
        <v>58</v>
        <stp/>
        <stp>##V3_BDPV12</stp>
        <stp>AXL SJ Equity</stp>
        <stp>PX_YEST_CLOSE</stp>
        <stp>[Crispin Spreadsheet.xlsx]OEI!R352C6</stp>
        <tr r="F352" s="1"/>
      </tp>
      <tp t="s">
        <v>EUR</v>
        <stp/>
        <stp>##V3_BDPV12</stp>
        <stp>RWE GY Equity</stp>
        <stp>CRNCY</stp>
        <stp>[Crispin Spreadsheet.xlsx]OEI!R180C4</stp>
        <tr r="D180" s="1"/>
      </tp>
      <tp t="s">
        <v>AUD</v>
        <stp/>
        <stp>##V3_BDPV12</stp>
        <stp>SVH AU Equity</stp>
        <stp>CRNCY</stp>
        <stp>[Crispin Spreadsheet.xlsx]OEI!R21C4</stp>
        <tr r="D21" s="1"/>
      </tp>
      <tp>
        <v>111.276</v>
        <stp/>
        <stp>##V3_BDPV12</stp>
        <stp>ARARGE5206S0 Govt</stp>
        <stp>LAST_PRICE</stp>
        <stp>[Crispin Spreadsheet.xlsx]SWAN!R216C7</stp>
        <tr r="G216" s="2"/>
      </tp>
      <tp t="s">
        <v>USD</v>
        <stp/>
        <stp>##V3_BDPV12</stp>
        <stp>PXD US Equity</stp>
        <stp>CRNCY</stp>
        <stp>[Crispin Spreadsheet.xlsx]OEI!R735C4</stp>
        <tr r="D735" s="1"/>
      </tp>
      <tp t="s">
        <v>GBp</v>
        <stp/>
        <stp>##V3_BDPV12</stp>
        <stp>OBD LN Equity</stp>
        <stp>CRNCY</stp>
        <stp>[Crispin Spreadsheet.xlsx]OEI!R552C4</stp>
        <tr r="D552" s="1"/>
      </tp>
      <tp>
        <v>72.819999999999993</v>
        <stp/>
        <stp>##V3_BDPV12</stp>
        <stp>CFR SW Equity</stp>
        <stp>PX_YEST_CLOSE</stp>
        <stp>[Crispin Spreadsheet.xlsx]OEI!R401C6</stp>
        <tr r="F401" s="1"/>
      </tp>
      <tp>
        <v>36.11</v>
        <stp/>
        <stp>##V3_BDPV12</stp>
        <stp>CAR US Equity</stp>
        <stp>PX_YEST_CLOSE</stp>
        <stp>[Crispin Spreadsheet.xlsx]OEI!R642C6</stp>
        <tr r="F642" s="1"/>
      </tp>
      <tp>
        <v>23.92</v>
        <stp/>
        <stp>##V3_BDPV12</stp>
        <stp>BGS US Equity</stp>
        <stp>PX_YEST_CLOSE</stp>
        <stp>[Crispin Spreadsheet.xlsx]OEI!R644C6</stp>
        <tr r="F644" s="1"/>
      </tp>
      <tp>
        <v>44</v>
        <stp/>
        <stp>##V3_BDPV12</stp>
        <stp>KSP ID Equity</stp>
        <stp>PX_YEST_CLOSE</stp>
        <stp>[Crispin Spreadsheet.xlsx]OEI!R227C6</stp>
        <tr r="F227" s="1"/>
      </tp>
      <tp>
        <v>33.93</v>
        <stp/>
        <stp>##V3_BDPV12</stp>
        <stp>NAV US Equity</stp>
        <stp>PX_YEST_CLOSE</stp>
        <stp>[Crispin Spreadsheet.xlsx]OEI!R722C6</stp>
        <tr r="F722" s="1"/>
      </tp>
      <tp>
        <v>16.899999999999999</v>
        <stp/>
        <stp>##V3_BDPV12</stp>
        <stp>175 HK Equity</stp>
        <stp>PX_YEST_CLOSE</stp>
        <stp>[Crispin Spreadsheet.xlsx]SWAN!R53C6</stp>
        <tr r="F53" s="2"/>
      </tp>
      <tp t="s">
        <v>DKK</v>
        <stp/>
        <stp>##V3_BDPV12</stp>
        <stp>GN DC Equity</stp>
        <stp>CRNCY</stp>
        <stp>[Crispin Spreadsheet.xlsx]OEI!R65C4</stp>
        <tr r="D65" s="1"/>
      </tp>
      <tp t="s">
        <v>EUR</v>
        <stp/>
        <stp>##V3_BDPV12</stp>
        <stp>SGO FP Equity</stp>
        <stp>CRNCY</stp>
        <stp>[Crispin Spreadsheet.xlsx]OEI!R96C4</stp>
        <tr r="D96" s="1"/>
      </tp>
      <tp t="s">
        <v>USD</v>
        <stp/>
        <stp>##V3_BDPV12</stp>
        <stp>TUP US Equity</stp>
        <stp>CRNCY</stp>
        <stp>[Crispin Spreadsheet.xlsx]OEI!R758C4</stp>
        <tr r="D758" s="1"/>
      </tp>
      <tp>
        <v>1</v>
        <stp/>
        <stp>##V3_BDPV12</stp>
        <stp>EURUSD Curncy</stp>
        <stp>QUOTE_FACTOR</stp>
        <stp>[Crispin Spreadsheet.xlsx]OPE!R47C12</stp>
        <tr r="L47" s="5"/>
      </tp>
      <tp>
        <v>1</v>
        <stp/>
        <stp>##V3_BDPV12</stp>
        <stp>EURUSD Curncy</stp>
        <stp>QUOTE_FACTOR</stp>
        <stp>[Crispin Spreadsheet.xlsx]OPE!R53C12</stp>
        <tr r="L53" s="5"/>
      </tp>
      <tp>
        <v>1</v>
        <stp/>
        <stp>##V3_BDPV12</stp>
        <stp>EURUSD Curncy</stp>
        <stp>QUOTE_FACTOR</stp>
        <stp>[Crispin Spreadsheet.xlsx]OPE!R54C12</stp>
        <tr r="L54" s="5"/>
      </tp>
      <tp>
        <v>1</v>
        <stp/>
        <stp>##V3_BDPV12</stp>
        <stp>EURUSD Curncy</stp>
        <stp>QUOTE_FACTOR</stp>
        <stp>[Crispin Spreadsheet.xlsx]OPE!R55C12</stp>
        <tr r="L55" s="5"/>
      </tp>
      <tp>
        <v>1</v>
        <stp/>
        <stp>##V3_BDPV12</stp>
        <stp>EURUSD Curncy</stp>
        <stp>QUOTE_FACTOR</stp>
        <stp>[Crispin Spreadsheet.xlsx]OPE!R56C12</stp>
        <tr r="L56" s="5"/>
      </tp>
      <tp t="s">
        <v>GBp</v>
        <stp/>
        <stp>##V3_BDPV12</stp>
        <stp>AHT LN Equity</stp>
        <stp>CRNCY</stp>
        <stp>[Crispin Spreadsheet.xlsx]OEI!R438C4</stp>
        <tr r="D438" s="1"/>
      </tp>
      <tp>
        <v>336.2</v>
        <stp/>
        <stp>##V3_BDPV12</stp>
        <stp>GN DC Equity</stp>
        <stp>LAST_PRICE</stp>
        <stp>[Crispin Spreadsheet.xlsx]SWAN!R25C7</stp>
        <tr r="G25" s="2"/>
      </tp>
      <tp t="s">
        <v>USD</v>
        <stp/>
        <stp>##V3_BDPV12</stp>
        <stp>MS US Equity</stp>
        <stp>CRNCY</stp>
        <stp>[Crispin Spreadsheet.xlsx]OEI!R721C4</stp>
        <tr r="D721" s="1"/>
      </tp>
      <tp t="s">
        <v>NOK</v>
        <stp/>
        <stp>##V3_BDPV12</stp>
        <stp>SDRL NO Equity</stp>
        <stp>CRNCY</stp>
        <stp>[Crispin Spreadsheet.xlsx]OPE!R24C4</stp>
        <tr r="D24" s="5"/>
      </tp>
      <tp>
        <v>15.78</v>
        <stp/>
        <stp>##V3_BDPV12</stp>
        <stp>IF IM Equity</stp>
        <stp>PX_YEST_CLOSE</stp>
        <stp>[Crispin Spreadsheet.xlsx]OEI!R235C6</stp>
        <tr r="F235" s="1"/>
      </tp>
      <tp t="s">
        <v>JPY</v>
        <stp/>
        <stp>##V3_BDPV12</stp>
        <stp>JBA Comdty</stp>
        <stp>CRNCY</stp>
        <stp>[Crispin Spreadsheet.xlsx]OEI!R778C4</stp>
        <tr r="D778" s="1"/>
      </tp>
      <tp t="s">
        <v>USD</v>
        <stp/>
        <stp>##V3_BDPV12</stp>
        <stp>CLA Comdty</stp>
        <stp>CRNCY</stp>
        <stp>[Crispin Spreadsheet.xlsx]OEI!R788C4</stp>
        <tr r="D788" s="1"/>
      </tp>
      <tp t="s">
        <v>GBp</v>
        <stp/>
        <stp>##V3_BDPV12</stp>
        <stp>DC/ LN Equity</stp>
        <stp>CRNCY</stp>
        <stp>[Crispin Spreadsheet.xlsx]OEI!R480C4</stp>
        <tr r="D480" s="1"/>
      </tp>
      <tp>
        <v>0.76329999999999998</v>
        <stp/>
        <stp>##V3_BDPV12</stp>
        <stp>USDGBP Curncy</stp>
        <stp>LAST_PRICE</stp>
        <stp>[Crispin Spreadsheet4.xlsx]OEI!R861C13</stp>
        <tr r="M861" s="1"/>
      </tp>
      <tp>
        <v>0.76329999999999998</v>
        <stp/>
        <stp>##V3_BDPV12</stp>
        <stp>USDGBP Curncy</stp>
        <stp>LAST_PRICE</stp>
        <stp>[Crispin Spreadsheet4.xlsx]OEI!R867C13</stp>
        <tr r="M867" s="1"/>
      </tp>
      <tp t="s">
        <v>CAD</v>
        <stp/>
        <stp>##V3_BDPV12</stp>
        <stp>ABX CN Equity</stp>
        <stp>CRNCY</stp>
        <stp>[Crispin Spreadsheet.xlsx]BEST!R8C4</stp>
        <tr r="D8" s="6"/>
      </tp>
      <tp>
        <v>6.5496999999999996</v>
        <stp/>
        <stp>##V3_BDPV12</stp>
        <stp>EURTRY Curncy</stp>
        <stp>LAST_PRICE</stp>
        <stp>[Crispin Spreadsheet4.xlsx]OEI!R423C13</stp>
        <tr r="M423" s="1"/>
      </tp>
      <tp>
        <v>0.99</v>
        <stp/>
        <stp>##V3_BDPV12</stp>
        <stp>SAB SQ Equity</stp>
        <stp>PX_YEST_CLOSE</stp>
        <stp>[Crispin Spreadsheet.xlsx]OEI!R363C6</stp>
        <tr r="F363" s="1"/>
      </tp>
      <tp>
        <v>71.34</v>
        <stp/>
        <stp>##V3_BDPV12</stp>
        <stp>STB NO Equity</stp>
        <stp>PX_YEST_CLOSE</stp>
        <stp>[Crispin Spreadsheet.xlsx]OEI!R338C6</stp>
        <tr r="F338" s="1"/>
      </tp>
      <tp t="s">
        <v>AUD</v>
        <stp/>
        <stp>##V3_BDPV12</stp>
        <stp>SYD AU Equity</stp>
        <stp>CRNCY</stp>
        <stp>[Crispin Spreadsheet.xlsx]OEI!R22C4</stp>
        <tr r="D22" s="1"/>
      </tp>
      <tp t="s">
        <v>EUR</v>
        <stp/>
        <stp>##V3_BDPV12</stp>
        <stp>UBI IM Equity</stp>
        <stp>CRNCY</stp>
        <stp>[Crispin Spreadsheet.xlsx]OEI!R252C4</stp>
        <tr r="D252" s="1"/>
      </tp>
      <tp>
        <v>1</v>
        <stp/>
        <stp>##V3_BDPV12</stp>
        <stp>EURJPY Curncy</stp>
        <stp>QUOTE_FACTOR</stp>
        <stp>[Crispin Spreadsheet.xlsx]OPE!R18C12</stp>
        <tr r="L18" s="5"/>
      </tp>
      <tp>
        <v>1</v>
        <stp/>
        <stp>##V3_BDPV12</stp>
        <stp>EURJPY Curncy</stp>
        <stp>QUOTE_FACTOR</stp>
        <stp>[Crispin Spreadsheet.xlsx]OPE!R17C12</stp>
        <tr r="L17" s="5"/>
      </tp>
      <tp t="s">
        <v>GBp</v>
        <stp/>
        <stp>##V3_BDPV12</stp>
        <stp>CCH LN Equity</stp>
        <stp>CRNCY</stp>
        <stp>[Crispin Spreadsheet.xlsx]OEI!R470C4</stp>
        <tr r="D470" s="1"/>
      </tp>
      <tp>
        <v>374.5</v>
        <stp/>
        <stp>##V3_BDPV12</stp>
        <stp>NTG LN Equity</stp>
        <stp>PX_YEST_CLOSE</stp>
        <stp>[Crispin Spreadsheet.xlsx]OEI!R839C6</stp>
        <tr r="F839" s="1"/>
      </tp>
      <tp>
        <v>594</v>
        <stp/>
        <stp>##V3_BDPV12</stp>
        <stp>VWS DC Equity</stp>
        <stp>PX_YEST_CLOSE</stp>
        <stp>[Crispin Spreadsheet.xlsx]OEI!R68C6</stp>
        <tr r="F68" s="1"/>
      </tp>
      <tp>
        <v>22.71</v>
        <stp/>
        <stp>##V3_BDPV12</stp>
        <stp>RBI AV Equity</stp>
        <stp>PX_YEST_CLOSE</stp>
        <stp>[Crispin Spreadsheet.xlsx]OEI!R29C6</stp>
        <tr r="F29" s="1"/>
      </tp>
      <tp>
        <v>103.86</v>
        <stp/>
        <stp>##V3_BDPV12</stp>
        <stp>SIE GY Equity</stp>
        <stp>PX_YEST_CLOSE</stp>
        <stp>[Crispin Spreadsheet.xlsx]OEI!R183C6</stp>
        <tr r="F183" s="1"/>
      </tp>
      <tp t="s">
        <v>GBp</v>
        <stp/>
        <stp>##V3_BDPV12</stp>
        <stp>DEB LN Equity</stp>
        <stp>CRNCY</stp>
        <stp>[Crispin Spreadsheet.xlsx]OEI!R476C4</stp>
        <tr r="D476" s="1"/>
      </tp>
      <tp>
        <v>25.64</v>
        <stp/>
        <stp>##V3_BDPV12</stp>
        <stp>KBH US Equity</stp>
        <stp>PX_YEST_CLOSE</stp>
        <stp>[Crispin Spreadsheet.xlsx]OEI!R702C6</stp>
        <tr r="F702" s="1"/>
      </tp>
      <tp t="s">
        <v>GBp</v>
        <stp/>
        <stp>##V3_BDPV12</stp>
        <stp>ACA LN Equity</stp>
        <stp>CRNCY</stp>
        <stp>[Crispin Spreadsheet.xlsx]OEI!R430C4</stp>
        <tr r="D430" s="1"/>
      </tp>
      <tp>
        <v>75.400000000000006</v>
        <stp/>
        <stp>##V3_BDPV12</stp>
        <stp>SAN FP Equity</stp>
        <stp>PX_YEST_CLOSE</stp>
        <stp>[Crispin Spreadsheet.xlsx]OEI!R122C6</stp>
        <tr r="F122" s="1"/>
      </tp>
      <tp t="s">
        <v>EUR</v>
        <stp/>
        <stp>##V3_BDPV12</stp>
        <stp>HDG NA Equity</stp>
        <stp>CRNCY</stp>
        <stp>[Crispin Spreadsheet.xlsx]OEI!R318C4</stp>
        <tr r="D318" s="1"/>
      </tp>
      <tp t="s">
        <v>GBp</v>
        <stp/>
        <stp>##V3_BDPV12</stp>
        <stp>BKG LN Equity</stp>
        <stp>CRNCY</stp>
        <stp>[Crispin Spreadsheet.xlsx]OEI!R448C4</stp>
        <tr r="D448" s="1"/>
      </tp>
      <tp t="s">
        <v>GBp</v>
        <stp/>
        <stp>##V3_BDPV12</stp>
        <stp>KGF LN Equity</stp>
        <stp>CRNCY</stp>
        <stp>[Crispin Spreadsheet.xlsx]OEI!R534C4</stp>
        <tr r="D534" s="1"/>
      </tp>
      <tp t="s">
        <v>GBp</v>
        <stp/>
        <stp>##V3_BDPV12</stp>
        <stp>SGE LN Equity</stp>
        <stp>CRNCY</stp>
        <stp>[Crispin Spreadsheet.xlsx]OEI!R604C4</stp>
        <tr r="D604" s="1"/>
      </tp>
      <tp>
        <v>3.5779999999999998</v>
        <stp/>
        <stp>##V3_BDPV12</stp>
        <stp>GAM SW Equity</stp>
        <stp>PX_YEST_CLOSE</stp>
        <stp>[Crispin Spreadsheet.xlsx]OEI!R405C6</stp>
        <tr r="F405" s="1"/>
      </tp>
      <tp>
        <v>29.39</v>
        <stp/>
        <stp>##V3_BDPV12</stp>
        <stp>PHM US Equity</stp>
        <stp>PX_YEST_CLOSE</stp>
        <stp>[Crispin Spreadsheet.xlsx]OEI!R738C6</stp>
        <tr r="F738" s="1"/>
      </tp>
      <tp>
        <v>45.42</v>
        <stp/>
        <stp>##V3_BDPV12</stp>
        <stp>HUR LN Equity</stp>
        <stp>PX_YEST_CLOSE</stp>
        <stp>[Crispin Spreadsheet.xlsx]OEI!R508C6</stp>
        <tr r="F508" s="1"/>
      </tp>
      <tp>
        <v>32.700000000000003</v>
        <stp/>
        <stp>##V3_BDPV12</stp>
        <stp>AMS SW Equity</stp>
        <stp>PX_YEST_CLOSE</stp>
        <stp>[Crispin Spreadsheet.xlsx]OEI!R399C6</stp>
        <tr r="F399" s="1"/>
      </tp>
      <tp t="s">
        <v>EUR</v>
        <stp/>
        <stp>##V3_BDPV12</stp>
        <stp>ITX SQ Equity</stp>
        <stp>CRNCY</stp>
        <stp>[Crispin Spreadsheet.xlsx]OEI!R368C4</stp>
        <tr r="D368" s="1"/>
      </tp>
      <tp>
        <v>30.56</v>
        <stp/>
        <stp>##V3_BDPV12</stp>
        <stp>SOW GY Equity</stp>
        <stp>PX_YEST_CLOSE</stp>
        <stp>[Crispin Spreadsheet.xlsx]OEI!R185C6</stp>
        <tr r="F185" s="1"/>
      </tp>
      <tp>
        <v>0.57579999999999998</v>
        <stp/>
        <stp>##V3_BDPV12</stp>
        <stp>WFT US Equity</stp>
        <stp>PX_YEST_CLOSE</stp>
        <stp>[Crispin Spreadsheet.xlsx]OEI!R766C6</stp>
        <tr r="F766" s="1"/>
      </tp>
      <tp t="s">
        <v>AUD</v>
        <stp/>
        <stp>##V3_BDPV12</stp>
        <stp>WOW AU Equity</stp>
        <stp>CRNCY</stp>
        <stp>[Crispin Spreadsheet.xlsx]OEI!R26C4</stp>
        <tr r="D26" s="1"/>
      </tp>
      <tp>
        <v>141.19999999999999</v>
        <stp/>
        <stp>##V3_BDPV12</stp>
        <stp>CAT US Equity</stp>
        <stp>PX_YEST_CLOSE</stp>
        <stp>[Crispin Spreadsheet.xlsx]OEI!R651C6</stp>
        <tr r="F651" s="1"/>
      </tp>
      <tp>
        <v>5.0599999999999996</v>
        <stp/>
        <stp>##V3_BDPV12</stp>
        <stp>DHT US Equity</stp>
        <stp>PX_YEST_CLOSE</stp>
        <stp>[Crispin Spreadsheet.xlsx]OEI!R668C6</stp>
        <tr r="F668" s="1"/>
      </tp>
      <tp t="s">
        <v>NOK</v>
        <stp/>
        <stp>##V3_BDPV12</stp>
        <stp>PGS NO Equity</stp>
        <stp>CRNCY</stp>
        <stp>[Crispin Spreadsheet.xlsx]OEI!R335C4</stp>
        <tr r="D335" s="1"/>
      </tp>
      <tp t="s">
        <v>USD</v>
        <stp/>
        <stp>##V3_BDPV12</stp>
        <stp>LVS US Equity</stp>
        <stp>CRNCY</stp>
        <stp>[Crispin Spreadsheet.xlsx]OEI!R708C4</stp>
        <tr r="D708" s="1"/>
      </tp>
      <tp t="s">
        <v>GBp</v>
        <stp/>
        <stp>##V3_BDPV12</stp>
        <stp>HAS LN Equity</stp>
        <stp>CRNCY</stp>
        <stp>[Crispin Spreadsheet.xlsx]OEI!R502C4</stp>
        <tr r="D502" s="1"/>
      </tp>
      <tp t="s">
        <v>GBp</v>
        <stp/>
        <stp>##V3_BDPV12</stp>
        <stp>SDR LN Equity</stp>
        <stp>CRNCY</stp>
        <stp>[Crispin Spreadsheet.xlsx]OEI!R587C4</stp>
        <tr r="D587" s="1"/>
      </tp>
      <tp t="s">
        <v>EUR</v>
        <stp/>
        <stp>##V3_BDPV12</stp>
        <stp>EDP PL Equity</stp>
        <stp>CRNCY</stp>
        <stp>[Crispin Spreadsheet.xlsx]OEI!R345C4</stp>
        <tr r="D345" s="1"/>
      </tp>
      <tp t="s">
        <v>EUR</v>
        <stp/>
        <stp>##V3_BDPV12</stp>
        <stp>TIT IM Equity</stp>
        <stp>CRNCY</stp>
        <stp>[Crispin Spreadsheet.xlsx]OEI!R249C4</stp>
        <tr r="D249" s="1"/>
      </tp>
      <tp>
        <v>34.46</v>
        <stp/>
        <stp>##V3_BDHV12</stp>
        <stp>KCR FH Equity</stp>
        <stp>PX_CLOSE_1D</stp>
        <stp>12/04/2019</stp>
        <stp>12/04/2019</stp>
        <stp>[Crispin Spreadsheet.xlsx]OEI!R74C28</stp>
        <tr r="AB74" s="1"/>
      </tp>
      <tp>
        <v>56.67</v>
        <stp/>
        <stp>##V3_BDHV12</stp>
        <stp>AEM CN Equity</stp>
        <stp>PX_CLOSE_1D</stp>
        <stp>12/04/2019</stp>
        <stp>12/04/2019</stp>
        <stp>[Crispin Spreadsheet.xlsx]OEI!R48C28</stp>
        <tr r="AB48" s="1"/>
      </tp>
      <tp t="s">
        <v>EUR</v>
        <stp/>
        <stp>##V3_BDPV12</stp>
        <stp>LR FP Equity</stp>
        <stp>CRNCY</stp>
        <stp>[Crispin Spreadsheet.xlsx]OEI!R112C4</stp>
        <tr r="D112" s="1"/>
      </tp>
      <tp t="s">
        <v>EUR</v>
        <stp/>
        <stp>##V3_BDPV12</stp>
        <stp>KN FP Equity</stp>
        <stp>CRNCY</stp>
        <stp>[Crispin Spreadsheet.xlsx]OEI!R115C4</stp>
        <tr r="D115" s="1"/>
      </tp>
      <tp t="s">
        <v>EUR</v>
        <stp/>
        <stp>##V3_BDPV12</stp>
        <stp>RXA Comdty</stp>
        <stp>CRNCY</stp>
        <stp>[Crispin Spreadsheet.xlsx]OEI!R779C4</stp>
        <tr r="D779" s="1"/>
      </tp>
      <tp t="s">
        <v>USD</v>
        <stp/>
        <stp>##V3_BDPV12</stp>
        <stp>SBA Comdty</stp>
        <stp>CRNCY</stp>
        <stp>[Crispin Spreadsheet.xlsx]OEI!R789C4</stp>
        <tr r="D789" s="1"/>
      </tp>
      <tp>
        <v>77.25</v>
        <stp/>
        <stp>##V3_BDHV12</stp>
        <stp>BB FP Equity</stp>
        <stp>PX_CLOSE_1D</stp>
        <stp>12/04/2019</stp>
        <stp>12/04/2019</stp>
        <stp>[Crispin Spreadsheet.xlsx]SWAN!R33C26</stp>
        <tr r="Z33" s="2"/>
      </tp>
      <tp t="s">
        <v>AUD</v>
        <stp/>
        <stp>##V3_BDPV12</stp>
        <stp>WGXO AU Equity</stp>
        <stp>CRNCY</stp>
        <stp>[Crispin Spreadsheet.xlsx]OEI!R25C4</stp>
        <tr r="D25" s="1"/>
      </tp>
      <tp>
        <v>145.05000000000001</v>
        <stp/>
        <stp>##V3_BDPV12</stp>
        <stp>DC/ LN Equity</stp>
        <stp>PX_YEST_CLOSE</stp>
        <stp>[Crispin Spreadsheet.xlsx]SWAN!R132C6</stp>
        <tr r="F132" s="2"/>
      </tp>
      <tp t="s">
        <v>USD</v>
        <stp/>
        <stp>##V3_BDPV12</stp>
        <stp>PVH US Equity</stp>
        <stp>CRNCY</stp>
        <stp>[Crispin Spreadsheet.xlsx]OEI!R739C4</stp>
        <tr r="D739" s="1"/>
      </tp>
      <tp>
        <v>8.82</v>
        <stp/>
        <stp>##V3_BDPV12</stp>
        <stp>RIG US Equity</stp>
        <stp>PX_YEST_CLOSE</stp>
        <stp>[Crispin Spreadsheet.xlsx]OEI!R848C6</stp>
        <tr r="F848" s="1"/>
      </tp>
      <tp>
        <v>463.38</v>
        <stp/>
        <stp>##V3_BDPV12</stp>
        <stp>TDG US Equity</stp>
        <stp>PX_YEST_CLOSE</stp>
        <stp>[Crispin Spreadsheet.xlsx]OEI!R755C6</stp>
        <tr r="F755" s="1"/>
      </tp>
      <tp t="s">
        <v>EUR</v>
        <stp/>
        <stp>##V3_BDPV12</stp>
        <stp>PSM GY Equity</stp>
        <stp>CRNCY</stp>
        <stp>[Crispin Spreadsheet.xlsx]OEI!R176C4</stp>
        <tr r="D176" s="1"/>
      </tp>
      <tp t="s">
        <v>EURO STOXX 50     Jun19</v>
        <stp/>
        <stp>##V3_BDPV12</stp>
        <stp>VGA Index</stp>
        <stp>NAME</stp>
        <stp>[Crispin Spreadsheet.xlsx]OEI!R84C5</stp>
        <tr r="E84" s="1"/>
      </tp>
      <tp t="s">
        <v>EUR</v>
        <stp/>
        <stp>##V3_BDPV12</stp>
        <stp>FCA IM Equity</stp>
        <stp>CRNCY</stp>
        <stp>[Crispin Spreadsheet.xlsx]OEI!R242C4</stp>
        <tr r="D242" s="1"/>
      </tp>
      <tp>
        <v>45.35</v>
        <stp/>
        <stp>##V3_BDPV12</stp>
        <stp>DHI US Equity</stp>
        <stp>PX_YEST_CLOSE</stp>
        <stp>[Crispin Spreadsheet.xlsx]OEI!R669C6</stp>
        <tr r="F669" s="1"/>
      </tp>
      <tp t="s">
        <v>GBp</v>
        <stp/>
        <stp>##V3_BDPV12</stp>
        <stp>PFG LN Equity</stp>
        <stp>CRNCY</stp>
        <stp>[Crispin Spreadsheet.xlsx]OEI!R564C4</stp>
        <tr r="D564" s="1"/>
      </tp>
      <tp t="s">
        <v>GBp</v>
        <stp/>
        <stp>##V3_BDPV12</stp>
        <stp>PDG LN Equity</stp>
        <stp>CRNCY</stp>
        <stp>[Crispin Spreadsheet.xlsx]OEI!R556C4</stp>
        <tr r="D556" s="1"/>
      </tp>
      <tp t="s">
        <v>EUR</v>
        <stp/>
        <stp>##V3_BDPV12</stp>
        <stp>CA FP Equity</stp>
        <stp>CRNCY</stp>
        <stp>[Crispin Spreadsheet.xlsx]OEI!R95C4</stp>
        <tr r="D95" s="1"/>
      </tp>
      <tp>
        <v>121.94</v>
        <stp/>
        <stp>##V3_BDPV12</stp>
        <stp>RCL US Equity</stp>
        <stp>PX_YEST_CLOSE</stp>
        <stp>[Crispin Spreadsheet.xlsx]OEI!R742C6</stp>
        <tr r="F742" s="1"/>
      </tp>
      <tp t="s">
        <v>EUR</v>
        <stp/>
        <stp>##V3_BDPV12</stp>
        <stp>ACE IM Equity</stp>
        <stp>CRNCY</stp>
        <stp>[Crispin Spreadsheet.xlsx]OEI!R232C4</stp>
        <tr r="D232" s="1"/>
      </tp>
      <tp>
        <v>125.998</v>
        <stp/>
        <stp>##V3_BDPV12</stp>
        <stp>ARARGE5206E0 Govt</stp>
        <stp>LAST_PRICE</stp>
        <stp>[Crispin Spreadsheet.xlsx]SWAN!R214C7</stp>
        <tr r="G214" s="2"/>
      </tp>
      <tp t="s">
        <v>EUR</v>
        <stp/>
        <stp>##V3_BDPV12</stp>
        <stp>AC FP Equity</stp>
        <stp>CRNCY</stp>
        <stp>[Crispin Spreadsheet.xlsx]OEI!R85C4</stp>
        <tr r="D85" s="1"/>
      </tp>
      <tp>
        <v>139.88</v>
        <stp/>
        <stp>##V3_BDPV12</stp>
        <stp>WHR US Equity</stp>
        <stp>PX_YEST_CLOSE</stp>
        <stp>[Crispin Spreadsheet.xlsx]OEI!R769C6</stp>
        <tr r="F769" s="1"/>
      </tp>
      <tp>
        <v>9.16</v>
        <stp/>
        <stp>##V3_BDPV12</stp>
        <stp>BFR US Equity</stp>
        <stp>PX_YEST_CLOSE</stp>
        <stp>[Crispin Spreadsheet.xlsx]OEI!R647C6</stp>
        <tr r="F647" s="1"/>
      </tp>
      <tp t="s">
        <v>CAD</v>
        <stp/>
        <stp>##V3_BDPV12</stp>
        <stp>TRQ CN Equity</stp>
        <stp>CRNCY</stp>
        <stp>[Crispin Spreadsheet.xlsx]OEI!R56C4</stp>
        <tr r="D56" s="1"/>
      </tp>
      <tp>
        <v>9.0220000000000002</v>
        <stp/>
        <stp>##V3_BDPV12</stp>
        <stp>FUR NA Equity</stp>
        <stp>PX_YEST_CLOSE</stp>
        <stp>[Crispin Spreadsheet.xlsx]OEI!R316C6</stp>
        <tr r="F316" s="1"/>
      </tp>
      <tp>
        <v>10.4</v>
        <stp/>
        <stp>##V3_BDPV12</stp>
        <stp>IDR SQ Equity</stp>
        <stp>PX_YEST_CLOSE</stp>
        <stp>[Crispin Spreadsheet.xlsx]OEI!R367C6</stp>
        <tr r="F367" s="1"/>
      </tp>
      <tp t="s">
        <v>GBp</v>
        <stp/>
        <stp>##V3_BDPV12</stp>
        <stp>GFS LN Equity</stp>
        <stp>CRNCY</stp>
        <stp>[Crispin Spreadsheet.xlsx]OEI!R494C4</stp>
        <tr r="D494" s="1"/>
      </tp>
      <tp>
        <v>9.4700000000000006</v>
        <stp/>
        <stp>##V3_BDPV12</stp>
        <stp>ACX SQ Equity</stp>
        <stp>PX_YEST_CLOSE</stp>
        <stp>[Crispin Spreadsheet.xlsx]OEI!R360C6</stp>
        <tr r="F360" s="1"/>
      </tp>
      <tp>
        <v>26</v>
        <stp/>
        <stp>##V3_BDHV12</stp>
        <stp>PDG LN Equity</stp>
        <stp>PX_CLOSE_1D</stp>
        <stp>12/04/2019</stp>
        <stp>12/04/2019</stp>
        <stp>[Crispin Spreadsheet.xlsx]OPE!R46C22</stp>
        <tr r="V46" s="5"/>
      </tp>
      <tp>
        <v>57</v>
        <stp/>
        <stp>##V3_BDPV12</stp>
        <stp>NODL NO Equity</stp>
        <stp>PX_YEST_CLOSE</stp>
        <stp>[Crispin Spreadsheet.xlsx]OPE!R23C6</stp>
        <tr r="F23" s="5"/>
      </tp>
      <tp>
        <v>73.64</v>
        <stp/>
        <stp>##V3_BDPV12</stp>
        <stp>SU FP Equity</stp>
        <stp>PX_YEST_CLOSE</stp>
        <stp>[Crispin Spreadsheet.xlsx]OEI!R124C6</stp>
        <tr r="F124" s="1"/>
      </tp>
      <tp t="s">
        <v>GBp</v>
        <stp/>
        <stp>##V3_BDPV12</stp>
        <stp>BARC LN Equity</stp>
        <stp>CRNCY</stp>
        <stp>[Crispin Spreadsheet.xlsx]OPE!R35C4</stp>
        <tr r="D35" s="5"/>
      </tp>
      <tp>
        <v>75.28</v>
        <stp/>
        <stp>##V3_BDPV12</stp>
        <stp>SQ US Equity</stp>
        <stp>PX_YEST_CLOSE</stp>
        <stp>[Crispin Spreadsheet.xlsx]OEI!R747C6</stp>
        <tr r="F747" s="1"/>
      </tp>
      <tp t="s">
        <v>EUR</v>
        <stp/>
        <stp>##V3_BDPV12</stp>
        <stp>MC FP Equity</stp>
        <stp>CRNCY</stp>
        <stp>[Crispin Spreadsheet.xlsx]OEI!R114C4</stp>
        <tr r="D114" s="1"/>
      </tp>
      <tp t="s">
        <v>USD</v>
        <stp/>
        <stp>##V3_BDPV12</stp>
        <stp>BA US Equity</stp>
        <stp>CRNCY</stp>
        <stp>[Crispin Spreadsheet.xlsx]OEI!R648C4</stp>
        <tr r="D648" s="1"/>
      </tp>
      <tp t="s">
        <v>CAD</v>
        <stp/>
        <stp>##V3_BDPV12</stp>
        <stp>WEED CN Equity</stp>
        <stp>CRNCY</stp>
        <stp>[Crispin Spreadsheet.xlsx]OEI!R52C4</stp>
        <tr r="D52" s="1"/>
      </tp>
      <tp>
        <v>5.0599999999999996</v>
        <stp/>
        <stp>##V3_BDPV12</stp>
        <stp>CE IM Equity</stp>
        <stp>PX_YEST_CLOSE</stp>
        <stp>[Crispin Spreadsheet.xlsx]OEI!R239C6</stp>
        <tr r="F239" s="1"/>
      </tp>
      <tp>
        <v>144.69999999999999</v>
        <stp/>
        <stp>##V3_BDHV12</stp>
        <stp>DC/ LN Equity</stp>
        <stp>PX_CLOSE_1D</stp>
        <stp>12/04/2019</stp>
        <stp>12/04/2019</stp>
        <stp>[Crispin Spreadsheet.xlsx]OPE!R39C22</stp>
        <tr r="V39" s="5"/>
      </tp>
      <tp t="s">
        <v>GBp</v>
        <stp/>
        <stp>##V3_BDPV12</stp>
        <stp>BA/ LN Equity</stp>
        <stp>CRNCY</stp>
        <stp>[Crispin Spreadsheet.xlsx]OEI!R444C4</stp>
        <tr r="D444" s="1"/>
      </tp>
      <tp>
        <v>1.1314</v>
        <stp/>
        <stp>##V3_BDPV12</stp>
        <stp>EURUSD Curncy</stp>
        <stp>LAST_PRICE</stp>
        <stp>[Crispin Spreadsheet.xlsx]SWAN!R208C13</stp>
        <tr r="M208" s="2"/>
      </tp>
      <tp>
        <v>1.1314</v>
        <stp/>
        <stp>##V3_BDPV12</stp>
        <stp>EURUSD Curncy</stp>
        <stp>LAST_PRICE</stp>
        <stp>[Crispin Spreadsheet.xlsx]SWAN!R209C13</stp>
        <tr r="M209" s="2"/>
      </tp>
      <tp>
        <v>1.1314</v>
        <stp/>
        <stp>##V3_BDPV12</stp>
        <stp>EURUSD Curncy</stp>
        <stp>LAST_PRICE</stp>
        <stp>[Crispin Spreadsheet.xlsx]SWAN!R200C13</stp>
        <tr r="M200" s="2"/>
      </tp>
      <tp>
        <v>1.1314</v>
        <stp/>
        <stp>##V3_BDPV12</stp>
        <stp>EURUSD Curncy</stp>
        <stp>LAST_PRICE</stp>
        <stp>[Crispin Spreadsheet.xlsx]SWAN!R201C13</stp>
        <tr r="M201" s="2"/>
      </tp>
      <tp>
        <v>1.1314</v>
        <stp/>
        <stp>##V3_BDPV12</stp>
        <stp>EURUSD Curncy</stp>
        <stp>LAST_PRICE</stp>
        <stp>[Crispin Spreadsheet.xlsx]SWAN!R202C13</stp>
        <tr r="M202" s="2"/>
      </tp>
      <tp>
        <v>1.1314</v>
        <stp/>
        <stp>##V3_BDPV12</stp>
        <stp>EURUSD Curncy</stp>
        <stp>LAST_PRICE</stp>
        <stp>[Crispin Spreadsheet.xlsx]SWAN!R203C13</stp>
        <tr r="M203" s="2"/>
      </tp>
      <tp>
        <v>1.1314</v>
        <stp/>
        <stp>##V3_BDPV12</stp>
        <stp>EURUSD Curncy</stp>
        <stp>LAST_PRICE</stp>
        <stp>[Crispin Spreadsheet.xlsx]SWAN!R204C13</stp>
        <tr r="M204" s="2"/>
      </tp>
      <tp>
        <v>1.1314</v>
        <stp/>
        <stp>##V3_BDPV12</stp>
        <stp>EURUSD Curncy</stp>
        <stp>LAST_PRICE</stp>
        <stp>[Crispin Spreadsheet.xlsx]SWAN!R205C13</stp>
        <tr r="M205" s="2"/>
      </tp>
      <tp>
        <v>1.1314</v>
        <stp/>
        <stp>##V3_BDPV12</stp>
        <stp>EURUSD Curncy</stp>
        <stp>LAST_PRICE</stp>
        <stp>[Crispin Spreadsheet.xlsx]SWAN!R206C13</stp>
        <tr r="M206" s="2"/>
      </tp>
      <tp>
        <v>1.1314</v>
        <stp/>
        <stp>##V3_BDPV12</stp>
        <stp>EURUSD Curncy</stp>
        <stp>LAST_PRICE</stp>
        <stp>[Crispin Spreadsheet.xlsx]SWAN!R207C13</stp>
        <tr r="M207" s="2"/>
      </tp>
      <tp>
        <v>1.1314</v>
        <stp/>
        <stp>##V3_BDPV12</stp>
        <stp>EURUSD Curncy</stp>
        <stp>LAST_PRICE</stp>
        <stp>[Crispin Spreadsheet.xlsx]SWAN!R218C13</stp>
        <tr r="M218" s="2"/>
      </tp>
      <tp>
        <v>1.1314</v>
        <stp/>
        <stp>##V3_BDPV12</stp>
        <stp>EURUSD Curncy</stp>
        <stp>LAST_PRICE</stp>
        <stp>[Crispin Spreadsheet.xlsx]SWAN!R219C13</stp>
        <tr r="M219" s="2"/>
      </tp>
      <tp>
        <v>1.1314</v>
        <stp/>
        <stp>##V3_BDPV12</stp>
        <stp>EURUSD Curncy</stp>
        <stp>LAST_PRICE</stp>
        <stp>[Crispin Spreadsheet.xlsx]SWAN!R220C13</stp>
        <tr r="M220" s="2"/>
      </tp>
      <tp>
        <v>1.1314</v>
        <stp/>
        <stp>##V3_BDPV12</stp>
        <stp>EURUSD Curncy</stp>
        <stp>LAST_PRICE</stp>
        <stp>[Crispin Spreadsheet.xlsx]SWAN!R224C13</stp>
        <tr r="M224" s="2"/>
      </tp>
      <tp>
        <v>1.1314</v>
        <stp/>
        <stp>##V3_BDPV12</stp>
        <stp>EURUSD Curncy</stp>
        <stp>LAST_PRICE</stp>
        <stp>[Crispin Spreadsheet.xlsx]SWAN!R227C13</stp>
        <tr r="M227" s="2"/>
      </tp>
      <tp>
        <v>1.1314</v>
        <stp/>
        <stp>##V3_BDPV12</stp>
        <stp>EURUSD Curncy</stp>
        <stp>LAST_PRICE</stp>
        <stp>[Crispin Spreadsheet.xlsx]SWAN!R230C13</stp>
        <tr r="M230" s="2"/>
      </tp>
      <tp>
        <v>1.1314</v>
        <stp/>
        <stp>##V3_BDPV12</stp>
        <stp>EURUSD Curncy</stp>
        <stp>LAST_PRICE</stp>
        <stp>[Crispin Spreadsheet.xlsx]SWAN!R231C13</stp>
        <tr r="M231" s="2"/>
      </tp>
      <tp>
        <v>1.1314</v>
        <stp/>
        <stp>##V3_BDPV12</stp>
        <stp>EURUSD Curncy</stp>
        <stp>LAST_PRICE</stp>
        <stp>[Crispin Spreadsheet.xlsx]SWAN!R233C13</stp>
        <tr r="M233" s="2"/>
      </tp>
      <tp>
        <v>1.1314</v>
        <stp/>
        <stp>##V3_BDPV12</stp>
        <stp>EURUSD Curncy</stp>
        <stp>LAST_PRICE</stp>
        <stp>[Crispin Spreadsheet.xlsx]SWAN!R234C13</stp>
        <tr r="M234" s="2"/>
      </tp>
      <tp>
        <v>1.1314</v>
        <stp/>
        <stp>##V3_BDPV12</stp>
        <stp>EURUSD Curncy</stp>
        <stp>LAST_PRICE</stp>
        <stp>[Crispin Spreadsheet.xlsx]SWAN!R235C13</stp>
        <tr r="M235" s="2"/>
      </tp>
      <tp>
        <v>1.1314</v>
        <stp/>
        <stp>##V3_BDPV12</stp>
        <stp>EURUSD Curncy</stp>
        <stp>LAST_PRICE</stp>
        <stp>[Crispin Spreadsheet.xlsx]SWAN!R129C13</stp>
        <tr r="M129" s="2"/>
      </tp>
      <tp>
        <v>1.1314</v>
        <stp/>
        <stp>##V3_BDPV12</stp>
        <stp>EURUSD Curncy</stp>
        <stp>LAST_PRICE</stp>
        <stp>[Crispin Spreadsheet.xlsx]SWAN!R169C13</stp>
        <tr r="M169" s="2"/>
      </tp>
      <tp>
        <v>1.1314</v>
        <stp/>
        <stp>##V3_BDPV12</stp>
        <stp>EURUSD Curncy</stp>
        <stp>LAST_PRICE</stp>
        <stp>[Crispin Spreadsheet.xlsx]SWAN!R162C13</stp>
        <tr r="M162" s="2"/>
      </tp>
      <tp>
        <v>1.1314</v>
        <stp/>
        <stp>##V3_BDPV12</stp>
        <stp>EURUSD Curncy</stp>
        <stp>LAST_PRICE</stp>
        <stp>[Crispin Spreadsheet.xlsx]SWAN!R178C13</stp>
        <tr r="M178" s="2"/>
      </tp>
      <tp>
        <v>1.1314</v>
        <stp/>
        <stp>##V3_BDPV12</stp>
        <stp>EURUSD Curncy</stp>
        <stp>LAST_PRICE</stp>
        <stp>[Crispin Spreadsheet.xlsx]SWAN!R179C13</stp>
        <tr r="M179" s="2"/>
      </tp>
      <tp>
        <v>1.1314</v>
        <stp/>
        <stp>##V3_BDPV12</stp>
        <stp>EURUSD Curncy</stp>
        <stp>LAST_PRICE</stp>
        <stp>[Crispin Spreadsheet.xlsx]SWAN!R170C13</stp>
        <tr r="M170" s="2"/>
      </tp>
      <tp>
        <v>1.1314</v>
        <stp/>
        <stp>##V3_BDPV12</stp>
        <stp>EURUSD Curncy</stp>
        <stp>LAST_PRICE</stp>
        <stp>[Crispin Spreadsheet.xlsx]SWAN!R171C13</stp>
        <tr r="M171" s="2"/>
      </tp>
      <tp>
        <v>1.1314</v>
        <stp/>
        <stp>##V3_BDPV12</stp>
        <stp>EURUSD Curncy</stp>
        <stp>LAST_PRICE</stp>
        <stp>[Crispin Spreadsheet.xlsx]SWAN!R172C13</stp>
        <tr r="M172" s="2"/>
      </tp>
      <tp>
        <v>1.1314</v>
        <stp/>
        <stp>##V3_BDPV12</stp>
        <stp>EURUSD Curncy</stp>
        <stp>LAST_PRICE</stp>
        <stp>[Crispin Spreadsheet.xlsx]SWAN!R173C13</stp>
        <tr r="M173" s="2"/>
      </tp>
      <tp>
        <v>1.1314</v>
        <stp/>
        <stp>##V3_BDPV12</stp>
        <stp>EURUSD Curncy</stp>
        <stp>LAST_PRICE</stp>
        <stp>[Crispin Spreadsheet.xlsx]SWAN!R174C13</stp>
        <tr r="M174" s="2"/>
      </tp>
      <tp>
        <v>1.1314</v>
        <stp/>
        <stp>##V3_BDPV12</stp>
        <stp>EURUSD Curncy</stp>
        <stp>LAST_PRICE</stp>
        <stp>[Crispin Spreadsheet.xlsx]SWAN!R175C13</stp>
        <tr r="M175" s="2"/>
      </tp>
      <tp>
        <v>1.1314</v>
        <stp/>
        <stp>##V3_BDPV12</stp>
        <stp>EURUSD Curncy</stp>
        <stp>LAST_PRICE</stp>
        <stp>[Crispin Spreadsheet.xlsx]SWAN!R176C13</stp>
        <tr r="M176" s="2"/>
      </tp>
      <tp>
        <v>1.1314</v>
        <stp/>
        <stp>##V3_BDPV12</stp>
        <stp>EURUSD Curncy</stp>
        <stp>LAST_PRICE</stp>
        <stp>[Crispin Spreadsheet.xlsx]SWAN!R177C13</stp>
        <tr r="M177" s="2"/>
      </tp>
      <tp>
        <v>1.1314</v>
        <stp/>
        <stp>##V3_BDPV12</stp>
        <stp>EURUSD Curncy</stp>
        <stp>LAST_PRICE</stp>
        <stp>[Crispin Spreadsheet.xlsx]SWAN!R188C13</stp>
        <tr r="M188" s="2"/>
      </tp>
      <tp>
        <v>1.1314</v>
        <stp/>
        <stp>##V3_BDPV12</stp>
        <stp>EURUSD Curncy</stp>
        <stp>LAST_PRICE</stp>
        <stp>[Crispin Spreadsheet.xlsx]SWAN!R189C13</stp>
        <tr r="M189" s="2"/>
      </tp>
      <tp>
        <v>1.1314</v>
        <stp/>
        <stp>##V3_BDPV12</stp>
        <stp>EURUSD Curncy</stp>
        <stp>LAST_PRICE</stp>
        <stp>[Crispin Spreadsheet.xlsx]SWAN!R180C13</stp>
        <tr r="M180" s="2"/>
      </tp>
      <tp>
        <v>1.1314</v>
        <stp/>
        <stp>##V3_BDPV12</stp>
        <stp>EURUSD Curncy</stp>
        <stp>LAST_PRICE</stp>
        <stp>[Crispin Spreadsheet.xlsx]SWAN!R181C13</stp>
        <tr r="M181" s="2"/>
      </tp>
      <tp>
        <v>1.1314</v>
        <stp/>
        <stp>##V3_BDPV12</stp>
        <stp>EURUSD Curncy</stp>
        <stp>LAST_PRICE</stp>
        <stp>[Crispin Spreadsheet.xlsx]SWAN!R182C13</stp>
        <tr r="M182" s="2"/>
      </tp>
      <tp>
        <v>1.1314</v>
        <stp/>
        <stp>##V3_BDPV12</stp>
        <stp>EURUSD Curncy</stp>
        <stp>LAST_PRICE</stp>
        <stp>[Crispin Spreadsheet.xlsx]SWAN!R183C13</stp>
        <tr r="M183" s="2"/>
      </tp>
      <tp>
        <v>1.1314</v>
        <stp/>
        <stp>##V3_BDPV12</stp>
        <stp>EURUSD Curncy</stp>
        <stp>LAST_PRICE</stp>
        <stp>[Crispin Spreadsheet.xlsx]SWAN!R184C13</stp>
        <tr r="M184" s="2"/>
      </tp>
      <tp>
        <v>1.1314</v>
        <stp/>
        <stp>##V3_BDPV12</stp>
        <stp>EURUSD Curncy</stp>
        <stp>LAST_PRICE</stp>
        <stp>[Crispin Spreadsheet.xlsx]SWAN!R185C13</stp>
        <tr r="M185" s="2"/>
      </tp>
      <tp>
        <v>1.1314</v>
        <stp/>
        <stp>##V3_BDPV12</stp>
        <stp>EURUSD Curncy</stp>
        <stp>LAST_PRICE</stp>
        <stp>[Crispin Spreadsheet.xlsx]SWAN!R186C13</stp>
        <tr r="M186" s="2"/>
      </tp>
      <tp>
        <v>1.1314</v>
        <stp/>
        <stp>##V3_BDPV12</stp>
        <stp>EURUSD Curncy</stp>
        <stp>LAST_PRICE</stp>
        <stp>[Crispin Spreadsheet.xlsx]SWAN!R187C13</stp>
        <tr r="M187" s="2"/>
      </tp>
      <tp>
        <v>1.1314</v>
        <stp/>
        <stp>##V3_BDPV12</stp>
        <stp>EURUSD Curncy</stp>
        <stp>LAST_PRICE</stp>
        <stp>[Crispin Spreadsheet.xlsx]SWAN!R198C13</stp>
        <tr r="M198" s="2"/>
      </tp>
      <tp>
        <v>1.1314</v>
        <stp/>
        <stp>##V3_BDPV12</stp>
        <stp>EURUSD Curncy</stp>
        <stp>LAST_PRICE</stp>
        <stp>[Crispin Spreadsheet.xlsx]SWAN!R199C13</stp>
        <tr r="M199" s="2"/>
      </tp>
      <tp>
        <v>1.1314</v>
        <stp/>
        <stp>##V3_BDPV12</stp>
        <stp>EURUSD Curncy</stp>
        <stp>LAST_PRICE</stp>
        <stp>[Crispin Spreadsheet.xlsx]SWAN!R190C13</stp>
        <tr r="M190" s="2"/>
      </tp>
      <tp>
        <v>1.1314</v>
        <stp/>
        <stp>##V3_BDPV12</stp>
        <stp>EURUSD Curncy</stp>
        <stp>LAST_PRICE</stp>
        <stp>[Crispin Spreadsheet.xlsx]SWAN!R191C13</stp>
        <tr r="M191" s="2"/>
      </tp>
      <tp>
        <v>1.1314</v>
        <stp/>
        <stp>##V3_BDPV12</stp>
        <stp>EURUSD Curncy</stp>
        <stp>LAST_PRICE</stp>
        <stp>[Crispin Spreadsheet.xlsx]SWAN!R192C13</stp>
        <tr r="M192" s="2"/>
      </tp>
      <tp>
        <v>1.1314</v>
        <stp/>
        <stp>##V3_BDPV12</stp>
        <stp>EURUSD Curncy</stp>
        <stp>LAST_PRICE</stp>
        <stp>[Crispin Spreadsheet.xlsx]SWAN!R193C13</stp>
        <tr r="M193" s="2"/>
      </tp>
      <tp>
        <v>1.1314</v>
        <stp/>
        <stp>##V3_BDPV12</stp>
        <stp>EURUSD Curncy</stp>
        <stp>LAST_PRICE</stp>
        <stp>[Crispin Spreadsheet.xlsx]SWAN!R194C13</stp>
        <tr r="M194" s="2"/>
      </tp>
      <tp>
        <v>1.1314</v>
        <stp/>
        <stp>##V3_BDPV12</stp>
        <stp>EURUSD Curncy</stp>
        <stp>LAST_PRICE</stp>
        <stp>[Crispin Spreadsheet.xlsx]SWAN!R195C13</stp>
        <tr r="M195" s="2"/>
      </tp>
      <tp>
        <v>1.1314</v>
        <stp/>
        <stp>##V3_BDPV12</stp>
        <stp>EURUSD Curncy</stp>
        <stp>LAST_PRICE</stp>
        <stp>[Crispin Spreadsheet.xlsx]SWAN!R196C13</stp>
        <tr r="M196" s="2"/>
      </tp>
      <tp>
        <v>1.1314</v>
        <stp/>
        <stp>##V3_BDPV12</stp>
        <stp>EURUSD Curncy</stp>
        <stp>LAST_PRICE</stp>
        <stp>[Crispin Spreadsheet.xlsx]SWAN!R197C13</stp>
        <tr r="M197" s="2"/>
      </tp>
      <tp t="s">
        <v>GBp</v>
        <stp/>
        <stp>##V3_BDPV12</stp>
        <stp>AGK LN Equity</stp>
        <stp>CRNCY</stp>
        <stp>[Crispin Spreadsheet.xlsx]OEI!R432C4</stp>
        <tr r="D432" s="1"/>
      </tp>
      <tp>
        <v>12.65</v>
        <stp/>
        <stp>##V3_BDPV12</stp>
        <stp>TKA GY Equity</stp>
        <stp>PX_YEST_CLOSE</stp>
        <stp>[Crispin Spreadsheet.xlsx]OEI!R187C6</stp>
        <tr r="F187" s="1"/>
      </tp>
      <tp t="s">
        <v>GBp</v>
        <stp/>
        <stp>##V3_BDPV12</stp>
        <stp>PDG LN Equity</stp>
        <stp>CRNCY</stp>
        <stp>[Crispin Spreadsheet.xlsx]OPE!R46C4</stp>
        <tr r="D46" s="5"/>
      </tp>
      <tp t="s">
        <v>GBp</v>
        <stp/>
        <stp>##V3_BDPV12</stp>
        <stp>ADM LN Equity</stp>
        <stp>CRNCY</stp>
        <stp>[Crispin Spreadsheet.xlsx]OEI!R431C4</stp>
        <tr r="D431" s="1"/>
      </tp>
      <tp>
        <v>4858</v>
        <stp/>
        <stp>##V3_BDPV12</stp>
        <stp>LSE LN Equity</stp>
        <stp>PX_YEST_CLOSE</stp>
        <stp>[Crispin Spreadsheet.xlsx]OEI!R538C6</stp>
        <tr r="F538" s="1"/>
      </tp>
      <tp>
        <v>28</v>
        <stp/>
        <stp>##V3_BDPV12</stp>
        <stp>GLE FP Equity</stp>
        <stp>PX_YEST_CLOSE</stp>
        <stp>[Crispin Spreadsheet.xlsx]OEI!R129C6</stp>
        <tr r="F129" s="1"/>
      </tp>
      <tp t="s">
        <v>ZAr</v>
        <stp/>
        <stp>##V3_BDPV12</stp>
        <stp>SGL SJ Equity</stp>
        <stp>CRNCY</stp>
        <stp>[Crispin Spreadsheet.xlsx]OEI!R356C4</stp>
        <tr r="D356" s="1"/>
      </tp>
      <tp t="s">
        <v>GBp</v>
        <stp/>
        <stp>##V3_BDPV12</stp>
        <stp>AAL LN Equity</stp>
        <stp>CRNCY</stp>
        <stp>[Crispin Spreadsheet.xlsx]OEI!R434C4</stp>
        <tr r="D434" s="1"/>
      </tp>
      <tp t="s">
        <v>GBp</v>
        <stp/>
        <stp>##V3_BDPV12</stp>
        <stp>REL LN Equity</stp>
        <stp>CRNCY</stp>
        <stp>[Crispin Spreadsheet.xlsx]OEI!R570C4</stp>
        <tr r="D570" s="1"/>
      </tp>
      <tp>
        <v>8.75</v>
        <stp/>
        <stp>##V3_BDPV12</stp>
        <stp>TFI FP Equity</stp>
        <stp>PX_YEST_CLOSE</stp>
        <stp>[Crispin Spreadsheet.xlsx]OEI!R133C6</stp>
        <tr r="F133" s="1"/>
      </tp>
      <tp t="s">
        <v>GBp</v>
        <stp/>
        <stp>##V3_BDPV12</stp>
        <stp>TCG LN Equity</stp>
        <stp>CRNCY</stp>
        <stp>[Crispin Spreadsheet.xlsx]OEI!R606C4</stp>
        <tr r="D606" s="1"/>
      </tp>
      <tp t="s">
        <v>GBp</v>
        <stp/>
        <stp>##V3_BDPV12</stp>
        <stp>PAG LN Equity</stp>
        <stp>CRNCY</stp>
        <stp>[Crispin Spreadsheet.xlsx]OEI!R554C4</stp>
        <tr r="D554" s="1"/>
      </tp>
      <tp t="s">
        <v>GBp</v>
        <stp/>
        <stp>##V3_BDPV12</stp>
        <stp>VOD LN Equity</stp>
        <stp>CRNCY</stp>
        <stp>[Crispin Spreadsheet.xlsx]OPE!R50C4</stp>
        <tr r="D50" s="5"/>
      </tp>
      <tp t="s">
        <v>EUR</v>
        <stp/>
        <stp>##V3_BDPV12</stp>
        <stp>UCB BB Equity</stp>
        <stp>CRNCY</stp>
        <stp>[Crispin Spreadsheet.xlsx]OEI!R41C4</stp>
        <tr r="D41" s="1"/>
      </tp>
      <tp>
        <v>58.05</v>
        <stp/>
        <stp>##V3_BDPV12</stp>
        <stp>DAL US Equity</stp>
        <stp>PX_YEST_CLOSE</stp>
        <stp>[Crispin Spreadsheet.xlsx]OEI!R667C6</stp>
        <tr r="F667" s="1"/>
      </tp>
      <tp>
        <v>14.94</v>
        <stp/>
        <stp>##V3_BDPV12</stp>
        <stp>PBR US Equity</stp>
        <stp>PX_YEST_CLOSE</stp>
        <stp>[Crispin Spreadsheet.xlsx]OEI!R734C6</stp>
        <tr r="F734" s="1"/>
      </tp>
      <tp>
        <v>530.4</v>
        <stp/>
        <stp>##V3_BDPV12</stp>
        <stp>KER FP Equity</stp>
        <stp>PX_YEST_CLOSE</stp>
        <stp>[Crispin Spreadsheet.xlsx]OEI!R110C6</stp>
        <tr r="F110" s="1"/>
      </tp>
      <tp>
        <v>599.4</v>
        <stp/>
        <stp>##V3_BDPV12</stp>
        <stp>RMS FP Equity</stp>
        <stp>PX_YEST_CLOSE</stp>
        <stp>[Crispin Spreadsheet.xlsx]OEI!R108C6</stp>
        <tr r="F108" s="1"/>
      </tp>
      <tp t="s">
        <v>CAC40 10 EURO FUT Apr19</v>
        <stp/>
        <stp>##V3_BDPV12</stp>
        <stp>CFA Index</stp>
        <stp>NAME</stp>
        <stp>[Crispin Spreadsheet.xlsx]OEI!R83C5</stp>
        <tr r="E83" s="1"/>
      </tp>
      <tp t="s">
        <v>EUR</v>
        <stp/>
        <stp>##V3_BDPV12</stp>
        <stp>WIE AV Equity</stp>
        <stp>CRNCY</stp>
        <stp>[Crispin Spreadsheet.xlsx]OEI!R30C4</stp>
        <tr r="D30" s="1"/>
      </tp>
      <tp>
        <v>222</v>
        <stp/>
        <stp>##V3_BDPV12</stp>
        <stp>MRW LN Equity</stp>
        <stp>PX_YEST_CLOSE</stp>
        <stp>[Crispin Spreadsheet.xlsx]OEI!R619C6</stp>
        <tr r="F619" s="1"/>
      </tp>
      <tp t="s">
        <v>USD</v>
        <stp/>
        <stp>##V3_BDPV12</stp>
        <stp>GBS LN Equity</stp>
        <stp>CRNCY</stp>
        <stp>[Crispin Spreadsheet.xlsx]OEI!R497C4</stp>
        <tr r="D497" s="1"/>
      </tp>
      <tp t="s">
        <v>EUR</v>
        <stp/>
        <stp>##V3_BDPV12</stp>
        <stp>BCP PL Equity</stp>
        <stp>CRNCY</stp>
        <stp>[Crispin Spreadsheet.xlsx]OEI!R344C4</stp>
        <tr r="D344" s="1"/>
      </tp>
      <tp>
        <v>11.85</v>
        <stp/>
        <stp>##V3_BDHV12</stp>
        <stp>ACB CN Equity</stp>
        <stp>PX_CLOSE_1D</stp>
        <stp>12/04/2019</stp>
        <stp>12/04/2019</stp>
        <stp>[Crispin Spreadsheet.xlsx]OEI!R50C28</stp>
        <tr r="AB50" s="1"/>
      </tp>
      <tp>
        <v>197</v>
        <stp/>
        <stp>##V3_BDHV12</stp>
        <stp>ACA LN Equity</stp>
        <stp>PX_CLOSE_1D</stp>
        <stp>12/04/2019</stp>
        <stp>12/04/2019</stp>
        <stp>[Crispin Spreadsheet.xlsx]OPE!R31C22</stp>
        <tr r="V31" s="5"/>
      </tp>
      <tp>
        <v>66.900000000000006</v>
        <stp/>
        <stp>##V3_BDPV12</stp>
        <stp>MELE BB Equity</stp>
        <stp>PX_YEST_CLOSE</stp>
        <stp>[Crispin Spreadsheet.xlsx]OEI!R38C6</stp>
        <tr r="F38" s="1"/>
      </tp>
      <tp>
        <v>58.74</v>
        <stp/>
        <stp>##V3_BDPV12</stp>
        <stp>VZ US Equity</stp>
        <stp>PX_YEST_CLOSE</stp>
        <stp>[Crispin Spreadsheet.xlsx]OEI!R763C6</stp>
        <tr r="F763" s="1"/>
      </tp>
      <tp>
        <v>67.42</v>
        <stp/>
        <stp>##V3_BDPV12</stp>
        <stp>C US Equity</stp>
        <stp>PX_YEST_CLOSE</stp>
        <stp>[Crispin Spreadsheet.xlsx]OEI!R660C6</stp>
        <tr r="F660" s="1"/>
      </tp>
      <tp>
        <v>127.66</v>
        <stp/>
        <stp>##V3_BDHV12</stp>
        <stp>G M9 Comdty</stp>
        <stp>PX_CLOSE_1D</stp>
        <stp>12/04/2019</stp>
        <stp>12/04/2019</stp>
        <stp>[Crispin Spreadsheet.xlsx]SWAN!R226C26</stp>
        <tr r="Z226" s="2"/>
      </tp>
      <tp>
        <v>32.200000000000003</v>
        <stp/>
        <stp>##V3_BDPV12</stp>
        <stp>T US Equity</stp>
        <stp>PX_YEST_CLOSE</stp>
        <stp>[Crispin Spreadsheet.xlsx]OEI!R640C6</stp>
        <tr r="F640" s="1"/>
      </tp>
      <tp t="s">
        <v>USD</v>
        <stp/>
        <stp>##V3_BDPV12</stp>
        <stp>SBER LI Equity</stp>
        <stp>CRNCY</stp>
        <stp>[Crispin Spreadsheet.xlsx]OPE!R47C4</stp>
        <tr r="D47" s="5"/>
      </tp>
      <tp>
        <v>1.5764800000000001</v>
        <stp/>
        <stp>##V3_BDPV12</stp>
        <stp>EURAUD Curncy</stp>
        <stp>LAST_PRICE</stp>
        <stp>[Crispin Spreadsheet4.xlsx]OEI!R803C13</stp>
        <tr r="M803" s="1"/>
      </tp>
      <tp>
        <v>1.5764800000000001</v>
        <stp/>
        <stp>##V3_BDPV12</stp>
        <stp>EURAUD Curncy</stp>
        <stp>LAST_PRICE</stp>
        <stp>[Crispin Spreadsheet4.xlsx]OEI!R834C13</stp>
        <tr r="M834" s="1"/>
      </tp>
      <tp t="s">
        <v>FTSE 250 Index FU Jun19</v>
        <stp/>
        <stp>##V3_BDPV12</stp>
        <stp>YBYA Index</stp>
        <stp>NAME</stp>
        <stp>[Crispin Spreadsheet.xlsx]OEI!R427C5</stp>
        <tr r="E427" s="1"/>
      </tp>
      <tp>
        <v>320.54000000000002</v>
        <stp/>
        <stp>##V3_BDPV12</stp>
        <stp>EURHUF Curncy</stp>
        <stp>LAST_PRICE</stp>
        <stp>[Crispin Spreadsheet4.xlsx]OEI!R222C13</stp>
        <tr r="M222" s="1"/>
      </tp>
      <tp>
        <v>320.54000000000002</v>
        <stp/>
        <stp>##V3_BDPV12</stp>
        <stp>EURHUF Curncy</stp>
        <stp>LAST_PRICE</stp>
        <stp>[Crispin Spreadsheet4.xlsx]OEI!R221C13</stp>
        <tr r="M221" s="1"/>
      </tp>
      <tp>
        <v>47.667999999999999</v>
        <stp/>
        <stp>##V3_BDPV12</stp>
        <stp>EURARS Curncy</stp>
        <stp>LAST_PRICE</stp>
        <stp>[Crispin Spreadsheet.xlsx]SWAN!R214C13</stp>
        <tr r="M214" s="2"/>
      </tp>
      <tp>
        <v>47.667999999999999</v>
        <stp/>
        <stp>##V3_BDPV12</stp>
        <stp>EURARS Curncy</stp>
        <stp>LAST_PRICE</stp>
        <stp>[Crispin Spreadsheet.xlsx]SWAN!R215C13</stp>
        <tr r="M215" s="2"/>
      </tp>
      <tp>
        <v>47.667999999999999</v>
        <stp/>
        <stp>##V3_BDPV12</stp>
        <stp>EURARS Curncy</stp>
        <stp>LAST_PRICE</stp>
        <stp>[Crispin Spreadsheet.xlsx]SWAN!R216C13</stp>
        <tr r="M216" s="2"/>
      </tp>
      <tp>
        <v>47.667999999999999</v>
        <stp/>
        <stp>##V3_BDPV12</stp>
        <stp>EURARS Curncy</stp>
        <stp>LAST_PRICE</stp>
        <stp>[Crispin Spreadsheet.xlsx]SWAN!R217C13</stp>
        <tr r="M217" s="2"/>
      </tp>
      <tp t="s">
        <v>CAD</v>
        <stp/>
        <stp>##V3_BDPV12</stp>
        <stp>ABX CN Equity</stp>
        <stp>CRNCY</stp>
        <stp>[Crispin Spreadsheet.xlsx]OPUS!R9C4</stp>
        <tr r="D9" s="4"/>
      </tp>
      <tp>
        <v>507</v>
        <stp/>
        <stp>##V3_BDPV12</stp>
        <stp>BA/ LN Equity</stp>
        <stp>LAST_PRICE</stp>
        <stp>[Crispin Spreadsheet4.xlsx]SWAN!R116C7</stp>
        <tr r="G116" s="2"/>
      </tp>
      <tp t="s">
        <v>DKK</v>
        <stp/>
        <stp>##V3_BDPV12</stp>
        <stp>TOP DC Equity</stp>
        <stp>CRNCY</stp>
        <stp>[Crispin Spreadsheet.xlsx]OEI!R67C4</stp>
        <tr r="D67" s="1"/>
      </tp>
      <tp>
        <v>30.17</v>
        <stp/>
        <stp>##V3_BDPV12</stp>
        <stp>BAC US Equity</stp>
        <stp>PX_YEST_CLOSE</stp>
        <stp>[Crispin Spreadsheet.xlsx]OEI!R646C6</stp>
        <tr r="F646" s="1"/>
      </tp>
      <tp t="s">
        <v>GBp</v>
        <stp/>
        <stp>##V3_BDPV12</stp>
        <stp>LMI LN Equity</stp>
        <stp>CRNCY</stp>
        <stp>[Crispin Spreadsheet.xlsx]OEI!R539C4</stp>
        <tr r="D539" s="1"/>
      </tp>
      <tp>
        <v>11.765000000000001</v>
        <stp/>
        <stp>##V3_BDPV12</stp>
        <stp>RYA LN Equity</stp>
        <stp>PX_YEST_CLOSE</stp>
        <stp>[Crispin Spreadsheet.xlsx]OEI!R583C6</stp>
        <tr r="F583" s="1"/>
      </tp>
      <tp>
        <v>49.7</v>
        <stp/>
        <stp>##V3_BDPV12</stp>
        <stp>JSE LN Equity</stp>
        <stp>PX_YEST_CLOSE</stp>
        <stp>[Crispin Spreadsheet.xlsx]OEI!R529C6</stp>
        <tr r="F529" s="1"/>
      </tp>
      <tp t="s">
        <v>EUR</v>
        <stp/>
        <stp>##V3_BDPV12</stp>
        <stp>RXL FP Equity</stp>
        <stp>CRNCY</stp>
        <stp>[Crispin Spreadsheet.xlsx]OEI!R842C4</stp>
        <tr r="D842" s="1"/>
      </tp>
      <tp t="s">
        <v>NOK</v>
        <stp/>
        <stp>##V3_BDPV12</stp>
        <stp>TEL NO Equity</stp>
        <stp>CRNCY</stp>
        <stp>[Crispin Spreadsheet.xlsx]OEI!R340C4</stp>
        <tr r="D340" s="1"/>
      </tp>
      <tp t="s">
        <v>GBp</v>
        <stp/>
        <stp>##V3_BDPV12</stp>
        <stp>BCA LN Equity</stp>
        <stp>CRNCY</stp>
        <stp>[Crispin Spreadsheet.xlsx]OEI!R447C4</stp>
        <tr r="D447" s="1"/>
      </tp>
      <tp>
        <v>26.28</v>
        <stp/>
        <stp>##V3_BDPV12</stp>
        <stp>VIV FP Equity</stp>
        <stp>PX_YEST_CLOSE</stp>
        <stp>[Crispin Spreadsheet.xlsx]OPE!R11C6</stp>
        <tr r="F11" s="5"/>
      </tp>
      <tp>
        <v>81.459999999999994</v>
        <stp/>
        <stp>##V3_BDPV12</stp>
        <stp>UBI FP Equity</stp>
        <stp>PX_YEST_CLOSE</stp>
        <stp>[Crispin Spreadsheet.xlsx]OEI!R136C6</stp>
        <tr r="F136" s="1"/>
      </tp>
      <tp t="s">
        <v>EUR</v>
        <stp/>
        <stp>##V3_BDPV12</stp>
        <stp>EN FP Equity</stp>
        <stp>CRNCY</stp>
        <stp>[Crispin Spreadsheet.xlsx]OEI!R93C4</stp>
        <tr r="D93" s="1"/>
      </tp>
      <tp>
        <v>5988</v>
        <stp/>
        <stp>##V3_BDPV12</stp>
        <stp>AZN LN Equity</stp>
        <stp>PX_YEST_CLOSE</stp>
        <stp>[Crispin Spreadsheet.xlsx]OEI!R440C6</stp>
        <tr r="F440" s="1"/>
      </tp>
      <tp>
        <v>20.55</v>
        <stp/>
        <stp>##V3_BDPV12</stp>
        <stp>DAN US Equity</stp>
        <stp>PX_YEST_CLOSE</stp>
        <stp>[Crispin Spreadsheet.xlsx]OEI!R666C6</stp>
        <tr r="F666" s="1"/>
      </tp>
      <tp>
        <v>4.5590000000000002</v>
        <stp/>
        <stp>##V3_BDPV12</stp>
        <stp>SAN SQ Equity</stp>
        <stp>PX_YEST_CLOSE</stp>
        <stp>[Crispin Spreadsheet.xlsx]OEI!R364C6</stp>
        <tr r="F364" s="1"/>
      </tp>
      <tp>
        <v>34.69</v>
        <stp/>
        <stp>##V3_BDPV12</stp>
        <stp>AAL US Equity</stp>
        <stp>PX_YEST_CLOSE</stp>
        <stp>[Crispin Spreadsheet.xlsx]OEI!R636C6</stp>
        <tr r="F636" s="1"/>
      </tp>
      <tp>
        <v>80.92</v>
        <stp/>
        <stp>##V3_BDPV12</stp>
        <stp>XOM US Equity</stp>
        <stp>PX_YEST_CLOSE</stp>
        <stp>[Crispin Spreadsheet.xlsx]OEI!R678C6</stp>
        <tr r="F678" s="1"/>
      </tp>
      <tp t="s">
        <v>GBp</v>
        <stp/>
        <stp>##V3_BDPV12</stp>
        <stp>PFD LN Equity</stp>
        <stp>CRNCY</stp>
        <stp>[Crispin Spreadsheet.xlsx]OEI!R562C4</stp>
        <tr r="D562" s="1"/>
      </tp>
      <tp>
        <v>40.46</v>
        <stp/>
        <stp>##V3_BDPV12</stp>
        <stp>MAS US Equity</stp>
        <stp>PX_YEST_CLOSE</stp>
        <stp>[Crispin Spreadsheet.xlsx]OEI!R716C6</stp>
        <tr r="F716" s="1"/>
      </tp>
      <tp>
        <v>124.5</v>
        <stp/>
        <stp>##V3_BDPV12</stp>
        <stp>SRP LN Equity</stp>
        <stp>PX_YEST_CLOSE</stp>
        <stp>[Crispin Spreadsheet.xlsx]OEI!R588C6</stp>
        <tr r="F588" s="1"/>
      </tp>
      <tp>
        <v>15.074999999999999</v>
        <stp/>
        <stp>##V3_BDPV12</stp>
        <stp>REP SQ Equity</stp>
        <stp>PX_YEST_CLOSE</stp>
        <stp>[Crispin Spreadsheet.xlsx]OEI!R370C6</stp>
        <tr r="F370" s="1"/>
      </tp>
      <tp>
        <v>13220</v>
        <stp/>
        <stp>##V3_BDPV12</stp>
        <stp>OTP HB Equity</stp>
        <stp>PX_YEST_CLOSE</stp>
        <stp>[Crispin Spreadsheet.xlsx]OEI!R222C6</stp>
        <tr r="F222" s="1"/>
      </tp>
      <tp t="s">
        <v>USD</v>
        <stp/>
        <stp>##V3_BDPV12</stp>
        <stp>BPY US Equity</stp>
        <stp>CRNCY</stp>
        <stp>[Crispin Spreadsheet.xlsx]OEI!R649C4</stp>
        <tr r="D649" s="1"/>
      </tp>
      <tp t="s">
        <v>GBp</v>
        <stp/>
        <stp>##V3_BDPV12</stp>
        <stp>AGY LN Equity</stp>
        <stp>CRNCY</stp>
        <stp>[Crispin Spreadsheet.xlsx]OEI!R433C4</stp>
        <tr r="D433" s="1"/>
      </tp>
      <tp>
        <v>33.93</v>
        <stp/>
        <stp>##V3_BDPV12</stp>
        <stp>NAV US Equity</stp>
        <stp>PX_YEST_CLOSE</stp>
        <stp>[Crispin Spreadsheet.xlsx]OEI!R836C6</stp>
        <tr r="F836" s="1"/>
      </tp>
      <tp>
        <v>0.57579999999999998</v>
        <stp/>
        <stp>##V3_BDPV12</stp>
        <stp>WFT US Equity</stp>
        <stp>PX_YEST_CLOSE</stp>
        <stp>[Crispin Spreadsheet.xlsx]OEI!R851C6</stp>
        <tr r="F851" s="1"/>
      </tp>
      <tp t="s">
        <v>USD</v>
        <stp/>
        <stp>##V3_BDPV12</stp>
        <stp>KGC US Equity</stp>
        <stp>CRNCY</stp>
        <stp>[Crispin Spreadsheet.xlsx]OPE!R55C4</stp>
        <tr r="D55" s="5"/>
      </tp>
      <tp t="s">
        <v>GBp</v>
        <stp/>
        <stp>##V3_BDPV12</stp>
        <stp>SMS LN Equity</stp>
        <stp>CRNCY</stp>
        <stp>[Crispin Spreadsheet.xlsx]OEI!R589C4</stp>
        <tr r="D589" s="1"/>
      </tp>
      <tp>
        <v>339.8</v>
        <stp/>
        <stp>##V3_BDHV12</stp>
        <stp>TOP DC Equity</stp>
        <stp>PX_CLOSE_1D</stp>
        <stp>12/04/2019</stp>
        <stp>12/04/2019</stp>
        <stp>[Crispin Spreadsheet.xlsx]OEI!R67C28</stp>
        <tr r="AB67" s="1"/>
      </tp>
      <tp t="s">
        <v>GBp</v>
        <stp/>
        <stp>##V3_BDPV12</stp>
        <stp>BARC LN Equity</stp>
        <stp>CRNCY</stp>
        <stp>[Crispin Spreadsheet.xlsx]OBID!R8C4</stp>
        <tr r="D8" s="7"/>
      </tp>
      <tp>
        <v>17.95</v>
        <stp/>
        <stp>##V3_BDHV12</stp>
        <stp>ABX CN Equity</stp>
        <stp>PX_CLOSE_1D</stp>
        <stp>12/04/2019</stp>
        <stp>12/04/2019</stp>
        <stp>[Crispin Spreadsheet.xlsx]OEI!R51C28</stp>
        <tr r="AB51" s="1"/>
      </tp>
      <tp>
        <v>15.85</v>
        <stp/>
        <stp>##V3_BDPV12</stp>
        <stp>IF IM Equity</stp>
        <stp>LAST_PRICE</stp>
        <stp>[Crispin Spreadsheet.xlsx]SWAN!R59C7</stp>
        <tr r="G59" s="2"/>
      </tp>
      <tp>
        <v>2511</v>
        <stp/>
        <stp>##V3_BDHV12</stp>
        <stp>ABF LN Equity</stp>
        <stp>PX_CLOSE_1D</stp>
        <stp>12/04/2019</stp>
        <stp>12/04/2019</stp>
        <stp>[Crispin Spreadsheet.xlsx]OPE!R33C22</stp>
        <tr r="V33" s="5"/>
      </tp>
      <tp>
        <v>1.4999999999999999E-2</v>
        <stp/>
        <stp>##V3_BDPV12</stp>
        <stp>JTX/H CN Equity</stp>
        <stp>LAST_PRICE</stp>
        <stp>[Crispin Spreadsheet.xlsx]OEI!R53C7</stp>
        <tr r="G53" s="1"/>
      </tp>
      <tp>
        <v>7.31</v>
        <stp/>
        <stp>##V3_BDHV12</stp>
        <stp>SYD AU Equity</stp>
        <stp>PX_CLOSE_1D</stp>
        <stp>12/04/2019</stp>
        <stp>12/04/2019</stp>
        <stp>[Crispin Spreadsheet.xlsx]OEI!R22C28</stp>
        <tr r="AB22" s="1"/>
      </tp>
      <tp t="s">
        <v>S&amp;P 500 FUTURE    Jun19</v>
        <stp/>
        <stp>##V3_BDPV12</stp>
        <stp>SPA Index</stp>
        <stp>NAME</stp>
        <stp>[Crispin Spreadsheet.xlsx]OEI!R624C5</stp>
        <tr r="E624" s="1"/>
      </tp>
      <tp t="s">
        <v>USD</v>
        <stp/>
        <stp>##V3_BDPV12</stp>
        <stp>MU US Equity</stp>
        <stp>CRNCY</stp>
        <stp>[Crispin Spreadsheet.xlsx]OEI!R835C4</stp>
        <tr r="D835" s="1"/>
      </tp>
      <tp>
        <v>111.276</v>
        <stp/>
        <stp>##V3_BDPV12</stp>
        <stp>ARARGE5206S0 Govt</stp>
        <stp>PX_YEST_CLOSE</stp>
        <stp>[Crispin Spreadsheet.xlsx]OEI!R794C6</stp>
        <tr r="F794" s="1"/>
      </tp>
      <tp>
        <v>57.57</v>
        <stp/>
        <stp>##V3_BDPV12</stp>
        <stp>K US Equity</stp>
        <stp>PX_YEST_CLOSE</stp>
        <stp>[Crispin Spreadsheet.xlsx]OEI!R703C6</stp>
        <tr r="F703" s="1"/>
      </tp>
      <tp>
        <v>2.7639999999999998</v>
        <stp/>
        <stp>##V3_BDPV12</stp>
        <stp>MS IM Equity</stp>
        <stp>PX_YEST_CLOSE</stp>
        <stp>[Crispin Spreadsheet.xlsx]OEI!R245C6</stp>
        <tr r="F245" s="1"/>
      </tp>
      <tp>
        <v>99.893000000000001</v>
        <stp/>
        <stp>##V3_BDPV12</stp>
        <stp>ARARGE5207D0 Govt</stp>
        <stp>PX_YEST_CLOSE</stp>
        <stp>[Crispin Spreadsheet.xlsx]OEI!R795C6</stp>
        <tr r="F795" s="1"/>
      </tp>
      <tp t="s">
        <v>EUR</v>
        <stp/>
        <stp>##V3_BDPV12</stp>
        <stp>AGFB BB Equity</stp>
        <stp>CRNCY</stp>
        <stp>[Crispin Spreadsheet.xlsx]OEI!R33C4</stp>
        <tr r="D33" s="1"/>
      </tp>
      <tp>
        <v>163.5</v>
        <stp/>
        <stp>##V3_BDPV12</stp>
        <stp>SK FP Equity</stp>
        <stp>PX_YEST_CLOSE</stp>
        <stp>[Crispin Spreadsheet.xlsx]OEI!R126C6</stp>
        <tr r="F126" s="1"/>
      </tp>
      <tp>
        <v>158.80000000000001</v>
        <stp/>
        <stp>##V3_BDPV12</stp>
        <stp>RI FP Equity</stp>
        <stp>PX_YEST_CLOSE</stp>
        <stp>[Crispin Spreadsheet.xlsx]OEI!R117C6</stp>
        <tr r="F117" s="1"/>
      </tp>
      <tp>
        <v>506.6</v>
        <stp/>
        <stp>##V3_BDHV12</stp>
        <stp>BA/ LN Equity</stp>
        <stp>PX_CLOSE_1D</stp>
        <stp>12/04/2019</stp>
        <stp>12/04/2019</stp>
        <stp>[Crispin Spreadsheet.xlsx]OPE!R34C22</stp>
        <tr r="V34" s="5"/>
      </tp>
      <tp>
        <v>114.05</v>
        <stp/>
        <stp>##V3_BDHV12</stp>
        <stp>ML FP Equity</stp>
        <stp>PX_CLOSE_1D</stp>
        <stp>12/04/2019</stp>
        <stp>12/04/2019</stp>
        <stp>[Crispin Spreadsheet.xlsx]OEI!R97C28</stp>
        <tr r="AB97" s="1"/>
      </tp>
      <tp t="s">
        <v>CAD</v>
        <stp/>
        <stp>##V3_BDPV12</stp>
        <stp>RY CN Equity</stp>
        <stp>CRNCY</stp>
        <stp>[Crispin Spreadsheet.xlsx]OEI!R55C4</stp>
        <tr r="D55" s="1"/>
      </tp>
      <tp>
        <v>200.5</v>
        <stp/>
        <stp>##V3_BDPV12</stp>
        <stp>IPF LN Equity</stp>
        <stp>PX_YEST_CLOSE</stp>
        <stp>[Crispin Spreadsheet.xlsx]OEI!R519C6</stp>
        <tr r="F519" s="1"/>
      </tp>
      <tp>
        <v>4.5369999999999999</v>
        <stp/>
        <stp>##V3_BDPV12</stp>
        <stp>SRG IM Equity</stp>
        <stp>PX_YEST_CLOSE</stp>
        <stp>[Crispin Spreadsheet.xlsx]OEI!R248C6</stp>
        <tr r="F248" s="1"/>
      </tp>
      <tp t="s">
        <v>EUR</v>
        <stp/>
        <stp>##V3_BDPV12</stp>
        <stp>RXL FP Equity</stp>
        <stp>CRNCY</stp>
        <stp>[Crispin Spreadsheet.xlsx]OEI!R121C4</stp>
        <tr r="D121" s="1"/>
      </tp>
      <tp t="s">
        <v>GBp</v>
        <stp/>
        <stp>##V3_BDPV12</stp>
        <stp>MAB LN Equity</stp>
        <stp>CRNCY</stp>
        <stp>[Crispin Spreadsheet.xlsx]OEI!R546C4</stp>
        <tr r="D546" s="1"/>
      </tp>
      <tp>
        <v>0.88500000000000001</v>
        <stp/>
        <stp>##V3_BDPV12</stp>
        <stp>USDEUR Curncy</stp>
        <stp>PX_YEST_CLOSE</stp>
        <stp>[Crispin Spreadsheet.xlsx]FDXC!R9C26</stp>
        <tr r="Z9" s="8"/>
      </tp>
      <tp t="s">
        <v>GBp</v>
        <stp/>
        <stp>##V3_BDPV12</stp>
        <stp>DCG LN Equity</stp>
        <stp>CRNCY</stp>
        <stp>[Crispin Spreadsheet.xlsx]OEI!R474C4</stp>
        <tr r="D474" s="1"/>
      </tp>
      <tp t="s">
        <v>GBp</v>
        <stp/>
        <stp>##V3_BDPV12</stp>
        <stp>IGG LN Equity</stp>
        <stp>CRNCY</stp>
        <stp>[Crispin Spreadsheet.xlsx]OEI!R510C4</stp>
        <tr r="D510" s="1"/>
      </tp>
      <tp>
        <v>31.33</v>
        <stp/>
        <stp>##V3_BDPV12</stp>
        <stp>HAL US Equity</stp>
        <stp>PX_YEST_CLOSE</stp>
        <stp>[Crispin Spreadsheet.xlsx]OEI!R695C6</stp>
        <tr r="F695" s="1"/>
      </tp>
      <tp>
        <v>44.36</v>
        <stp/>
        <stp>##V3_BDPV12</stp>
        <stp>EEM US Equity</stp>
        <stp>PX_YEST_CLOSE</stp>
        <stp>[Crispin Spreadsheet.xlsx]OEI!R791C6</stp>
        <tr r="F791" s="1"/>
      </tp>
      <tp>
        <v>260.13</v>
        <stp/>
        <stp>##V3_BDPV12</stp>
        <stp>FDS US Equity</stp>
        <stp>PX_YEST_CLOSE</stp>
        <stp>[Crispin Spreadsheet.xlsx]OEI!R680C6</stp>
        <tr r="F680" s="1"/>
      </tp>
      <tp t="s">
        <v>GBp</v>
        <stp/>
        <stp>##V3_BDPV12</stp>
        <stp>BBY LN Equity</stp>
        <stp>CRNCY</stp>
        <stp>[Crispin Spreadsheet.xlsx]OEI!R445C4</stp>
        <tr r="D445" s="1"/>
      </tp>
      <tp t="s">
        <v>USD</v>
        <stp/>
        <stp>##V3_BDPV12</stp>
        <stp>EXP US Equity</stp>
        <stp>CRNCY</stp>
        <stp>[Crispin Spreadsheet.xlsx]OEI!R672C4</stp>
        <tr r="D672" s="1"/>
      </tp>
      <tp>
        <v>107.25</v>
        <stp/>
        <stp>##V3_BDPV12</stp>
        <stp>SOLB BB Equity</stp>
        <stp>PX_YEST_CLOSE</stp>
        <stp>[Crispin Spreadsheet.xlsx]OEI!R40C6</stp>
        <tr r="F40" s="1"/>
      </tp>
      <tp>
        <v>311.2</v>
        <stp/>
        <stp>##V3_BDPV12</stp>
        <stp>LUPE SS Equity</stp>
        <stp>PX_YEST_CLOSE</stp>
        <stp>[Crispin Spreadsheet.xlsx]OPE!R27C6</stp>
        <tr r="F27" s="5"/>
      </tp>
      <tp t="s">
        <v>EUR</v>
        <stp/>
        <stp>##V3_BDPV12</stp>
        <stp>BB FP Equity</stp>
        <stp>CRNCY</stp>
        <stp>[Crispin Spreadsheet.xlsx]OEI!R128C4</stp>
        <tr r="D128" s="1"/>
      </tp>
      <tp t="s">
        <v>USD</v>
        <stp/>
        <stp>##V3_BDPV12</stp>
        <stp>MO US Equity</stp>
        <stp>CRNCY</stp>
        <stp>[Crispin Spreadsheet.xlsx]OEI!R634C4</stp>
        <tr r="D634" s="1"/>
      </tp>
      <tp>
        <v>15.52</v>
        <stp/>
        <stp>##V3_BDHV12</stp>
        <stp>IF IM Equity</stp>
        <stp>PX_CLOSE_1D</stp>
        <stp>12/04/2019</stp>
        <stp>12/04/2019</stp>
        <stp>[Crispin Spreadsheet.xlsx]SWAN!R59C26</stp>
        <tr r="Z59" s="2"/>
      </tp>
      <tp t="s">
        <v>CAD</v>
        <stp/>
        <stp>##V3_BDPV12</stp>
        <stp>ABX CN Equity</stp>
        <stp>CRNCY</stp>
        <stp>[Crispin Spreadsheet.xlsx]FDXC!R6C4</stp>
        <tr r="D6" s="8"/>
      </tp>
      <tp t="s">
        <v>GBp</v>
        <stp/>
        <stp>##V3_BDPV12</stp>
        <stp>JE/ LN Equity</stp>
        <stp>CRNCY</stp>
        <stp>[Crispin Spreadsheet.xlsx]OEI!R533C4</stp>
        <tr r="D533" s="1"/>
      </tp>
      <tp>
        <v>126.66</v>
        <stp/>
        <stp>##V3_BDPV12</stp>
        <stp>EURJPY Curncy</stp>
        <stp>LAST_PRICE</stp>
        <stp>[Crispin Spreadsheet.xlsx]SWAN!R225C13</stp>
        <tr r="M225" s="2"/>
      </tp>
      <tp>
        <v>508.8</v>
        <stp/>
        <stp>##V3_BDPV12</stp>
        <stp>BA/ LN Equity</stp>
        <stp>PX_YEST_CLOSE</stp>
        <stp>[Crispin Spreadsheet.xlsx]SWAN!R116C6</stp>
        <tr r="F116" s="2"/>
      </tp>
      <tp>
        <v>103.78</v>
        <stp/>
        <stp>##V3_BDHV12</stp>
        <stp>RY CN Equity</stp>
        <stp>PX_CLOSE_1D</stp>
        <stp>12/04/2019</stp>
        <stp>12/04/2019</stp>
        <stp>[Crispin Spreadsheet.xlsx]OEI!R55C28</stp>
        <tr r="AB55" s="1"/>
      </tp>
      <tp>
        <v>26.68</v>
        <stp/>
        <stp>##V3_BDPV12</stp>
        <stp>UOB SP Equity</stp>
        <stp>PX_YEST_CLOSE</stp>
        <stp>[Crispin Spreadsheet.xlsx]OEI!R349C6</stp>
        <tr r="F349" s="1"/>
      </tp>
      <tp t="s">
        <v>USD</v>
        <stp/>
        <stp>##V3_BDPV12</stp>
        <stp>URI US Equity</stp>
        <stp>CRNCY</stp>
        <stp>[Crispin Spreadsheet.xlsx]OEI!R849C4</stp>
        <tr r="D849" s="1"/>
      </tp>
      <tp t="s">
        <v>ZAr</v>
        <stp/>
        <stp>##V3_BDPV12</stp>
        <stp>GFI SJ Equity</stp>
        <stp>CRNCY</stp>
        <stp>[Crispin Spreadsheet.xlsx]OEI!R354C4</stp>
        <tr r="D354" s="1"/>
      </tp>
      <tp>
        <v>7.4320000000000004</v>
        <stp/>
        <stp>##V3_BDPV12</stp>
        <stp>TEF SQ Equity</stp>
        <stp>PX_YEST_CLOSE</stp>
        <stp>[Crispin Spreadsheet.xlsx]OEI!R372C6</stp>
        <tr r="F372" s="1"/>
      </tp>
      <tp>
        <v>27.85</v>
        <stp/>
        <stp>##V3_BDPV12</stp>
        <stp>AMD US Equity</stp>
        <stp>PX_YEST_CLOSE</stp>
        <stp>[Crispin Spreadsheet.xlsx]OEI!R628C6</stp>
        <tr r="F628" s="1"/>
      </tp>
      <tp t="s">
        <v>GBp</v>
        <stp/>
        <stp>##V3_BDPV12</stp>
        <stp>GNC LN Equity</stp>
        <stp>CRNCY</stp>
        <stp>[Crispin Spreadsheet.xlsx]OEI!R498C4</stp>
        <tr r="D498" s="1"/>
      </tp>
      <tp t="s">
        <v>GBp</v>
        <stp/>
        <stp>##V3_BDPV12</stp>
        <stp>DCC LN Equity</stp>
        <stp>CRNCY</stp>
        <stp>[Crispin Spreadsheet.xlsx]OEI!R475C4</stp>
        <tr r="D475" s="1"/>
      </tp>
      <tp t="s">
        <v>NOK</v>
        <stp/>
        <stp>##V3_BDPV12</stp>
        <stp>DNB NO Equity</stp>
        <stp>CRNCY</stp>
        <stp>[Crispin Spreadsheet.xlsx]OEI!R329C4</stp>
        <tr r="D329" s="1"/>
      </tp>
      <tp t="s">
        <v>GBp</v>
        <stp/>
        <stp>##V3_BDPV12</stp>
        <stp>COB LN Equity</stp>
        <stp>CRNCY</stp>
        <stp>[Crispin Spreadsheet.xlsx]OEI!R469C4</stp>
        <tr r="D469" s="1"/>
      </tp>
      <tp>
        <v>51.86</v>
        <stp/>
        <stp>##V3_BDPV12</stp>
        <stp>LHN SW Equity</stp>
        <stp>PX_YEST_CLOSE</stp>
        <stp>[Crispin Spreadsheet.xlsx]OEI!R409C6</stp>
        <tr r="F409" s="1"/>
      </tp>
      <tp>
        <v>144.94999999999999</v>
        <stp/>
        <stp>##V3_BDPV12</stp>
        <stp>AGN US Equity</stp>
        <stp>PX_YEST_CLOSE</stp>
        <stp>[Crispin Spreadsheet.xlsx]OEI!R632C6</stp>
        <tr r="F632" s="1"/>
      </tp>
      <tp t="s">
        <v>GBp</v>
        <stp/>
        <stp>##V3_BDPV12</stp>
        <stp>POG LN Equity</stp>
        <stp>CRNCY</stp>
        <stp>[Crispin Spreadsheet.xlsx]OEI!R559C4</stp>
        <tr r="D559" s="1"/>
      </tp>
      <tp t="s">
        <v>EUR</v>
        <stp/>
        <stp>##V3_BDPV12</stp>
        <stp>CS FP Equity</stp>
        <stp>CRNCY</stp>
        <stp>[Crispin Spreadsheet.xlsx]OEI!R91C4</stp>
        <tr r="D91" s="1"/>
      </tp>
      <tp>
        <v>121.652</v>
        <stp/>
        <stp>##V3_BDPV12</stp>
        <stp>ARARGE5206G5 Govt</stp>
        <stp>LAST_PRICE</stp>
        <stp>[Crispin Spreadsheet.xlsx]SWAN!R215C7</stp>
        <tr r="G215" s="2"/>
      </tp>
      <tp>
        <v>38.42</v>
        <stp/>
        <stp>##V3_BDPV12</stp>
        <stp>SCR FP Equity</stp>
        <stp>PX_YEST_CLOSE</stp>
        <stp>[Crispin Spreadsheet.xlsx]OEI!R125C6</stp>
        <tr r="F125" s="1"/>
      </tp>
      <tp>
        <v>15.76</v>
        <stp/>
        <stp>##V3_BDPV12</stp>
        <stp>ESV US Equity</stp>
        <stp>PX_YEST_CLOSE</stp>
        <stp>[Crispin Spreadsheet.xlsx]OPE!R53C6</stp>
        <tr r="F53" s="5"/>
      </tp>
      <tp>
        <v>75.290000000000006</v>
        <stp/>
        <stp>##V3_BDPV12</stp>
        <stp>BMW GY Equity</stp>
        <stp>PX_YEST_CLOSE</stp>
        <stp>[Crispin Spreadsheet.xlsx]OEI!R152C6</stp>
        <tr r="F152" s="1"/>
      </tp>
      <tp>
        <v>156.5</v>
        <stp/>
        <stp>##V3_BDPV12</stp>
        <stp>VOW GY Equity</stp>
        <stp>PX_YEST_CLOSE</stp>
        <stp>[Crispin Spreadsheet.xlsx]OEI!R190C6</stp>
        <tr r="F190" s="1"/>
      </tp>
      <tp t="s">
        <v>USD</v>
        <stp/>
        <stp>##V3_BDPV12</stp>
        <stp>TCS LI Equity</stp>
        <stp>CRNCY</stp>
        <stp>[Crispin Spreadsheet.xlsx]OEI!R602C4</stp>
        <tr r="D602" s="1"/>
      </tp>
      <tp t="s">
        <v>GBp</v>
        <stp/>
        <stp>##V3_BDPV12</stp>
        <stp>FGP LN Equity</stp>
        <stp>CRNCY</stp>
        <stp>[Crispin Spreadsheet.xlsx]OEI!R491C4</stp>
        <tr r="D491" s="1"/>
      </tp>
      <tp t="s">
        <v>AUD</v>
        <stp/>
        <stp>##V3_BDPV12</stp>
        <stp>WES AU Equity</stp>
        <stp>CRNCY</stp>
        <stp>[Crispin Spreadsheet.xlsx]OEI!R23C4</stp>
        <tr r="D23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Spreadsheet.xlsx]OEI!R14C12</stp>
        <tr r="L14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 t="s">
        <v>GBp</v>
        <stp/>
        <stp>##V3_BDPV12</stp>
        <stp>VCT LN Equity</stp>
        <stp>CRNCY</stp>
        <stp>[Crispin Spreadsheet.xlsx]OEI!R615C4</stp>
        <tr r="D615" s="1"/>
      </tp>
      <tp t="s">
        <v>SWISS MKT IX FUTR Jun19</v>
        <stp/>
        <stp>##V3_BDPV12</stp>
        <stp>SMA Index</stp>
        <stp>NAME</stp>
        <stp>[Crispin Spreadsheet.xlsx]OEI!R396C5</stp>
        <tr r="E396" s="1"/>
      </tp>
      <tp>
        <v>83.1</v>
        <stp/>
        <stp>##V3_BDPV12</stp>
        <stp>SDRL NO Equity</stp>
        <stp>PX_YEST_CLOSE</stp>
        <stp>[Crispin Spreadsheet.xlsx]OPE!R24C6</stp>
        <tr r="F24" s="5"/>
      </tp>
      <tp t="s">
        <v>USD</v>
        <stp/>
        <stp>##V3_BDPV12</stp>
        <stp>ON US Equity</stp>
        <stp>CRNCY</stp>
        <stp>[Crispin Spreadsheet.xlsx]OEI!R729C4</stp>
        <tr r="D729" s="1"/>
      </tp>
      <tp>
        <v>306.10000000000002</v>
        <stp/>
        <stp>##V3_BDPV12</stp>
        <stp>AKERBP NO Equity</stp>
        <stp>LAST_PRICE</stp>
        <stp>[Crispin Spreadsheet4.xlsx]SWAN!R79C7</stp>
        <tr r="G79" s="2"/>
      </tp>
      <tp>
        <v>8.8610000000000007</v>
        <stp/>
        <stp>##V3_BDPV12</stp>
        <stp>EURHKD Curncy</stp>
        <stp>PX_YEST_CLOSE</stp>
        <stp>[Crispin Spreadsheet.xlsx]SWAN!R53C30</stp>
        <tr r="AD53" s="2"/>
      </tp>
      <tp>
        <v>126.57</v>
        <stp/>
        <stp>##V3_BDPV12</stp>
        <stp>EURJPY Curncy</stp>
        <stp>PX_YEST_CLOSE</stp>
        <stp>[Crispin Spreadsheet.xlsx]SWAN!R70C30</stp>
        <tr r="AD70" s="2"/>
      </tp>
      <tp>
        <v>126.57</v>
        <stp/>
        <stp>##V3_BDPV12</stp>
        <stp>EURJPY Curncy</stp>
        <stp>PX_YEST_CLOSE</stp>
        <stp>[Crispin Spreadsheet.xlsx]SWAN!R65C30</stp>
        <tr r="AD65" s="2"/>
      </tp>
      <tp>
        <v>126.57</v>
        <stp/>
        <stp>##V3_BDPV12</stp>
        <stp>EURJPY Curncy</stp>
        <stp>PX_YEST_CLOSE</stp>
        <stp>[Crispin Spreadsheet.xlsx]SWAN!R64C30</stp>
        <tr r="AD64" s="2"/>
      </tp>
      <tp>
        <v>126.57</v>
        <stp/>
        <stp>##V3_BDPV12</stp>
        <stp>EURJPY Curncy</stp>
        <stp>PX_YEST_CLOSE</stp>
        <stp>[Crispin Spreadsheet.xlsx]SWAN!R67C30</stp>
        <tr r="AD67" s="2"/>
      </tp>
      <tp>
        <v>126.57</v>
        <stp/>
        <stp>##V3_BDPV12</stp>
        <stp>EURJPY Curncy</stp>
        <stp>PX_YEST_CLOSE</stp>
        <stp>[Crispin Spreadsheet.xlsx]SWAN!R66C30</stp>
        <tr r="AD66" s="2"/>
      </tp>
      <tp>
        <v>126.57</v>
        <stp/>
        <stp>##V3_BDPV12</stp>
        <stp>EURJPY Curncy</stp>
        <stp>PX_YEST_CLOSE</stp>
        <stp>[Crispin Spreadsheet.xlsx]SWAN!R69C30</stp>
        <tr r="AD69" s="2"/>
      </tp>
      <tp>
        <v>126.57</v>
        <stp/>
        <stp>##V3_BDPV12</stp>
        <stp>EURJPY Curncy</stp>
        <stp>PX_YEST_CLOSE</stp>
        <stp>[Crispin Spreadsheet.xlsx]SWAN!R68C30</stp>
        <tr r="AD68" s="2"/>
      </tp>
      <tp>
        <v>1</v>
        <stp/>
        <stp>##V3_BDPV12</stp>
        <stp>EURGBP Curncy</stp>
        <stp>QUOTE_FACTOR</stp>
        <stp>[Crispin Spreadsheet.xlsx]OEI!R802C12</stp>
        <tr r="L802" s="1"/>
      </tp>
      <tp>
        <v>1</v>
        <stp/>
        <stp>##V3_BDPV12</stp>
        <stp>EURGBP Curncy</stp>
        <stp>QUOTE_FACTOR</stp>
        <stp>[Crispin Spreadsheet.xlsx]OEI!R807C12</stp>
        <tr r="L807" s="1"/>
      </tp>
      <tp>
        <v>1</v>
        <stp/>
        <stp>##V3_BDPV12</stp>
        <stp>EURGBP Curncy</stp>
        <stp>QUOTE_FACTOR</stp>
        <stp>[Crispin Spreadsheet.xlsx]OEI!R804C12</stp>
        <tr r="L804" s="1"/>
      </tp>
      <tp>
        <v>9.5894999999999992</v>
        <stp/>
        <stp>##V3_BDPV12</stp>
        <stp>EURNOK Curncy</stp>
        <stp>PX_YEST_CLOSE</stp>
        <stp>[Crispin Spreadsheet.xlsx]SWAN!R83C30</stp>
        <tr r="AD83" s="2"/>
      </tp>
      <tp>
        <v>9.5894999999999992</v>
        <stp/>
        <stp>##V3_BDPV12</stp>
        <stp>EURNOK Curncy</stp>
        <stp>PX_YEST_CLOSE</stp>
        <stp>[Crispin Spreadsheet.xlsx]SWAN!R82C30</stp>
        <tr r="AD82" s="2"/>
      </tp>
      <tp>
        <v>9.5894999999999992</v>
        <stp/>
        <stp>##V3_BDPV12</stp>
        <stp>EURNOK Curncy</stp>
        <stp>PX_YEST_CLOSE</stp>
        <stp>[Crispin Spreadsheet.xlsx]SWAN!R81C30</stp>
        <tr r="AD81" s="2"/>
      </tp>
      <tp>
        <v>9.5894999999999992</v>
        <stp/>
        <stp>##V3_BDPV12</stp>
        <stp>EURNOK Curncy</stp>
        <stp>PX_YEST_CLOSE</stp>
        <stp>[Crispin Spreadsheet.xlsx]SWAN!R80C30</stp>
        <tr r="AD80" s="2"/>
      </tp>
      <tp>
        <v>9.5894999999999992</v>
        <stp/>
        <stp>##V3_BDPV12</stp>
        <stp>EURNOK Curncy</stp>
        <stp>PX_YEST_CLOSE</stp>
        <stp>[Crispin Spreadsheet.xlsx]SWAN!R79C30</stp>
        <tr r="AD79" s="2"/>
      </tp>
      <tp>
        <v>1.57491</v>
        <stp/>
        <stp>##V3_BDPV12</stp>
        <stp>EURAUD Curncy</stp>
        <stp>PX_YEST_CLOSE</stp>
        <stp>[Crispin Spreadsheet.xlsx]SWAN!R10C30</stp>
        <tr r="AD10" s="2"/>
      </tp>
      <tp>
        <v>4.3864999999999998</v>
        <stp/>
        <stp>##V3_BDPV12</stp>
        <stp>EURBRL Curncy</stp>
        <stp>PX_YEST_CLOSE</stp>
        <stp>[Crispin Spreadsheet.xlsx]SWAN!R17C30</stp>
        <tr r="AD17" s="2"/>
      </tp>
      <tp>
        <v>1.5054799999999999</v>
        <stp/>
        <stp>##V3_BDPV12</stp>
        <stp>EURCAD Curncy</stp>
        <stp>PX_YEST_CLOSE</stp>
        <stp>[Crispin Spreadsheet.xlsx]SWAN!R20C30</stp>
        <tr r="AD20" s="2"/>
      </tp>
      <tp>
        <v>1.5054799999999999</v>
        <stp/>
        <stp>##V3_BDPV12</stp>
        <stp>EURCAD Curncy</stp>
        <stp>PX_YEST_CLOSE</stp>
        <stp>[Crispin Spreadsheet.xlsx]SWAN!R21C30</stp>
        <tr r="AD21" s="2"/>
      </tp>
      <tp>
        <v>1.5054799999999999</v>
        <stp/>
        <stp>##V3_BDPV12</stp>
        <stp>EURCAD Curncy</stp>
        <stp>PX_YEST_CLOSE</stp>
        <stp>[Crispin Spreadsheet.xlsx]SWAN!R22C30</stp>
        <tr r="AD22" s="2"/>
      </tp>
      <tp>
        <v>17.91</v>
        <stp/>
        <stp>##V3_BDPV12</stp>
        <stp>ABX CN Equity</stp>
        <stp>PX_YEST_CLOSE</stp>
        <stp>[Crispin Spreadsheet.xlsx]BEST!R8C6</stp>
        <tr r="F8" s="6"/>
      </tp>
      <tp>
        <v>7.4637000000000002</v>
        <stp/>
        <stp>##V3_BDPV12</stp>
        <stp>EURDKK Curncy</stp>
        <stp>PX_YEST_CLOSE</stp>
        <stp>[Crispin Spreadsheet.xlsx]SWAN!R25C30</stp>
        <tr r="AD25" s="2"/>
      </tp>
      <tp>
        <v>1</v>
        <stp/>
        <stp>##V3_BDPV12</stp>
        <stp>EURGBP Curncy</stp>
        <stp>QUOTE_FACTOR</stp>
        <stp>[Crispin Spreadsheet.xlsx]OEI!R799C12</stp>
        <tr r="L799" s="1"/>
      </tp>
      <tp>
        <v>1</v>
        <stp/>
        <stp>##V3_BDPV12</stp>
        <stp>EURGBP Curncy</stp>
        <stp>QUOTE_FACTOR</stp>
        <stp>[Crispin Spreadsheet.xlsx]OEI!R777C12</stp>
        <tr r="L777" s="1"/>
      </tp>
      <tp>
        <v>290.8</v>
        <stp/>
        <stp>##V3_BDPV12</stp>
        <stp>QQ/ LN Equity</stp>
        <stp>PX_YEST_CLOSE</stp>
        <stp>[Crispin Spreadsheet.xlsx]OEI!R566C6</stp>
        <tr r="F566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16.440000000000001</v>
        <stp/>
        <stp>##V3_BDHV12</stp>
        <stp>CA FP Equity</stp>
        <stp>PX_CLOSE_1D</stp>
        <stp>12/04/2019</stp>
        <stp>12/04/2019</stp>
        <stp>[Crispin Spreadsheet.xlsx]OEI!R95C28</stp>
        <tr r="AB95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Spreadsheet.xlsx]OEI!R427C12</stp>
        <tr r="L427" s="1"/>
      </tp>
      <tp>
        <v>1</v>
        <stp/>
        <stp>##V3_BDPV12</stp>
        <stp>EURGBP Curncy</stp>
        <stp>QUOTE_FACTOR</stp>
        <stp>[Crispin Spreadsheet.xlsx]OEI!R426C12</stp>
        <tr r="L426" s="1"/>
      </tp>
      <tp>
        <v>15.7905</v>
        <stp/>
        <stp>##V3_BDPV12</stp>
        <stp>EURZAr Curncy</stp>
        <stp>PX_YEST_CLOSE</stp>
        <stp>[Crispin Spreadsheet.xlsx]SWAN!R88C30</stp>
        <tr r="AD88" s="2"/>
      </tp>
      <tp>
        <v>15.7905</v>
        <stp/>
        <stp>##V3_BDPV12</stp>
        <stp>EURZAr Curncy</stp>
        <stp>PX_YEST_CLOSE</stp>
        <stp>[Crispin Spreadsheet.xlsx]SWAN!R89C30</stp>
        <tr r="AD89" s="2"/>
      </tp>
      <tp>
        <v>15.7905</v>
        <stp/>
        <stp>##V3_BDPV12</stp>
        <stp>EURZAr Curncy</stp>
        <stp>PX_YEST_CLOSE</stp>
        <stp>[Crispin Spreadsheet.xlsx]SWAN!R86C30</stp>
        <tr r="AD86" s="2"/>
      </tp>
      <tp>
        <v>15.7905</v>
        <stp/>
        <stp>##V3_BDPV12</stp>
        <stp>EURZAr Curncy</stp>
        <stp>PX_YEST_CLOSE</stp>
        <stp>[Crispin Spreadsheet.xlsx]SWAN!R87C30</stp>
        <tr r="AD87" s="2"/>
      </tp>
      <tp>
        <v>10.473599999999999</v>
        <stp/>
        <stp>##V3_BDPV12</stp>
        <stp>EURSEK Curncy</stp>
        <stp>PX_YEST_CLOSE</stp>
        <stp>[Crispin Spreadsheet.xlsx]SWAN!R97C30</stp>
        <tr r="AD97" s="2"/>
      </tp>
      <tp>
        <v>10.473599999999999</v>
        <stp/>
        <stp>##V3_BDPV12</stp>
        <stp>EURSEK Curncy</stp>
        <stp>PX_YEST_CLOSE</stp>
        <stp>[Crispin Spreadsheet.xlsx]SWAN!R96C30</stp>
        <tr r="AD96" s="2"/>
      </tp>
      <tp>
        <v>10.473599999999999</v>
        <stp/>
        <stp>##V3_BDPV12</stp>
        <stp>EURSEK Curncy</stp>
        <stp>PX_YEST_CLOSE</stp>
        <stp>[Crispin Spreadsheet.xlsx]SWAN!R95C30</stp>
        <tr r="AD95" s="2"/>
      </tp>
      <tp>
        <v>10.473599999999999</v>
        <stp/>
        <stp>##V3_BDPV12</stp>
        <stp>EURSEK Curncy</stp>
        <stp>PX_YEST_CLOSE</stp>
        <stp>[Crispin Spreadsheet.xlsx]SWAN!R99C30</stp>
        <tr r="AD99" s="2"/>
      </tp>
      <tp>
        <v>10.473599999999999</v>
        <stp/>
        <stp>##V3_BDPV12</stp>
        <stp>EURSEK Curncy</stp>
        <stp>PX_YEST_CLOSE</stp>
        <stp>[Crispin Spreadsheet.xlsx]SWAN!R98C30</stp>
        <tr r="AD98" s="2"/>
      </tp>
      <tp>
        <v>0.86363000000000001</v>
        <stp/>
        <stp>##V3_BDPV12</stp>
        <stp>EURGBP Curncy</stp>
        <stp>LAST_PRICE</stp>
        <stp>[Crispin Spreadsheet4.xlsx]SWAN!R226C13</stp>
        <tr r="M226" s="2"/>
      </tp>
      <tp>
        <v>0.86363000000000001</v>
        <stp/>
        <stp>##V3_BDPV12</stp>
        <stp>EURGBP Curncy</stp>
        <stp>LAST_PRICE</stp>
        <stp>[Crispin Spreadsheet4.xlsx]SWAN!R232C13</stp>
        <tr r="M232" s="2"/>
      </tp>
      <tp>
        <v>23.28</v>
        <stp/>
        <stp>##V3_BDHV12</stp>
        <stp>CS FP Equity</stp>
        <stp>PX_CLOSE_1D</stp>
        <stp>12/04/2019</stp>
        <stp>12/04/2019</stp>
        <stp>[Crispin Spreadsheet.xlsx]OEI!R91C28</stp>
        <tr r="AB91" s="1"/>
      </tp>
      <tp>
        <v>1.1298999999999999</v>
        <stp/>
        <stp>##V3_BDPV12</stp>
        <stp>EURUSD Curncy</stp>
        <stp>PX_YEST_CLOSE</stp>
        <stp>[Crispin Spreadsheet.xlsx]SWAN!R50C30</stp>
        <tr r="AD50" s="2"/>
      </tp>
      <tp>
        <v>0.86363000000000001</v>
        <stp/>
        <stp>##V3_BDPV12</stp>
        <stp>EURGBP Curncy</stp>
        <stp>LAST_PRICE</stp>
        <stp>[Crispin Spreadsheet4.xlsx]SWAN!R155C13</stp>
        <tr r="M155" s="2"/>
      </tp>
      <tp>
        <v>0.86363000000000001</v>
        <stp/>
        <stp>##V3_BDPV12</stp>
        <stp>EURGBP Curncy</stp>
        <stp>LAST_PRICE</stp>
        <stp>[Crispin Spreadsheet4.xlsx]SWAN!R124C13</stp>
        <tr r="M124" s="2"/>
      </tp>
      <tp>
        <v>21.72</v>
        <stp/>
        <stp>##V3_BDPV12</stp>
        <stp>LHA GY Equity</stp>
        <stp>PX_YEST_CLOSE</stp>
        <stp>[Crispin Spreadsheet.xlsx]OEI!R158C6</stp>
        <tr r="F158" s="1"/>
      </tp>
      <tp t="s">
        <v>USD</v>
        <stp/>
        <stp>##V3_BDPV12</stp>
        <stp>XPO US Equity</stp>
        <stp>CRNCY</stp>
        <stp>[Crispin Spreadsheet.xlsx]OEI!R854C4</stp>
        <tr r="D854" s="1"/>
      </tp>
      <tp t="s">
        <v>USD</v>
        <stp/>
        <stp>##V3_BDPV12</stp>
        <stp>TTM US Equity</stp>
        <stp>CRNCY</stp>
        <stp>[Crispin Spreadsheet.xlsx]OEI!R750C4</stp>
        <tr r="D750" s="1"/>
      </tp>
      <tp>
        <v>668.5</v>
        <stp/>
        <stp>##V3_BDPV12</stp>
        <stp>LRE LN Equity</stp>
        <stp>PX_YEST_CLOSE</stp>
        <stp>[Crispin Spreadsheet.xlsx]OEI!R535C6</stp>
        <tr r="F535" s="1"/>
      </tp>
      <tp>
        <v>31</v>
        <stp/>
        <stp>##V3_BDPV12</stp>
        <stp>WOW AU Equity</stp>
        <stp>PX_YEST_CLOSE</stp>
        <stp>[Crispin Spreadsheet.xlsx]OEI!R26C6</stp>
        <tr r="F26" s="1"/>
      </tp>
      <tp>
        <v>1398.5</v>
        <stp/>
        <stp>##V3_BDPV12</stp>
        <stp>TPK LN Equity</stp>
        <stp>PX_YEST_CLOSE</stp>
        <stp>[Crispin Spreadsheet.xlsx]OEI!R607C6</stp>
        <tr r="F607" s="1"/>
      </tp>
      <tp>
        <v>1089.0899999999999</v>
        <stp/>
        <stp>##V3_BDPV12</stp>
        <stp>MXEF Index</stp>
        <stp>LAST_PRICE</stp>
        <stp>[Crispin Spreadsheet.xlsx]OEI!R790C7</stp>
        <tr r="G790" s="1"/>
      </tp>
      <tp>
        <v>122</v>
        <stp/>
        <stp>##V3_BDPV12</stp>
        <stp>RTN LN Equity</stp>
        <stp>PX_YEST_CLOSE</stp>
        <stp>[Crispin Spreadsheet.xlsx]OEI!R573C6</stp>
        <tr r="F573" s="1"/>
      </tp>
      <tp>
        <v>21.86</v>
        <stp/>
        <stp>##V3_BDPV12</stp>
        <stp>CLN SW Equity</stp>
        <stp>PX_YEST_CLOSE</stp>
        <stp>[Crispin Spreadsheet.xlsx]OEI!R402C6</stp>
        <tr r="F402" s="1"/>
      </tp>
      <tp t="s">
        <v>ZAr</v>
        <stp/>
        <stp>##V3_BDPV12</stp>
        <stp>ANG SJ Equity</stp>
        <stp>CRNCY</stp>
        <stp>[Crispin Spreadsheet.xlsx]OEI!R353C4</stp>
        <tr r="D353" s="1"/>
      </tp>
      <tp t="s">
        <v>GBp</v>
        <stp/>
        <stp>##V3_BDPV12</stp>
        <stp>IAG LN Equity</stp>
        <stp>CRNCY</stp>
        <stp>[Crispin Spreadsheet.xlsx]OEI!R518C4</stp>
        <tr r="D518" s="1"/>
      </tp>
      <tp>
        <v>118.34</v>
        <stp/>
        <stp>##V3_BDPV12</stp>
        <stp>SJM US Equity</stp>
        <stp>PX_YEST_CLOSE</stp>
        <stp>[Crispin Spreadsheet.xlsx]OEI!R700C6</stp>
        <tr r="F700" s="1"/>
      </tp>
      <tp>
        <v>98.56</v>
        <stp/>
        <stp>##V3_BDPV12</stp>
        <stp>RHM GY Equity</stp>
        <stp>PX_YEST_CLOSE</stp>
        <stp>[Crispin Spreadsheet.xlsx]OEI!R178C6</stp>
        <tr r="F178" s="1"/>
      </tp>
      <tp t="s">
        <v>GBp</v>
        <stp/>
        <stp>##V3_BDPV12</stp>
        <stp>VOD LN Equity</stp>
        <stp>CRNCY</stp>
        <stp>[Crispin Spreadsheet.xlsx]OEI!R616C4</stp>
        <tr r="D616" s="1"/>
      </tp>
      <tp>
        <v>381.6</v>
        <stp/>
        <stp>##V3_BDPV12</stp>
        <stp>JUP LN Equity</stp>
        <stp>PX_YEST_CLOSE</stp>
        <stp>[Crispin Spreadsheet.xlsx]OEI!R532C6</stp>
        <tr r="F532" s="1"/>
      </tp>
      <tp>
        <v>99.39</v>
        <stp/>
        <stp>##V3_BDPV12</stp>
        <stp>SAP GY Equity</stp>
        <stp>PX_YEST_CLOSE</stp>
        <stp>[Crispin Spreadsheet.xlsx]OEI!R181C6</stp>
        <tr r="F181" s="1"/>
      </tp>
      <tp>
        <v>2.5920000000000001</v>
        <stp/>
        <stp>##V3_BDPV12</stp>
        <stp>MAP SQ Equity</stp>
        <stp>PX_YEST_CLOSE</stp>
        <stp>[Crispin Spreadsheet.xlsx]OEI!R369C6</stp>
        <tr r="F369" s="1"/>
      </tp>
      <tp>
        <v>1672</v>
        <stp/>
        <stp>##V3_BDPV12</stp>
        <stp>PRU LN Equity</stp>
        <stp>PX_YEST_CLOSE</stp>
        <stp>[Crispin Spreadsheet.xlsx]OEI!R565C6</stp>
        <tr r="F565" s="1"/>
      </tp>
      <tp t="s">
        <v>DKK</v>
        <stp/>
        <stp>##V3_BDPV12</stp>
        <stp>VWS DC Equity</stp>
        <stp>CRNCY</stp>
        <stp>[Crispin Spreadsheet.xlsx]OEI!R68C4</stp>
        <tr r="D68" s="1"/>
      </tp>
      <tp t="s">
        <v>EUR</v>
        <stp/>
        <stp>##V3_BDPV12</stp>
        <stp>RBI AV Equity</stp>
        <stp>CRNCY</stp>
        <stp>[Crispin Spreadsheet.xlsx]OEI!R29C4</stp>
        <tr r="D29" s="1"/>
      </tp>
      <tp t="s">
        <v>GBp</v>
        <stp/>
        <stp>##V3_BDPV12</stp>
        <stp>MKS LN Equity</stp>
        <stp>CRNCY</stp>
        <stp>[Crispin Spreadsheet.xlsx]OEI!R542C4</stp>
        <tr r="D542" s="1"/>
      </tp>
      <tp>
        <v>1608</v>
        <stp/>
        <stp>##V3_BDPV12</stp>
        <stp>HSX LN Equity</stp>
        <stp>PX_YEST_CLOSE</stp>
        <stp>[Crispin Spreadsheet.xlsx]OEI!R504C6</stp>
        <tr r="F504" s="1"/>
      </tp>
      <tp t="s">
        <v>GBp</v>
        <stp/>
        <stp>##V3_BDPV12</stp>
        <stp>RMV LN Equity</stp>
        <stp>CRNCY</stp>
        <stp>[Crispin Spreadsheet.xlsx]OEI!R574C4</stp>
        <tr r="D574" s="1"/>
      </tp>
      <tp>
        <v>7.41</v>
        <stp/>
        <stp>##V3_BDPV12</stp>
        <stp>SYD AU Equity</stp>
        <stp>PX_YEST_CLOSE</stp>
        <stp>[Crispin Spreadsheet.xlsx]OEI!R22C6</stp>
        <tr r="F22" s="1"/>
      </tp>
      <tp>
        <v>19665</v>
        <stp/>
        <stp>##V3_BDPV12</stp>
        <stp>YBYA Index</stp>
        <stp>LAST_PRICE</stp>
        <stp>[Crispin Spreadsheet.xlsx]OEI!R427C7</stp>
        <tr r="G427" s="1"/>
      </tp>
      <tp>
        <v>2.59</v>
        <stp/>
        <stp>##V3_BDHV12</stp>
        <stp>MTS AU Equity</stp>
        <stp>PX_CLOSE_1D</stp>
        <stp>12/04/2019</stp>
        <stp>12/04/2019</stp>
        <stp>[Crispin Spreadsheet.xlsx]OEI!R20C28</stp>
        <tr r="AB20" s="1"/>
      </tp>
      <tp>
        <v>63.36</v>
        <stp/>
        <stp>##V3_BDPV12</stp>
        <stp>CLA Comdty</stp>
        <stp>LAST_PRICE</stp>
        <stp>[Crispin Spreadsheet4.xlsx]OEI!R788C7</stp>
        <tr r="G788" s="1"/>
      </tp>
      <tp>
        <v>76.3</v>
        <stp/>
        <stp>##V3_BDHV12</stp>
        <stp>UCB BB Equity</stp>
        <stp>PX_CLOSE_1D</stp>
        <stp>12/04/2019</stp>
        <stp>12/04/2019</stp>
        <stp>[Crispin Spreadsheet.xlsx]OEI!R41C28</stp>
        <tr r="AB41" s="1"/>
      </tp>
      <tp>
        <v>19572.5</v>
        <stp/>
        <stp>##V3_BDPV12</stp>
        <stp>YBYA Index</stp>
        <stp>PX_YEST_CLOSE</stp>
        <stp>[Crispin Spreadsheet.xlsx]OEI!R427C6</stp>
        <tr r="F427" s="1"/>
      </tp>
      <tp>
        <v>138.1</v>
        <stp/>
        <stp>##V3_BDHV12</stp>
        <stp>VOD LN Equity</stp>
        <stp>PX_CLOSE_1D</stp>
        <stp>12/04/2019</stp>
        <stp>12/04/2019</stp>
        <stp>[Crispin Spreadsheet.xlsx]OPE!R50C22</stp>
        <tr r="V50" s="5"/>
      </tp>
      <tp>
        <v>5.0000000000000001E-3</v>
        <stp/>
        <stp>##V3_BDPV12</stp>
        <stp>WGXO AU Equity</stp>
        <stp>PX_YEST_CLOSE</stp>
        <stp>[Crispin Spreadsheet.xlsx]OEI!R25C6</stp>
        <tr r="F25" s="1"/>
      </tp>
      <tp t="s">
        <v>EUR</v>
        <stp/>
        <stp>##V3_BDPV12</stp>
        <stp>DG FP Equity</stp>
        <stp>CRNCY</stp>
        <stp>[Crispin Spreadsheet.xlsx]OEI!R140C4</stp>
        <tr r="D140" s="1"/>
      </tp>
      <tp t="s">
        <v>USD</v>
        <stp/>
        <stp>##V3_BDPV12</stp>
        <stp>GM US Equity</stp>
        <stp>CRNCY</stp>
        <stp>[Crispin Spreadsheet.xlsx]OEI!R690C4</stp>
        <tr r="D690" s="1"/>
      </tp>
      <tp t="s">
        <v>USD</v>
        <stp/>
        <stp>##V3_BDPV12</stp>
        <stp>USA Comdty</stp>
        <stp>CRNCY</stp>
        <stp>[Crispin Spreadsheet.xlsx]OEI!R783C4</stp>
        <tr r="D783" s="1"/>
      </tp>
      <tp>
        <v>820.6</v>
        <stp/>
        <stp>##V3_BDPV12</stp>
        <stp>UU/ LN Equity</stp>
        <stp>PX_YEST_CLOSE</stp>
        <stp>[Crispin Spreadsheet.xlsx]OEI!R613C6</stp>
        <tr r="F613" s="1"/>
      </tp>
      <tp t="s">
        <v>EUR</v>
        <stp/>
        <stp>##V3_BDPV12</stp>
        <stp>FTI FP Equity</stp>
        <stp>CRNCY</stp>
        <stp>[Crispin Spreadsheet.xlsx]OEI!R132C4</stp>
        <tr r="D132" s="1"/>
      </tp>
      <tp t="s">
        <v>ZAr</v>
        <stp/>
        <stp>##V3_BDPV12</stp>
        <stp>KIO SJ Equity</stp>
        <stp>CRNCY</stp>
        <stp>[Crispin Spreadsheet.xlsx]OEI!R355C4</stp>
        <tr r="D355" s="1"/>
      </tp>
      <tp>
        <v>1134</v>
        <stp/>
        <stp>##V3_BDPV12</stp>
        <stp>SSE LN Equity</stp>
        <stp>PX_YEST_CLOSE</stp>
        <stp>[Crispin Spreadsheet.xlsx]OEI!R595C6</stp>
        <tr r="F595" s="1"/>
      </tp>
      <tp>
        <v>1551.2</v>
        <stp/>
        <stp>##V3_BDPV12</stp>
        <stp>GSK LN Equity</stp>
        <stp>PX_YEST_CLOSE</stp>
        <stp>[Crispin Spreadsheet.xlsx]OEI!R495C6</stp>
        <tr r="F495" s="1"/>
      </tp>
      <tp>
        <v>26.05</v>
        <stp/>
        <stp>##V3_BDPV12</stp>
        <stp>RHK GY Equity</stp>
        <stp>PX_YEST_CLOSE</stp>
        <stp>[Crispin Spreadsheet.xlsx]OEI!R179C6</stp>
        <tr r="F179" s="1"/>
      </tp>
      <tp t="s">
        <v>GBp</v>
        <stp/>
        <stp>##V3_BDPV12</stp>
        <stp>IMB LN Equity</stp>
        <stp>CRNCY</stp>
        <stp>[Crispin Spreadsheet.xlsx]OEI!R515C4</stp>
        <tr r="D515" s="1"/>
      </tp>
      <tp>
        <v>364</v>
        <stp/>
        <stp>##V3_BDPV12</stp>
        <stp>RTO LN Equity</stp>
        <stp>PX_YEST_CLOSE</stp>
        <stp>[Crispin Spreadsheet.xlsx]OEI!R572C6</stp>
        <tr r="F572" s="1"/>
      </tp>
      <tp t="s">
        <v>EUR</v>
        <stp/>
        <stp>##V3_BDPV12</stp>
        <stp>ERF FP Equity</stp>
        <stp>CRNCY</stp>
        <stp>[Crispin Spreadsheet.xlsx]OEI!R824C4</stp>
        <tr r="D824" s="1"/>
      </tp>
      <tp t="s">
        <v>EUR</v>
        <stp/>
        <stp>##V3_BDPV12</stp>
        <stp>ERF FP Equity</stp>
        <stp>CRNCY</stp>
        <stp>[Crispin Spreadsheet.xlsx]OEI!R104C4</stp>
        <tr r="D104" s="1"/>
      </tp>
      <tp>
        <v>2.16</v>
        <stp/>
        <stp>##V3_BDPV12</stp>
        <stp>TRQ CN Equity</stp>
        <stp>PX_YEST_CLOSE</stp>
        <stp>[Crispin Spreadsheet.xlsx]OEI!R56C6</stp>
        <tr r="F56" s="1"/>
      </tp>
      <tp>
        <v>217.42</v>
        <stp/>
        <stp>##V3_BDPV12</stp>
        <stp>MMM US Equity</stp>
        <stp>PX_YEST_CLOSE</stp>
        <stp>[Crispin Spreadsheet.xlsx]OEI!R626C6</stp>
        <tr r="F626" s="1"/>
      </tp>
      <tp>
        <v>144.35</v>
        <stp/>
        <stp>##V3_BDPV12</stp>
        <stp>IBM US Equity</stp>
        <stp>PX_YEST_CLOSE</stp>
        <stp>[Crispin Spreadsheet.xlsx]OEI!R699C6</stp>
        <tr r="F699" s="1"/>
      </tp>
      <tp>
        <v>296.7</v>
        <stp/>
        <stp>##V3_BDPV12</stp>
        <stp>UHR SW Equity</stp>
        <stp>PX_YEST_CLOSE</stp>
        <stp>[Crispin Spreadsheet.xlsx]OEI!R417C6</stp>
        <tr r="F417" s="1"/>
      </tp>
      <tp>
        <v>71.790000000000006</v>
        <stp/>
        <stp>##V3_BDPV12</stp>
        <stp>BAS GY Equity</stp>
        <stp>PX_YEST_CLOSE</stp>
        <stp>[Crispin Spreadsheet.xlsx]OEI!R150C6</stp>
        <tr r="F150" s="1"/>
      </tp>
      <tp>
        <v>1.64</v>
        <stp/>
        <stp>##V3_BDPV12</stp>
        <stp>SRS IM Equity</stp>
        <stp>PX_YEST_CLOSE</stp>
        <stp>[Crispin Spreadsheet.xlsx]OEI!R247C6</stp>
        <tr r="F247" s="1"/>
      </tp>
      <tp>
        <v>37.130000000000003</v>
        <stp/>
        <stp>##V3_BDPV12</stp>
        <stp>AC FP Equity</stp>
        <stp>PX_YEST_CLOSE</stp>
        <stp>[Crispin Spreadsheet.xlsx]OEI!R85C6</stp>
        <tr r="F85" s="1"/>
      </tp>
      <tp>
        <v>16.78</v>
        <stp/>
        <stp>##V3_BDPV12</stp>
        <stp>CA FP Equity</stp>
        <stp>PX_YEST_CLOSE</stp>
        <stp>[Crispin Spreadsheet.xlsx]OEI!R95C6</stp>
        <tr r="F95" s="1"/>
      </tp>
      <tp>
        <v>26.28</v>
        <stp/>
        <stp>##V3_BDPV12</stp>
        <stp>VIV FP Equity</stp>
        <stp>PX_YEST_CLOSE</stp>
        <stp>[Crispin Spreadsheet.xlsx]OEI!R141C6</stp>
        <tr r="F141" s="1"/>
      </tp>
      <tp>
        <v>98.05</v>
        <stp/>
        <stp>##V3_BDPV12</stp>
        <stp>LNZ AV Equity</stp>
        <stp>PX_YEST_CLOSE</stp>
        <stp>[Crispin Spreadsheet.xlsx]OEI!R830C6</stp>
        <tr r="F830" s="1"/>
      </tp>
      <tp>
        <v>34.08</v>
        <stp/>
        <stp>##V3_BDPV12</stp>
        <stp>KNX US Equity</stp>
        <stp>PX_YEST_CLOSE</stp>
        <stp>[Crispin Spreadsheet.xlsx]OEI!R705C6</stp>
        <tr r="F705" s="1"/>
      </tp>
      <tp>
        <v>13.7</v>
        <stp/>
        <stp>##V3_BDPV12</stp>
        <stp>FCX US Equity</stp>
        <stp>PX_YEST_CLOSE</stp>
        <stp>[Crispin Spreadsheet.xlsx]OEI!R688C6</stp>
        <tr r="F688" s="1"/>
      </tp>
      <tp t="s">
        <v>USD</v>
        <stp/>
        <stp>##V3_BDPV12</stp>
        <stp>AVP US Equity</stp>
        <stp>CRNCY</stp>
        <stp>[Crispin Spreadsheet.xlsx]OEI!R643C4</stp>
        <tr r="D643" s="1"/>
      </tp>
      <tp>
        <v>99.66</v>
        <stp/>
        <stp>##V3_BDHV12</stp>
        <stp>FNV CN Equity</stp>
        <stp>PX_CLOSE_1D</stp>
        <stp>12/04/2019</stp>
        <stp>12/04/2019</stp>
        <stp>[Crispin Spreadsheet.xlsx]OEI!R54C28</stp>
        <tr r="AB54" s="1"/>
      </tp>
      <tp>
        <v>16.37</v>
        <stp/>
        <stp>##V3_BDHV12</stp>
        <stp>ESV US Equity</stp>
        <stp>PX_CLOSE_1D</stp>
        <stp>12/04/2019</stp>
        <stp>12/04/2019</stp>
        <stp>[Crispin Spreadsheet.xlsx]OPE!R53C22</stp>
        <tr r="V53" s="5"/>
      </tp>
      <tp>
        <v>209.3</v>
        <stp/>
        <stp>##V3_BDHV12</stp>
        <stp>GNC LN Equity</stp>
        <stp>PX_CLOSE_1D</stp>
        <stp>12/04/2019</stp>
        <stp>12/04/2019</stp>
        <stp>[Crispin Spreadsheet.xlsx]OPE!R41C22</stp>
        <tr r="V41" s="5"/>
      </tp>
      <tp>
        <v>78.08</v>
        <stp/>
        <stp>##V3_BDHV12</stp>
        <stp>ABI BB Equity</stp>
        <stp>PX_CLOSE_1D</stp>
        <stp>12/04/2019</stp>
        <stp>12/04/2019</stp>
        <stp>[Crispin Spreadsheet.xlsx]OEI!R34C28</stp>
        <tr r="AB34" s="1"/>
      </tp>
      <tp t="s">
        <v>USD</v>
        <stp/>
        <stp>##V3_BDPV12</stp>
        <stp>MU US Equity</stp>
        <stp>CRNCY</stp>
        <stp>[Crispin Spreadsheet.xlsx]OEI!R719C4</stp>
        <tr r="D719" s="1"/>
      </tp>
      <tp>
        <v>306.10000000000002</v>
        <stp/>
        <stp>##V3_BDPV12</stp>
        <stp>AKERBP NO Equity</stp>
        <stp>LAST_PRICE</stp>
        <stp>[Crispin Spreadsheet4.xlsx]FDXC!R26C7</stp>
        <tr r="G26" s="8"/>
      </tp>
      <tp>
        <v>4.12</v>
        <stp/>
        <stp>##V3_BDPV12</stp>
        <stp>DEXB BB Equity</stp>
        <stp>PX_YEST_CLOSE</stp>
        <stp>[Crispin Spreadsheet.xlsx]OEI!R37C6</stp>
        <tr r="F37" s="1"/>
      </tp>
      <tp t="s">
        <v>GBp</v>
        <stp/>
        <stp>##V3_BDPV12</stp>
        <stp>DMGT LN Equity</stp>
        <stp>CRNCY</stp>
        <stp>[Crispin Spreadsheet.xlsx]OPE!R37C4</stp>
        <tr r="D37" s="5"/>
      </tp>
      <tp>
        <v>21.93</v>
        <stp/>
        <stp>##V3_BDPV12</stp>
        <stp>AD NA Equity</stp>
        <stp>PX_YEST_CLOSE</stp>
        <stp>[Crispin Spreadsheet.xlsx]OEI!R319C6</stp>
        <tr r="F319" s="1"/>
      </tp>
      <tp t="s">
        <v>EUR</v>
        <stp/>
        <stp>##V3_BDPV12</stp>
        <stp>IKA Comdty</stp>
        <stp>CRNCY</stp>
        <stp>[Crispin Spreadsheet.xlsx]OEI!R780C4</stp>
        <tr r="D780" s="1"/>
      </tp>
      <tp>
        <v>3378</v>
        <stp/>
        <stp>##V3_BDPV12</stp>
        <stp>VGA Index</stp>
        <stp>LAST_PRICE</stp>
        <stp>[Crispin Spreadsheet4.xlsx]OEI!R84C7</stp>
        <tr r="G84" s="1"/>
      </tp>
      <tp>
        <v>10.945</v>
        <stp/>
        <stp>##V3_BDHV12</stp>
        <stp>AF FP Equity</stp>
        <stp>PX_CLOSE_1D</stp>
        <stp>12/04/2019</stp>
        <stp>12/04/2019</stp>
        <stp>[Crispin Spreadsheet.xlsx]OEI!R86C28</stp>
        <tr r="AB86" s="1"/>
      </tp>
      <tp>
        <v>37.69</v>
        <stp/>
        <stp>##V3_BDHV12</stp>
        <stp>AC FP Equity</stp>
        <stp>PX_CLOSE_1D</stp>
        <stp>12/04/2019</stp>
        <stp>12/04/2019</stp>
        <stp>[Crispin Spreadsheet.xlsx]OEI!R85C28</stp>
        <tr r="AB85" s="1"/>
      </tp>
      <tp>
        <v>891.8</v>
        <stp/>
        <stp>##V3_BDPV12</stp>
        <stp>RR/ LN Equity</stp>
        <stp>PX_YEST_CLOSE</stp>
        <stp>[Crispin Spreadsheet.xlsx]OEI!R577C6</stp>
        <tr r="F577" s="1"/>
      </tp>
      <tp t="s">
        <v>GBp</v>
        <stp/>
        <stp>##V3_BDPV12</stp>
        <stp>DC/ LN Equity</stp>
        <stp>CRNCY</stp>
        <stp>[Crispin Spreadsheet.xlsx]SWAN!R132C4</stp>
        <tr r="D132" s="2"/>
      </tp>
      <tp>
        <v>1.325</v>
        <stp/>
        <stp>##V3_BDPV12</stp>
        <stp>WGX AU Equity</stp>
        <stp>PX_YEST_CLOSE</stp>
        <stp>[Crispin Spreadsheet.xlsx]OEI!R24C6</stp>
        <tr r="F24" s="1"/>
      </tp>
      <tp>
        <v>48.43</v>
        <stp/>
        <stp>##V3_BDPV12</stp>
        <stp>BMA US Equity</stp>
        <stp>PX_YEST_CLOSE</stp>
        <stp>[Crispin Spreadsheet.xlsx]OEI!R645C6</stp>
        <tr r="F645" s="1"/>
      </tp>
      <tp t="s">
        <v>GBp</v>
        <stp/>
        <stp>##V3_BDPV12</stp>
        <stp>RCH LN Equity</stp>
        <stp>CRNCY</stp>
        <stp>[Crispin Spreadsheet.xlsx]OEI!R608C4</stp>
        <tr r="D608" s="1"/>
      </tp>
      <tp>
        <v>11.68</v>
        <stp/>
        <stp>##V3_BDPV12</stp>
        <stp>ELF US Equity</stp>
        <stp>PX_YEST_CLOSE</stp>
        <stp>[Crispin Spreadsheet.xlsx]OEI!R674C6</stp>
        <tr r="F674" s="1"/>
      </tp>
      <tp>
        <v>712.44</v>
        <stp/>
        <stp>##V3_BDPV12</stp>
        <stp>CMG US Equity</stp>
        <stp>PX_YEST_CLOSE</stp>
        <stp>[Crispin Spreadsheet.xlsx]OEI!R655C6</stp>
        <tr r="F655" s="1"/>
      </tp>
      <tp t="s">
        <v>EUR</v>
        <stp/>
        <stp>##V3_BDPV12</stp>
        <stp>STM FP Equity</stp>
        <stp>CRNCY</stp>
        <stp>[Crispin Spreadsheet.xlsx]OEI!R131C4</stp>
        <tr r="D131" s="1"/>
      </tp>
      <tp t="s">
        <v>USD</v>
        <stp/>
        <stp>##V3_BDPV12</stp>
        <stp>CRM US Equity</stp>
        <stp>CRNCY</stp>
        <stp>[Crispin Spreadsheet.xlsx]OEI!R744C4</stp>
        <tr r="D744" s="1"/>
      </tp>
      <tp t="s">
        <v>GBp</v>
        <stp/>
        <stp>##V3_BDPV12</stp>
        <stp>ECM LN Equity</stp>
        <stp>CRNCY</stp>
        <stp>[Crispin Spreadsheet.xlsx]OEI!R488C4</stp>
        <tr r="D488" s="1"/>
      </tp>
      <tp>
        <v>22.21</v>
        <stp/>
        <stp>##V3_BDPV12</stp>
        <stp>ELE SQ Equity</stp>
        <stp>PX_YEST_CLOSE</stp>
        <stp>[Crispin Spreadsheet.xlsx]OEI!R366C6</stp>
        <tr r="F366" s="1"/>
      </tp>
      <tp t="s">
        <v>GBp</v>
        <stp/>
        <stp>##V3_BDPV12</stp>
        <stp>ABC LN Equity</stp>
        <stp>CRNCY</stp>
        <stp>[Crispin Spreadsheet.xlsx]OEI!R429C4</stp>
        <tr r="D429" s="1"/>
      </tp>
      <tp>
        <v>81.44</v>
        <stp/>
        <stp>##V3_BDPV12</stp>
        <stp>WCH GY Equity</stp>
        <stp>PX_YEST_CLOSE</stp>
        <stp>[Crispin Spreadsheet.xlsx]OEI!R191C6</stp>
        <tr r="F191" s="1"/>
      </tp>
      <tp t="s">
        <v>GBp</v>
        <stp/>
        <stp>##V3_BDPV12</stp>
        <stp>CNA LN Equity</stp>
        <stp>CRNCY</stp>
        <stp>[Crispin Spreadsheet.xlsx]OEI!R465C4</stp>
        <tr r="D465" s="1"/>
      </tp>
      <tp>
        <v>81.25</v>
        <stp/>
        <stp>##V3_BDPV12</stp>
        <stp>HEN GY Equity</stp>
        <stp>PX_YEST_CLOSE</stp>
        <stp>[Crispin Spreadsheet.xlsx]OEI!R167C6</stp>
        <tr r="F167" s="1"/>
      </tp>
      <tp>
        <v>1.64</v>
        <stp/>
        <stp>##V3_BDPV12</stp>
        <stp>SRS IM Equity</stp>
        <stp>PX_YEST_CLOSE</stp>
        <stp>[Crispin Spreadsheet.xlsx]OPE!R14C6</stp>
        <tr r="F14" s="5"/>
      </tp>
      <tp>
        <v>67.05</v>
        <stp/>
        <stp>##V3_BDPV12</stp>
        <stp>FRO NO Equity</stp>
        <stp>PX_YEST_CLOSE</stp>
        <stp>[Crispin Spreadsheet.xlsx]OEI!R826C6</stp>
        <tr r="F826" s="1"/>
      </tp>
      <tp t="s">
        <v>GBp</v>
        <stp/>
        <stp>##V3_BDPV12</stp>
        <stp>ABF LN Equity</stp>
        <stp>CRNCY</stp>
        <stp>[Crispin Spreadsheet.xlsx]OEI!R439C4</stp>
        <tr r="D439" s="1"/>
      </tp>
      <tp>
        <v>1250</v>
        <stp/>
        <stp>##V3_BDPV12</stp>
        <stp>ERM LN Equity</stp>
        <stp>PX_YEST_CLOSE</stp>
        <stp>[Crispin Spreadsheet.xlsx]OEI!R487C6</stp>
        <tr r="F487" s="1"/>
      </tp>
      <tp>
        <v>4.694</v>
        <stp/>
        <stp>##V3_BDPV12</stp>
        <stp>SPM IM Equity</stp>
        <stp>PX_YEST_CLOSE</stp>
        <stp>[Crispin Spreadsheet.xlsx]OEI!R246C6</stp>
        <tr r="F246" s="1"/>
      </tp>
      <tp>
        <v>225.4</v>
        <stp/>
        <stp>##V3_BDPV12</stp>
        <stp>ADS GY Equity</stp>
        <stp>PX_YEST_CLOSE</stp>
        <stp>[Crispin Spreadsheet.xlsx]OEI!R146C6</stp>
        <tr r="F146" s="1"/>
      </tp>
      <tp>
        <v>10.935</v>
        <stp/>
        <stp>##V3_BDPV12</stp>
        <stp>AF FP Equity</stp>
        <stp>PX_YEST_CLOSE</stp>
        <stp>[Crispin Spreadsheet.xlsx]OEI!R86C6</stp>
        <tr r="F86" s="1"/>
      </tp>
      <tp>
        <v>5.0599999999999996</v>
        <stp/>
        <stp>##V3_BDPV12</stp>
        <stp>DHT US Equity</stp>
        <stp>PX_YEST_CLOSE</stp>
        <stp>[Crispin Spreadsheet.xlsx]OEI!R820C6</stp>
        <tr r="F820" s="1"/>
      </tp>
      <tp t="s">
        <v>AUD</v>
        <stp/>
        <stp>##V3_BDPV12</stp>
        <stp>MTS AU Equity</stp>
        <stp>CRNCY</stp>
        <stp>[Crispin Spreadsheet.xlsx]OEI!R834C4</stp>
        <tr r="D834" s="1"/>
      </tp>
      <tp>
        <v>36.950000000000003</v>
        <stp/>
        <stp>##V3_BDPV12</stp>
        <stp>FOX US Equity</stp>
        <stp>PX_YEST_CLOSE</stp>
        <stp>[Crispin Spreadsheet.xlsx]OEI!R687C6</stp>
        <tr r="F687" s="1"/>
      </tp>
      <tp>
        <v>58.4</v>
        <stp/>
        <stp>##V3_BDPV12</stp>
        <stp>ENX FP Equity</stp>
        <stp>PX_YEST_CLOSE</stp>
        <stp>[Crispin Spreadsheet.xlsx]OEI!R105C6</stp>
        <tr r="F105" s="1"/>
      </tp>
      <tp t="s">
        <v>USD</v>
        <stp/>
        <stp>##V3_BDPV12</stp>
        <stp>WTW US Equity</stp>
        <stp>CRNCY</stp>
        <stp>[Crispin Spreadsheet.xlsx]OEI!R852C4</stp>
        <tr r="D852" s="1"/>
      </tp>
      <tp t="s">
        <v>USD</v>
        <stp/>
        <stp>##V3_BDPV12</stp>
        <stp>ESV US Equity</stp>
        <stp>CRNCY</stp>
        <stp>[Crispin Spreadsheet.xlsx]OEI!R675C4</stp>
        <tr r="D675" s="1"/>
      </tp>
      <tp t="s">
        <v>EUR</v>
        <stp/>
        <stp>##V3_BDPV12</stp>
        <stp>SZU GY Equity</stp>
        <stp>CRNCY</stp>
        <stp>[Crispin Spreadsheet.xlsx]OEI!R186C4</stp>
        <tr r="D186" s="1"/>
      </tp>
      <tp>
        <v>143.19999999999999</v>
        <stp/>
        <stp>##V3_BDHV12</stp>
        <stp>BAR BB Equity</stp>
        <stp>PX_CLOSE_1D</stp>
        <stp>12/04/2019</stp>
        <stp>12/04/2019</stp>
        <stp>[Crispin Spreadsheet.xlsx]OEI!R35C28</stp>
        <tr r="AB35" s="1"/>
      </tp>
      <tp>
        <v>130.61000000000001</v>
        <stp/>
        <stp>##V3_BDPV12</stp>
        <stp>IKA Comdty</stp>
        <stp>LAST_PRICE</stp>
        <stp>[Crispin Spreadsheet4.xlsx]OEI!R780C7</stp>
        <tr r="G780" s="1"/>
      </tp>
      <tp>
        <v>145.80000000000001</v>
        <stp/>
        <stp>##V3_BDHV12</stp>
        <stp>EMG LN Equity</stp>
        <stp>PX_CLOSE_1D</stp>
        <stp>12/04/2019</stp>
        <stp>12/04/2019</stp>
        <stp>[Crispin Spreadsheet.xlsx]OPE!R45C22</stp>
        <tr r="V45" s="5"/>
      </tp>
      <tp>
        <v>1589.2</v>
        <stp/>
        <stp>##V3_BDPV12</stp>
        <stp>RTYA Index</stp>
        <stp>PX_YEST_CLOSE</stp>
        <stp>[Crispin Spreadsheet.xlsx]OEI!R625C6</stp>
        <tr r="F625" s="1"/>
      </tp>
      <tp t="s">
        <v>#N/A N/A</v>
        <stp/>
        <stp>##V3_BDHV12</stp>
        <stp>SVH AU Equity</stp>
        <stp>PX_CLOSE_1D</stp>
        <stp>12/04/2019</stp>
        <stp>12/04/2019</stp>
        <stp>[Crispin Spreadsheet.xlsx]OEI!R21C28</stp>
        <tr r="AB21" s="1"/>
      </tp>
      <tp t="s">
        <v>USD</v>
        <stp/>
        <stp>##V3_BDPV12</stp>
        <stp>GS US Equity</stp>
        <stp>CRNCY</stp>
        <stp>[Crispin Spreadsheet.xlsx]OEI!R692C4</stp>
        <tr r="D692" s="1"/>
      </tp>
      <tp>
        <v>20.055</v>
        <stp/>
        <stp>##V3_BDPV12</stp>
        <stp>MT NA Equity</stp>
        <stp>PX_YEST_CLOSE</stp>
        <stp>[Crispin Spreadsheet.xlsx]OEI!R314C6</stp>
        <tr r="F314" s="1"/>
      </tp>
      <tp t="s">
        <v>EUR</v>
        <stp/>
        <stp>##V3_BDPV12</stp>
        <stp>SAVE FP Equity</stp>
        <stp>CRNCY</stp>
        <stp>[Crispin Spreadsheet.xlsx]OPE!R10C4</stp>
        <tr r="D10" s="5"/>
      </tp>
      <tp t="s">
        <v>EUR</v>
        <stp/>
        <stp>##V3_BDPV12</stp>
        <stp>EL FP Equity</stp>
        <stp>CRNCY</stp>
        <stp>[Crispin Spreadsheet.xlsx]OEI!R103C4</stp>
        <tr r="D103" s="1"/>
      </tp>
      <tp t="s">
        <v>USD</v>
        <stp/>
        <stp>##V3_BDPV12</stp>
        <stp>TYA Comdty</stp>
        <stp>CRNCY</stp>
        <stp>[Crispin Spreadsheet.xlsx]OEI!R781C4</stp>
        <tr r="D781" s="1"/>
      </tp>
      <tp t="s">
        <v>EUR</v>
        <stp/>
        <stp>##V3_BDPV12</stp>
        <stp>COLR BB Equity</stp>
        <stp>CRNCY</stp>
        <stp>[Crispin Spreadsheet.xlsx]OEI!R36C4</stp>
        <tr r="D36" s="1"/>
      </tp>
      <tp>
        <v>13.966699999999999</v>
        <stp/>
        <stp>##V3_BDPV12</stp>
        <stp>USDZAr Curncy</stp>
        <stp>PX_YEST_CLOSE</stp>
        <stp>[Crispin Spreadsheet.xlsx]FDXC!R33C26</stp>
        <tr r="Z33" s="8"/>
      </tp>
      <tp>
        <v>13.966699999999999</v>
        <stp/>
        <stp>##V3_BDPV12</stp>
        <stp>USDZAr Curncy</stp>
        <stp>PX_YEST_CLOSE</stp>
        <stp>[Crispin Spreadsheet.xlsx]FDXC!R32C26</stp>
        <tr r="Z32" s="8"/>
      </tp>
      <tp t="s">
        <v>GBp</v>
        <stp/>
        <stp>##V3_BDPV12</stp>
        <stp>RB/ LN Equity</stp>
        <stp>CRNCY</stp>
        <stp>[Crispin Spreadsheet.xlsx]OEI!R568C4</stp>
        <tr r="D568" s="1"/>
      </tp>
      <tp>
        <v>9.2702000000000009</v>
        <stp/>
        <stp>##V3_BDPV12</stp>
        <stp>USDSEK Curncy</stp>
        <stp>PX_YEST_CLOSE</stp>
        <stp>[Crispin Spreadsheet.xlsx]FDXC!R36C26</stp>
        <tr r="Z36" s="8"/>
      </tp>
      <tp>
        <v>9.2702000000000009</v>
        <stp/>
        <stp>##V3_BDPV12</stp>
        <stp>USDSEK Curncy</stp>
        <stp>PX_YEST_CLOSE</stp>
        <stp>[Crispin Spreadsheet.xlsx]FDXC!R37C26</stp>
        <tr r="Z37" s="8"/>
      </tp>
      <tp>
        <v>1</v>
        <stp/>
        <stp>##V3_BDPV12</stp>
        <stp>EURARS Curncy</stp>
        <stp>QUOTE_FACTOR</stp>
        <stp>[Crispin Spreadsheet.xlsx]OEI!R793C12</stp>
        <tr r="L793" s="1"/>
      </tp>
      <tp>
        <v>1</v>
        <stp/>
        <stp>##V3_BDPV12</stp>
        <stp>EURARS Curncy</stp>
        <stp>QUOTE_FACTOR</stp>
        <stp>[Crispin Spreadsheet.xlsx]OEI!R792C12</stp>
        <tr r="L792" s="1"/>
      </tp>
      <tp>
        <v>1</v>
        <stp/>
        <stp>##V3_BDPV12</stp>
        <stp>EURARS Curncy</stp>
        <stp>QUOTE_FACTOR</stp>
        <stp>[Crispin Spreadsheet.xlsx]OEI!R795C12</stp>
        <tr r="L795" s="1"/>
      </tp>
      <tp>
        <v>1</v>
        <stp/>
        <stp>##V3_BDPV12</stp>
        <stp>EURARS Curncy</stp>
        <stp>QUOTE_FACTOR</stp>
        <stp>[Crispin Spreadsheet.xlsx]OEI!R794C12</stp>
        <tr r="L794" s="1"/>
      </tp>
      <tp>
        <v>418</v>
        <stp/>
        <stp>##V3_BDPV12</stp>
        <stp>AV/ LN Equity</stp>
        <stp>PX_YEST_CLOSE</stp>
        <stp>[Crispin Spreadsheet.xlsx]OEI!R442C6</stp>
        <tr r="F442" s="1"/>
      </tp>
      <tp>
        <v>112.02</v>
        <stp/>
        <stp>##V3_BDPV12</stp>
        <stp>USDJPY Curncy</stp>
        <stp>PX_YEST_CLOSE</stp>
        <stp>[Crispin Spreadsheet.xlsx]FDXC!R22C26</stp>
        <tr r="Z22" s="8"/>
      </tp>
      <tp>
        <v>112.02</v>
        <stp/>
        <stp>##V3_BDPV12</stp>
        <stp>USDJPY Curncy</stp>
        <stp>PX_YEST_CLOSE</stp>
        <stp>[Crispin Spreadsheet.xlsx]FDXC!R23C26</stp>
        <tr r="Z23" s="8"/>
      </tp>
      <tp>
        <v>112.02</v>
        <stp/>
        <stp>##V3_BDPV12</stp>
        <stp>USDJPY Curncy</stp>
        <stp>PX_YEST_CLOSE</stp>
        <stp>[Crispin Spreadsheet.xlsx]FDXC!R20C26</stp>
        <tr r="Z20" s="8"/>
      </tp>
      <tp>
        <v>112.02</v>
        <stp/>
        <stp>##V3_BDPV12</stp>
        <stp>USDJPY Curncy</stp>
        <stp>PX_YEST_CLOSE</stp>
        <stp>[Crispin Spreadsheet.xlsx]FDXC!R21C26</stp>
        <tr r="Z21" s="8"/>
      </tp>
      <tp>
        <v>112.02</v>
        <stp/>
        <stp>##V3_BDPV12</stp>
        <stp>USDJPY Curncy</stp>
        <stp>PX_YEST_CLOSE</stp>
        <stp>[Crispin Spreadsheet.xlsx]FDXC!R19C26</stp>
        <tr r="Z19" s="8"/>
      </tp>
      <tp>
        <v>8.4878999999999998</v>
        <stp/>
        <stp>##V3_BDPV12</stp>
        <stp>USDNOK Curncy</stp>
        <stp>PX_YEST_CLOSE</stp>
        <stp>[Crispin Spreadsheet.xlsx]FDXC!R28C26</stp>
        <tr r="Z28" s="8"/>
      </tp>
      <tp>
        <v>8.4878999999999998</v>
        <stp/>
        <stp>##V3_BDPV12</stp>
        <stp>USDNOK Curncy</stp>
        <stp>PX_YEST_CLOSE</stp>
        <stp>[Crispin Spreadsheet.xlsx]FDXC!R29C26</stp>
        <tr r="Z29" s="8"/>
      </tp>
      <tp>
        <v>8.4878999999999998</v>
        <stp/>
        <stp>##V3_BDPV12</stp>
        <stp>USDNOK Curncy</stp>
        <stp>PX_YEST_CLOSE</stp>
        <stp>[Crispin Spreadsheet.xlsx]FDXC!R26C26</stp>
        <tr r="Z26" s="8"/>
      </tp>
      <tp>
        <v>8.4878999999999998</v>
        <stp/>
        <stp>##V3_BDPV12</stp>
        <stp>USDNOK Curncy</stp>
        <stp>PX_YEST_CLOSE</stp>
        <stp>[Crispin Spreadsheet.xlsx]FDXC!R27C26</stp>
        <tr r="Z27" s="8"/>
      </tp>
      <tp>
        <v>0.76459999999999995</v>
        <stp/>
        <stp>##V3_BDPV12</stp>
        <stp>USDGBp Curncy</stp>
        <stp>PX_YEST_CLOSE</stp>
        <stp>[Crispin Spreadsheet.xlsx]FDXC!R47C26</stp>
        <tr r="Z47" s="8"/>
      </tp>
      <tp>
        <v>0.76459999999999995</v>
        <stp/>
        <stp>##V3_BDPV12</stp>
        <stp>USDGBp Curncy</stp>
        <stp>PX_YEST_CLOSE</stp>
        <stp>[Crispin Spreadsheet.xlsx]FDXC!R46C26</stp>
        <tr r="Z46" s="8"/>
      </tp>
      <tp>
        <v>0.76459999999999995</v>
        <stp/>
        <stp>##V3_BDPV12</stp>
        <stp>USDGBp Curncy</stp>
        <stp>PX_YEST_CLOSE</stp>
        <stp>[Crispin Spreadsheet.xlsx]FDXC!R45C26</stp>
        <tr r="Z45" s="8"/>
      </tp>
      <tp>
        <v>0.76459999999999995</v>
        <stp/>
        <stp>##V3_BDPV12</stp>
        <stp>USDGBp Curncy</stp>
        <stp>PX_YEST_CLOSE</stp>
        <stp>[Crispin Spreadsheet.xlsx]FDXC!R44C26</stp>
        <tr r="Z44" s="8"/>
      </tp>
      <tp>
        <v>0.76459999999999995</v>
        <stp/>
        <stp>##V3_BDPV12</stp>
        <stp>USDGBp Curncy</stp>
        <stp>PX_YEST_CLOSE</stp>
        <stp>[Crispin Spreadsheet.xlsx]FDXC!R43C26</stp>
        <tr r="Z43" s="8"/>
      </tp>
      <tp>
        <v>0.76459999999999995</v>
        <stp/>
        <stp>##V3_BDPV12</stp>
        <stp>USDGBp Curncy</stp>
        <stp>PX_YEST_CLOSE</stp>
        <stp>[Crispin Spreadsheet.xlsx]FDXC!R42C26</stp>
        <tr r="Z42" s="8"/>
      </tp>
      <tp>
        <v>0.76459999999999995</v>
        <stp/>
        <stp>##V3_BDPV12</stp>
        <stp>USDGBp Curncy</stp>
        <stp>PX_YEST_CLOSE</stp>
        <stp>[Crispin Spreadsheet.xlsx]FDXC!R41C26</stp>
        <tr r="Z41" s="8"/>
      </tp>
      <tp>
        <v>0.76459999999999995</v>
        <stp/>
        <stp>##V3_BDPV12</stp>
        <stp>USDGBp Curncy</stp>
        <stp>PX_YEST_CLOSE</stp>
        <stp>[Crispin Spreadsheet.xlsx]FDXC!R40C26</stp>
        <tr r="Z40" s="8"/>
      </tp>
      <tp>
        <v>0.76459999999999995</v>
        <stp/>
        <stp>##V3_BDPV12</stp>
        <stp>USDGBp Curncy</stp>
        <stp>PX_YEST_CLOSE</stp>
        <stp>[Crispin Spreadsheet.xlsx]FDXC!R49C26</stp>
        <tr r="Z49" s="8"/>
      </tp>
      <tp>
        <v>0.76459999999999995</v>
        <stp/>
        <stp>##V3_BDPV12</stp>
        <stp>USDGBp Curncy</stp>
        <stp>PX_YEST_CLOSE</stp>
        <stp>[Crispin Spreadsheet.xlsx]FDXC!R48C26</stp>
        <tr r="Z48" s="8"/>
      </tp>
      <tp>
        <v>0.76459999999999995</v>
        <stp/>
        <stp>##V3_BDPV12</stp>
        <stp>USDGBp Curncy</stp>
        <stp>PX_YEST_CLOSE</stp>
        <stp>[Crispin Spreadsheet.xlsx]FDXC!R56C26</stp>
        <tr r="Z56" s="8"/>
      </tp>
      <tp>
        <v>0.76459999999999995</v>
        <stp/>
        <stp>##V3_BDPV12</stp>
        <stp>USDGBp Curncy</stp>
        <stp>PX_YEST_CLOSE</stp>
        <stp>[Crispin Spreadsheet.xlsx]FDXC!R54C26</stp>
        <tr r="Z54" s="8"/>
      </tp>
      <tp>
        <v>0.76459999999999995</v>
        <stp/>
        <stp>##V3_BDPV12</stp>
        <stp>USDGBp Curncy</stp>
        <stp>PX_YEST_CLOSE</stp>
        <stp>[Crispin Spreadsheet.xlsx]FDXC!R53C26</stp>
        <tr r="Z53" s="8"/>
      </tp>
      <tp>
        <v>0.76459999999999995</v>
        <stp/>
        <stp>##V3_BDPV12</stp>
        <stp>USDGBp Curncy</stp>
        <stp>PX_YEST_CLOSE</stp>
        <stp>[Crispin Spreadsheet.xlsx]FDXC!R52C26</stp>
        <tr r="Z52" s="8"/>
      </tp>
      <tp>
        <v>0.76459999999999995</v>
        <stp/>
        <stp>##V3_BDPV12</stp>
        <stp>USDGBp Curncy</stp>
        <stp>PX_YEST_CLOSE</stp>
        <stp>[Crispin Spreadsheet.xlsx]FDXC!R51C26</stp>
        <tr r="Z51" s="8"/>
      </tp>
      <tp>
        <v>0.76459999999999995</v>
        <stp/>
        <stp>##V3_BDPV12</stp>
        <stp>USDGBp Curncy</stp>
        <stp>PX_YEST_CLOSE</stp>
        <stp>[Crispin Spreadsheet.xlsx]FDXC!R50C26</stp>
        <tr r="Z50" s="8"/>
      </tp>
      <tp>
        <v>0.76459999999999995</v>
        <stp/>
        <stp>##V3_BDPV12</stp>
        <stp>USDGBp Curncy</stp>
        <stp>PX_YEST_CLOSE</stp>
        <stp>[Crispin Spreadsheet.xlsx]FDXC!R59C26</stp>
        <tr r="Z59" s="8"/>
      </tp>
      <tp>
        <v>0.76459999999999995</v>
        <stp/>
        <stp>##V3_BDPV12</stp>
        <stp>USDGBp Curncy</stp>
        <stp>PX_YEST_CLOSE</stp>
        <stp>[Crispin Spreadsheet.xlsx]FDXC!R58C26</stp>
        <tr r="Z58" s="8"/>
      </tp>
      <tp>
        <v>0.76459999999999995</v>
        <stp/>
        <stp>##V3_BDPV12</stp>
        <stp>USDGBp Curncy</stp>
        <stp>PX_YEST_CLOSE</stp>
        <stp>[Crispin Spreadsheet.xlsx]FDXC!R60C26</stp>
        <tr r="Z60" s="8"/>
      </tp>
      <tp t="s">
        <v>#N/A N/A</v>
        <stp/>
        <stp>##V3_BDPV12</stp>
        <stp>SVH AU Equity</stp>
        <stp>PX_YEST_CLOSE</stp>
        <stp>[Crispin Spreadsheet.xlsx]SWAN!R9C6</stp>
        <tr r="F9" s="2"/>
      </tp>
      <tp>
        <v>0.88500000000000001</v>
        <stp/>
        <stp>##V3_BDPV12</stp>
        <stp>USDEUR Curncy</stp>
        <stp>PX_YEST_CLOSE</stp>
        <stp>[Crispin Spreadsheet.xlsx]FDXC!R16C26</stp>
        <tr r="Z16" s="8"/>
      </tp>
      <tp>
        <v>0.88500000000000001</v>
        <stp/>
        <stp>##V3_BDPV12</stp>
        <stp>USDEUR Curncy</stp>
        <stp>PX_YEST_CLOSE</stp>
        <stp>[Crispin Spreadsheet.xlsx]FDXC!R10C26</stp>
        <tr r="Z10" s="8"/>
      </tp>
      <tp>
        <v>8.35</v>
        <stp/>
        <stp>##V3_BDPV12</stp>
        <stp>FTC LN Equity</stp>
        <stp>PX_YEST_CLOSE</stp>
        <stp>[Crispin Spreadsheet.xlsx]OEI!R490C6</stp>
        <tr r="F490" s="1"/>
      </tp>
      <tp t="s">
        <v>GBp</v>
        <stp/>
        <stp>##V3_BDPV12</stp>
        <stp>WMH LN Equity</stp>
        <stp>CRNCY</stp>
        <stp>[Crispin Spreadsheet.xlsx]OEI!R617C4</stp>
        <tr r="D617" s="1"/>
      </tp>
      <tp>
        <v>336.3</v>
        <stp/>
        <stp>##V3_BDPV12</stp>
        <stp>GN DC Equity</stp>
        <stp>PX_YEST_CLOSE</stp>
        <stp>[Crispin Spreadsheet.xlsx]OEI!R65C6</stp>
        <tr r="F65" s="1"/>
      </tp>
      <tp>
        <v>105.31</v>
        <stp/>
        <stp>##V3_BDPV12</stp>
        <stp>EOG US Equity</stp>
        <stp>PX_YEST_CLOSE</stp>
        <stp>[Crispin Spreadsheet.xlsx]OEI!R676C6</stp>
        <tr r="F676" s="1"/>
      </tp>
      <tp>
        <v>35.880000000000003</v>
        <stp/>
        <stp>##V3_BDPV12</stp>
        <stp>SGO FP Equity</stp>
        <stp>PX_YEST_CLOSE</stp>
        <stp>[Crispin Spreadsheet.xlsx]OEI!R96C6</stp>
        <tr r="F96" s="1"/>
      </tp>
      <tp t="s">
        <v>EUR</v>
        <stp/>
        <stp>##V3_BDPV12</stp>
        <stp>AGN NA Equity</stp>
        <stp>CRNCY</stp>
        <stp>[Crispin Spreadsheet.xlsx]OEI!R312C4</stp>
        <tr r="D312" s="1"/>
      </tp>
      <tp>
        <v>297</v>
        <stp/>
        <stp>##V3_BDPV12</stp>
        <stp>SPD LN Equity</stp>
        <stp>PX_YEST_CLOSE</stp>
        <stp>[Crispin Spreadsheet.xlsx]OEI!R594C6</stp>
        <tr r="F594" s="1"/>
      </tp>
      <tp t="s">
        <v>EUR</v>
        <stp/>
        <stp>##V3_BDPV12</stp>
        <stp>ORA FP Equity</stp>
        <stp>CRNCY</stp>
        <stp>[Crispin Spreadsheet.xlsx]OEI!R116C4</stp>
        <tr r="D116" s="1"/>
      </tp>
      <tp>
        <v>70.52</v>
        <stp/>
        <stp>##V3_BDPV12</stp>
        <stp>HEI GY Equity</stp>
        <stp>PX_YEST_CLOSE</stp>
        <stp>[Crispin Spreadsheet.xlsx]OEI!R166C6</stp>
        <tr r="F166" s="1"/>
      </tp>
      <tp>
        <v>2285</v>
        <stp/>
        <stp>##V3_BDPV12</stp>
        <stp>PSN LN Equity</stp>
        <stp>PX_YEST_CLOSE</stp>
        <stp>[Crispin Spreadsheet.xlsx]OEI!R557C6</stp>
        <tr r="F557" s="1"/>
      </tp>
      <tp>
        <v>71.8</v>
        <stp/>
        <stp>##V3_BDPV12</stp>
        <stp>MAN GY Equity</stp>
        <stp>PX_YEST_CLOSE</stp>
        <stp>[Crispin Spreadsheet.xlsx]OEI!R172C6</stp>
        <tr r="F172" s="1"/>
      </tp>
      <tp t="s">
        <v>USD</v>
        <stp/>
        <stp>##V3_BDPV12</stp>
        <stp>PPG US Equity</stp>
        <stp>CRNCY</stp>
        <stp>[Crispin Spreadsheet.xlsx]OEI!R737C4</stp>
        <tr r="D737" s="1"/>
      </tp>
      <tp>
        <v>118.3</v>
        <stp/>
        <stp>##V3_BDPV12</stp>
        <stp>RCO FP Equity</stp>
        <stp>PX_YEST_CLOSE</stp>
        <stp>[Crispin Spreadsheet.xlsx]OEI!R119C6</stp>
        <tr r="F119" s="1"/>
      </tp>
      <tp>
        <v>31.04</v>
        <stp/>
        <stp>##V3_BDPV12</stp>
        <stp>POL US Equity</stp>
        <stp>PX_YEST_CLOSE</stp>
        <stp>[Crispin Spreadsheet.xlsx]OEI!R736C6</stp>
        <tr r="F736" s="1"/>
      </tp>
      <tp>
        <v>13</v>
        <stp/>
        <stp>##V3_BDPV12</stp>
        <stp>CPR LN Equity</stp>
        <stp>PX_YEST_CLOSE</stp>
        <stp>[Crispin Spreadsheet.xlsx]OEI!R464C6</stp>
        <tr r="F464" s="1"/>
      </tp>
      <tp t="s">
        <v>#N/A N/A</v>
        <stp/>
        <stp>##V3_BDPV12</stp>
        <stp>SVH AU Equity</stp>
        <stp>PX_YEST_CLOSE</stp>
        <stp>[Crispin Spreadsheet.xlsx]OEI!R21C6</stp>
        <tr r="F21" s="1"/>
      </tp>
      <tp>
        <v>2.2835000000000001</v>
        <stp/>
        <stp>##V3_BDPV12</stp>
        <stp>ISP IM Equity</stp>
        <stp>PX_YEST_CLOSE</stp>
        <stp>[Crispin Spreadsheet.xlsx]OEI!R244C6</stp>
        <tr r="F244" s="1"/>
      </tp>
      <tp t="s">
        <v>NOK</v>
        <stp/>
        <stp>##V3_BDPV12</stp>
        <stp>NHY NO Equity</stp>
        <stp>CRNCY</stp>
        <stp>[Crispin Spreadsheet.xlsx]OEI!R333C4</stp>
        <tr r="D333" s="1"/>
      </tp>
      <tp>
        <v>197</v>
        <stp/>
        <stp>##V3_BDPV12</stp>
        <stp>ARW LN Equity</stp>
        <stp>PX_YEST_CLOSE</stp>
        <stp>[Crispin Spreadsheet.xlsx]OEI!R436C6</stp>
        <tr r="F436" s="1"/>
      </tp>
      <tp t="s">
        <v>GBp</v>
        <stp/>
        <stp>##V3_BDPV12</stp>
        <stp>RBS LN Equity</stp>
        <stp>CRNCY</stp>
        <stp>[Crispin Spreadsheet.xlsx]OEI!R578C4</stp>
        <tr r="D578" s="1"/>
      </tp>
      <tp t="s">
        <v>EUR</v>
        <stp/>
        <stp>##V3_BDPV12</stp>
        <stp>CCR LN Equity</stp>
        <stp>CRNCY</stp>
        <stp>[Crispin Spreadsheet.xlsx]OEI!R459C4</stp>
        <tr r="D459" s="1"/>
      </tp>
      <tp>
        <v>146.47999999999999</v>
        <stp/>
        <stp>##V3_BDPV12</stp>
        <stp>GBPJPY Curncy</stp>
        <stp>PX_YEST_CLOSE</stp>
        <stp>[Crispin Spreadsheet.xlsx]BEST!R9C26</stp>
        <tr r="Z9" s="6"/>
      </tp>
      <tp>
        <v>116.35</v>
        <stp/>
        <stp>##V3_BDPV12</stp>
        <stp>ML FP Equity</stp>
        <stp>PX_YEST_CLOSE</stp>
        <stp>[Crispin Spreadsheet.xlsx]OEI!R97C6</stp>
        <tr r="F97" s="1"/>
      </tp>
      <tp>
        <v>211</v>
        <stp/>
        <stp>##V3_BDPV12</stp>
        <stp>8848 JT Equity</stp>
        <stp>LAST_PRICE</stp>
        <stp>[Crispin Spreadsheet.xlsx]BEST!R9C7</stp>
        <tr r="G9" s="6"/>
      </tp>
      <tp t="s">
        <v>EUR</v>
        <stp/>
        <stp>##V3_BDPV12</stp>
        <stp>FR FP Equity</stp>
        <stp>CRNCY</stp>
        <stp>[Crispin Spreadsheet.xlsx]OEI!R137C4</stp>
        <tr r="D137" s="1"/>
      </tp>
      <tp>
        <v>3.8639999999999999</v>
        <stp/>
        <stp>##V3_BDPV12</stp>
        <stp>AGFB BB Equity</stp>
        <stp>PX_YEST_CLOSE</stp>
        <stp>[Crispin Spreadsheet.xlsx]OEI!R33C6</stp>
        <tr r="F33" s="1"/>
      </tp>
      <tp t="s">
        <v>USD</v>
        <stp/>
        <stp>##V3_BDPV12</stp>
        <stp>EL US Equity</stp>
        <stp>CRNCY</stp>
        <stp>[Crispin Spreadsheet.xlsx]OEI!R677C4</stp>
        <tr r="D677" s="1"/>
      </tp>
      <tp t="s">
        <v>USD</v>
        <stp/>
        <stp>##V3_BDPV12</stp>
        <stp>PLA Comdty</stp>
        <stp>CRNCY</stp>
        <stp>[Crispin Spreadsheet.xlsx]OEI!R786C4</stp>
        <tr r="D786" s="1"/>
      </tp>
      <tp>
        <v>177.35</v>
        <stp/>
        <stp>##V3_BDHV12</stp>
        <stp>JM SS Equity</stp>
        <stp>PX_CLOSE_1D</stp>
        <stp>12/04/2019</stp>
        <stp>12/04/2019</stp>
        <stp>[Crispin Spreadsheet.xlsx]SWAN!R97C26</stp>
        <tr r="Z97" s="2"/>
      </tp>
      <tp>
        <v>19.690000000000001</v>
        <stp/>
        <stp>##V3_BDPV12</stp>
        <stp>UA US Equity</stp>
        <stp>PX_YEST_CLOSE</stp>
        <stp>[Crispin Spreadsheet.xlsx]OEI!R759C6</stp>
        <tr r="F759" s="1"/>
      </tp>
      <tp>
        <v>570.6</v>
        <stp/>
        <stp>##V3_BDPV12</stp>
        <stp>BP/ LN Equity</stp>
        <stp>PX_YEST_CLOSE</stp>
        <stp>[Crispin Spreadsheet.xlsx]OEI!R453C6</stp>
        <tr r="F453" s="1"/>
      </tp>
      <tp>
        <v>152.59</v>
        <stp/>
        <stp>##V3_BDPV12</stp>
        <stp>JBM9 Comdty</stp>
        <stp>LAST_PRICE</stp>
        <stp>[Crispin Spreadsheet.xlsx]SWAN!R225C7</stp>
        <tr r="G225" s="2"/>
      </tp>
      <tp>
        <v>19.725000000000001</v>
        <stp/>
        <stp>##V3_BDPV12</stp>
        <stp>MTC LN Equity</stp>
        <stp>PX_YEST_CLOSE</stp>
        <stp>[Crispin Spreadsheet.xlsx]OEI!R547C6</stp>
        <tr r="F547" s="1"/>
      </tp>
      <tp>
        <v>46.49</v>
        <stp/>
        <stp>##V3_BDPV12</stp>
        <stp>WFC US Equity</stp>
        <stp>PX_YEST_CLOSE</stp>
        <stp>[Crispin Spreadsheet.xlsx]OEI!R768C6</stp>
        <tr r="F768" s="1"/>
      </tp>
      <tp>
        <v>33.07</v>
        <stp/>
        <stp>##V3_BDPV12</stp>
        <stp>KHC US Equity</stp>
        <stp>PX_YEST_CLOSE</stp>
        <stp>[Crispin Spreadsheet.xlsx]OEI!R706C6</stp>
        <tr r="F706" s="1"/>
      </tp>
      <tp t="s">
        <v>GBp</v>
        <stp/>
        <stp>##V3_BDPV12</stp>
        <stp>RKH LN Equity</stp>
        <stp>CRNCY</stp>
        <stp>[Crispin Spreadsheet.xlsx]OEI!R576C4</stp>
        <tr r="D576" s="1"/>
      </tp>
      <tp t="s">
        <v>GBp</v>
        <stp/>
        <stp>##V3_BDPV12</stp>
        <stp>BOO LN Equity</stp>
        <stp>CRNCY</stp>
        <stp>[Crispin Spreadsheet.xlsx]OEI!R452C4</stp>
        <tr r="D452" s="1"/>
      </tp>
      <tp>
        <v>73.89</v>
        <stp/>
        <stp>##V3_BDPV12</stp>
        <stp>CHD US Equity</stp>
        <stp>PX_YEST_CLOSE</stp>
        <stp>[Crispin Spreadsheet.xlsx]OEI!R656C6</stp>
        <tr r="F656" s="1"/>
      </tp>
      <tp t="s">
        <v>EUR</v>
        <stp/>
        <stp>##V3_BDPV12</stp>
        <stp>GYC GY Equity</stp>
        <stp>CRNCY</stp>
        <stp>[Crispin Spreadsheet.xlsx]OEI!R163C4</stp>
        <tr r="D163" s="1"/>
      </tp>
      <tp>
        <v>1.3240000000000001</v>
        <stp/>
        <stp>##V3_BDPV12</stp>
        <stp>CRN LN Equity</stp>
        <stp>PX_YEST_CLOSE</stp>
        <stp>[Crispin Spreadsheet.xlsx]OEI!R461C6</stp>
        <tr r="F461" s="1"/>
      </tp>
      <tp>
        <v>67.05</v>
        <stp/>
        <stp>##V3_BDPV12</stp>
        <stp>FRO NO Equity</stp>
        <stp>PX_YEST_CLOSE</stp>
        <stp>[Crispin Spreadsheet.xlsx]OEI!R330C6</stp>
        <tr r="F330" s="1"/>
      </tp>
      <tp>
        <v>917.5</v>
        <stp/>
        <stp>##V3_BDPV12</stp>
        <stp>SVS LN Equity</stp>
        <stp>PX_YEST_CLOSE</stp>
        <stp>[Crispin Spreadsheet.xlsx]OEI!R585C6</stp>
        <tr r="F585" s="1"/>
      </tp>
      <tp>
        <v>69.739999999999995</v>
        <stp/>
        <stp>##V3_BDPV12</stp>
        <stp>AMS SQ Equity</stp>
        <stp>PX_YEST_CLOSE</stp>
        <stp>[Crispin Spreadsheet.xlsx]OEI!R361C6</stp>
        <tr r="F361" s="1"/>
      </tp>
      <tp t="s">
        <v>USD</v>
        <stp/>
        <stp>##V3_BDPV12</stp>
        <stp>OXY US Equity</stp>
        <stp>CRNCY</stp>
        <stp>[Crispin Spreadsheet.xlsx]OEI!R728C4</stp>
        <tr r="D728" s="1"/>
      </tp>
      <tp>
        <v>208.3</v>
        <stp/>
        <stp>##V3_BDPV12</stp>
        <stp>ALV GY Equity</stp>
        <stp>PX_YEST_CLOSE</stp>
        <stp>[Crispin Spreadsheet.xlsx]OEI!R148C6</stp>
        <tr r="F148" s="1"/>
      </tp>
      <tp>
        <v>145</v>
        <stp/>
        <stp>##V3_BDPV12</stp>
        <stp>SPT LN Equity</stp>
        <stp>PX_YEST_CLOSE</stp>
        <stp>[Crispin Spreadsheet.xlsx]OEI!R593C6</stp>
        <tr r="F593" s="1"/>
      </tp>
      <tp t="s">
        <v>EUR</v>
        <stp/>
        <stp>##V3_BDPV12</stp>
        <stp>AMP IM Equity</stp>
        <stp>CRNCY</stp>
        <stp>[Crispin Spreadsheet.xlsx]OEI!R233C4</stp>
        <tr r="D233" s="1"/>
      </tp>
      <tp t="s">
        <v>USD</v>
        <stp/>
        <stp>##V3_BDPV12</stp>
        <stp>AXP US Equity</stp>
        <stp>CRNCY</stp>
        <stp>[Crispin Spreadsheet.xlsx]OEI!R638C4</stp>
        <tr r="D638" s="1"/>
      </tp>
      <tp>
        <v>104.69</v>
        <stp/>
        <stp>##V3_BDPV12</stp>
        <stp>RY CN Equity</stp>
        <stp>PX_YEST_CLOSE</stp>
        <stp>[Crispin Spreadsheet.xlsx]OEI!R55C6</stp>
        <tr r="F55" s="1"/>
      </tp>
      <tp t="s">
        <v>USD</v>
        <stp/>
        <stp>##V3_BDPV12</stp>
        <stp>ESV US Equity</stp>
        <stp>CRNCY</stp>
        <stp>[Crispin Spreadsheet.xlsx]OEI!R823C4</stp>
        <tr r="D823" s="1"/>
      </tp>
      <tp>
        <v>111.26</v>
        <stp/>
        <stp>##V3_BDPV12</stp>
        <stp>BTSA Comdty</stp>
        <stp>PX_YEST_CLOSE</stp>
        <stp>[Crispin Spreadsheet.xlsx]OEI!R782C6</stp>
        <tr r="F782" s="1"/>
      </tp>
      <tp t="s">
        <v>SEK</v>
        <stp/>
        <stp>##V3_BDPV12</stp>
        <stp>LUPE SS Equity</stp>
        <stp>CRNCY</stp>
        <stp>[Crispin Spreadsheet.xlsx]OPE!R27C4</stp>
        <tr r="D27" s="5"/>
      </tp>
      <tp>
        <v>2.14</v>
        <stp/>
        <stp>##V3_BDPV12</stp>
        <stp>VK FP Equity</stp>
        <stp>PX_YEST_CLOSE</stp>
        <stp>[Crispin Spreadsheet.xlsx]OEI!R138C6</stp>
        <tr r="F138" s="1"/>
      </tp>
      <tp t="s">
        <v>USD</v>
        <stp/>
        <stp>##V3_BDPV12</stp>
        <stp>FL US Equity</stp>
        <stp>CRNCY</stp>
        <stp>[Crispin Spreadsheet.xlsx]OEI!R685C4</stp>
        <tr r="D685" s="1"/>
      </tp>
      <tp t="s">
        <v>GBP</v>
        <stp/>
        <stp>##V3_BDPV12</stp>
        <stp>G A Comdty</stp>
        <stp>CRNCY</stp>
        <stp>[Crispin Spreadsheet.xlsx]OEI!R777C4</stp>
        <tr r="D777" s="1"/>
      </tp>
      <tp t="s">
        <v>USD</v>
        <stp/>
        <stp>##V3_BDPV12</stp>
        <stp>W A Comdty</stp>
        <stp>CRNCY</stp>
        <stp>[Crispin Spreadsheet.xlsx]OEI!R787C4</stp>
        <tr r="D787" s="1"/>
      </tp>
      <tp t="s">
        <v>EUR</v>
        <stp/>
        <stp>##V3_BDPV12</stp>
        <stp>SOLB BB Equity</stp>
        <stp>CRNCY</stp>
        <stp>[Crispin Spreadsheet.xlsx]OEI!R40C4</stp>
        <tr r="D40" s="1"/>
      </tp>
      <tp>
        <v>5509</v>
        <stp/>
        <stp>##V3_BDPV12</stp>
        <stp>CFA Index</stp>
        <stp>LAST_PRICE</stp>
        <stp>[Crispin Spreadsheet4.xlsx]OEI!R83C7</stp>
        <tr r="G83" s="1"/>
      </tp>
      <tp>
        <v>17.91</v>
        <stp/>
        <stp>##V3_BDPV12</stp>
        <stp>ABX CN Equity</stp>
        <stp>PX_YEST_CLOSE</stp>
        <stp>[Crispin Spreadsheet.xlsx]FDXC!R6C6</stp>
        <tr r="F6" s="8"/>
      </tp>
      <tp>
        <v>23.96</v>
        <stp/>
        <stp>##V3_BDPV12</stp>
        <stp>MMB FP Equity</stp>
        <stp>PX_YEST_CLOSE</stp>
        <stp>[Crispin Spreadsheet.xlsx]OEI!R111C6</stp>
        <tr r="F111" s="1"/>
      </tp>
      <tp>
        <v>162.18</v>
        <stp/>
        <stp>##V3_BDPV12</stp>
        <stp>HMB SS Equity</stp>
        <stp>PX_YEST_CLOSE</stp>
        <stp>[Crispin Spreadsheet.xlsx]OEI!R382C6</stp>
        <tr r="F382" s="1"/>
      </tp>
      <tp>
        <v>28.28</v>
        <stp/>
        <stp>##V3_BDPV12</stp>
        <stp>DEC FP Equity</stp>
        <stp>PX_YEST_CLOSE</stp>
        <stp>[Crispin Spreadsheet.xlsx]OEI!R109C6</stp>
        <tr r="F109" s="1"/>
      </tp>
      <tp>
        <v>34.729999999999997</v>
        <stp/>
        <stp>##V3_BDPV12</stp>
        <stp>WES AU Equity</stp>
        <stp>PX_YEST_CLOSE</stp>
        <stp>[Crispin Spreadsheet.xlsx]OEI!R23C6</stp>
        <tr r="F23" s="1"/>
      </tp>
      <tp t="s">
        <v>EUR</v>
        <stp/>
        <stp>##V3_BDPV12</stp>
        <stp>ENI IM Equity</stp>
        <stp>CRNCY</stp>
        <stp>[Crispin Spreadsheet.xlsx]OEI!R241C4</stp>
        <tr r="D241" s="1"/>
      </tp>
      <tp t="s">
        <v>GBp</v>
        <stp/>
        <stp>##V3_BDPV12</stp>
        <stp>IMI LN Equity</stp>
        <stp>CRNCY</stp>
        <stp>[Crispin Spreadsheet.xlsx]OEI!R511C4</stp>
        <tr r="D511" s="1"/>
      </tp>
      <tp>
        <v>44.36</v>
        <stp/>
        <stp>##V3_BDPV12</stp>
        <stp>CNA US Equity</stp>
        <stp>PX_YEST_CLOSE</stp>
        <stp>[Crispin Spreadsheet.xlsx]OEI!R661C6</stp>
        <tr r="F661" s="1"/>
      </tp>
      <tp>
        <v>81.92</v>
        <stp/>
        <stp>##V3_BDPV12</stp>
        <stp>WAF GY Equity</stp>
        <stp>PX_YEST_CLOSE</stp>
        <stp>[Crispin Spreadsheet.xlsx]OEI!R184C6</stp>
        <tr r="F184" s="1"/>
      </tp>
      <tp>
        <v>17.785</v>
        <stp/>
        <stp>##V3_BDPV12</stp>
        <stp>SDF GY Equity</stp>
        <stp>PX_YEST_CLOSE</stp>
        <stp>[Crispin Spreadsheet.xlsx]OEI!R171C6</stp>
        <tr r="F171" s="1"/>
      </tp>
      <tp t="s">
        <v>GBp</v>
        <stp/>
        <stp>##V3_BDPV12</stp>
        <stp>RIO LN Equity</stp>
        <stp>CRNCY</stp>
        <stp>[Crispin Spreadsheet.xlsx]OEI!R575C4</stp>
        <tr r="D575" s="1"/>
      </tp>
      <tp>
        <v>266.55</v>
        <stp/>
        <stp>##V3_BDPV12</stp>
        <stp>ROG SW Equity</stp>
        <stp>PX_YEST_CLOSE</stp>
        <stp>[Crispin Spreadsheet.xlsx]OEI!R414C6</stp>
        <tr r="F414" s="1"/>
      </tp>
      <tp>
        <v>8.82</v>
        <stp/>
        <stp>##V3_BDPV12</stp>
        <stp>RIG US Equity</stp>
        <stp>PX_YEST_CLOSE</stp>
        <stp>[Crispin Spreadsheet.xlsx]OEI!R756C6</stp>
        <tr r="F756" s="1"/>
      </tp>
      <tp t="s">
        <v>USD</v>
        <stp/>
        <stp>##V3_BDPV12</stp>
        <stp>BVN US Equity</stp>
        <stp>CRNCY</stp>
        <stp>[Crispin Spreadsheet.xlsx]OEI!R657C4</stp>
        <tr r="D657" s="1"/>
      </tp>
      <tp>
        <v>42.68</v>
        <stp/>
        <stp>##V3_BDPV12</stp>
        <stp>BID US Equity</stp>
        <stp>PX_YEST_CLOSE</stp>
        <stp>[Crispin Spreadsheet.xlsx]OEI!R746C6</stp>
        <tr r="F746" s="1"/>
      </tp>
      <tp t="s">
        <v>EUR</v>
        <stp/>
        <stp>##V3_BDPV12</stp>
        <stp>STM FP Equity</stp>
        <stp>CRNCY</stp>
        <stp>[Crispin Spreadsheet.xlsx]OEI!R846C4</stp>
        <tr r="D846" s="1"/>
      </tp>
      <tp t="s">
        <v>USD</v>
        <stp/>
        <stp>##V3_BDPV12</stp>
        <stp>JPM US Equity</stp>
        <stp>CRNCY</stp>
        <stp>[Crispin Spreadsheet.xlsx]OEI!R701C4</stp>
        <tr r="D701" s="1"/>
      </tp>
      <tp>
        <v>69.400000000000006</v>
        <stp/>
        <stp>##V3_BDPV12</stp>
        <stp>IQE LN Equity</stp>
        <stp>PX_YEST_CLOSE</stp>
        <stp>[Crispin Spreadsheet.xlsx]OEI!R523C6</stp>
        <tr r="F523" s="1"/>
      </tp>
      <tp>
        <v>1091.5</v>
        <stp/>
        <stp>##V3_BDPV12</stp>
        <stp>STJ LN Equity</stp>
        <stp>PX_YEST_CLOSE</stp>
        <stp>[Crispin Spreadsheet.xlsx]OEI!R596C6</stp>
        <tr r="F596" s="1"/>
      </tp>
      <tp>
        <v>7.6150000000000002</v>
        <stp/>
        <stp>##V3_BDPV12</stp>
        <stp>DBK GY Equity</stp>
        <stp>PX_YEST_CLOSE</stp>
        <stp>[Crispin Spreadsheet.xlsx]OEI!R157C6</stp>
        <tr r="F157" s="1"/>
      </tp>
      <tp>
        <v>125.55</v>
        <stp/>
        <stp>##V3_BDPV12</stp>
        <stp>CPI LN Equity</stp>
        <stp>PX_YEST_CLOSE</stp>
        <stp>[Crispin Spreadsheet.xlsx]OEI!R462C6</stp>
        <tr r="F462" s="1"/>
      </tp>
      <tp t="s">
        <v>USD</v>
        <stp/>
        <stp>##V3_BDPV12</stp>
        <stp>ESV US Equity</stp>
        <stp>CRNCY</stp>
        <stp>[Crispin Spreadsheet.xlsx]OPE!R53C4</stp>
        <tr r="D53" s="5"/>
      </tp>
      <tp t="s">
        <v>USD</v>
        <stp/>
        <stp>##V3_BDPV12</stp>
        <stp>USG US Equity</stp>
        <stp>CRNCY</stp>
        <stp>[Crispin Spreadsheet.xlsx]OEI!R762C4</stp>
        <tr r="D762" s="1"/>
      </tp>
      <tp t="s">
        <v>GBp</v>
        <stp/>
        <stp>##V3_BDPV12</stp>
        <stp>EMG LN Equity</stp>
        <stp>CRNCY</stp>
        <stp>[Crispin Spreadsheet.xlsx]OEI!R541C4</stp>
        <tr r="D541" s="1"/>
      </tp>
      <tp t="s">
        <v>GBp</v>
        <stp/>
        <stp>##V3_BDPV12</stp>
        <stp>RMG LN Equity</stp>
        <stp>CRNCY</stp>
        <stp>[Crispin Spreadsheet.xlsx]OEI!R581C4</stp>
        <tr r="D581" s="1"/>
      </tp>
      <tp>
        <v>7.86</v>
        <stp/>
        <stp>##V3_BDPV12</stp>
        <stp>SGL GY Equity</stp>
        <stp>PX_YEST_CLOSE</stp>
        <stp>[Crispin Spreadsheet.xlsx]OEI!R182C6</stp>
        <tr r="F182" s="1"/>
      </tp>
      <tp>
        <v>20</v>
        <stp/>
        <stp>##V3_BDPV12</stp>
        <stp>HUM LN Equity</stp>
        <stp>PX_YEST_CLOSE</stp>
        <stp>[Crispin Spreadsheet.xlsx]OEI!R507C6</stp>
        <tr r="F507" s="1"/>
      </tp>
      <tp t="s">
        <v>EUR</v>
        <stp/>
        <stp>##V3_BDPV12</stp>
        <stp>TOD IM Equity</stp>
        <stp>CRNCY</stp>
        <stp>[Crispin Spreadsheet.xlsx]OEI!R250C4</stp>
        <tr r="D250" s="1"/>
      </tp>
      <tp>
        <v>300</v>
        <stp/>
        <stp>##V3_BDPV12</stp>
        <stp>HSP LN Equity</stp>
        <stp>PX_YEST_CLOSE</stp>
        <stp>[Crispin Spreadsheet.xlsx]OEI!R501C6</stp>
        <tr r="F501" s="1"/>
      </tp>
      <tp t="s">
        <v>EUR</v>
        <stp/>
        <stp>##V3_BDPV12</stp>
        <stp>DSY FP Equity</stp>
        <stp>CRNCY</stp>
        <stp>[Crispin Spreadsheet.xlsx]OEI!R101C4</stp>
        <tr r="D101" s="1"/>
      </tp>
      <tp>
        <v>23.34</v>
        <stp/>
        <stp>##V3_BDPV12</stp>
        <stp>CS FP Equity</stp>
        <stp>PX_YEST_CLOSE</stp>
        <stp>[Crispin Spreadsheet.xlsx]OEI!R91C6</stp>
        <tr r="F91" s="1"/>
      </tp>
      <tp>
        <v>18.7</v>
        <stp/>
        <stp>##V3_BDPV12</stp>
        <stp>PAT GY Equity</stp>
        <stp>PX_YEST_CLOSE</stp>
        <stp>[Crispin Spreadsheet.xlsx]OEI!R174C6</stp>
        <tr r="F174" s="1"/>
      </tp>
      <tp t="s">
        <v>USD</v>
        <stp/>
        <stp>##V3_BDPV12</stp>
        <stp>NVR US Equity</stp>
        <stp>CRNCY</stp>
        <stp>[Crispin Spreadsheet.xlsx]OEI!R727C4</stp>
        <tr r="D727" s="1"/>
      </tp>
      <tp t="s">
        <v>GBp</v>
        <stp/>
        <stp>##V3_BDPV12</stp>
        <stp>SLP LN Equity</stp>
        <stp>CRNCY</stp>
        <stp>[Crispin Spreadsheet.xlsx]OEI!R600C4</stp>
        <tr r="D600" s="1"/>
      </tp>
      <tp t="s">
        <v>GBp</v>
        <stp/>
        <stp>##V3_BDPV12</stp>
        <stp>TLW LN Equity</stp>
        <stp>CRNCY</stp>
        <stp>[Crispin Spreadsheet.xlsx]OEI!R610C4</stp>
        <tr r="D610" s="1"/>
      </tp>
      <tp t="s">
        <v>EUR</v>
        <stp/>
        <stp>##V3_BDPV12</stp>
        <stp>ART GY Equity</stp>
        <stp>CRNCY</stp>
        <stp>[Crispin Spreadsheet.xlsx]OEI!R149C4</stp>
        <tr r="D149" s="1"/>
      </tp>
      <tp>
        <v>130.54</v>
        <stp/>
        <stp>##V3_BDHV12</stp>
        <stp>MQG AU Equity</stp>
        <stp>PX_CLOSE_1D</stp>
        <stp>12/04/2019</stp>
        <stp>12/04/2019</stp>
        <stp>[Crispin Spreadsheet.xlsx]OEI!R18C28</stp>
        <tr r="AB18" s="1"/>
      </tp>
      <tp t="s">
        <v>USD</v>
        <stp/>
        <stp>##V3_BDPV12</stp>
        <stp>MXEF Index</stp>
        <stp>CRNCY</stp>
        <stp>[Crispin Spreadsheet.xlsx]OEI!R790C4</stp>
        <tr r="D790" s="1"/>
      </tp>
      <tp>
        <v>89.6</v>
        <stp/>
        <stp>##V3_BDHV12</stp>
        <stp>ATO FP Equity</stp>
        <stp>PX_CLOSE_1D</stp>
        <stp>12/04/2019</stp>
        <stp>12/04/2019</stp>
        <stp>[Crispin Spreadsheet.xlsx]OEI!R90C28</stp>
        <tr r="AB90" s="1"/>
      </tp>
      <tp>
        <v>56.31</v>
        <stp/>
        <stp>##V3_BDPV12</stp>
        <stp>WEED CN Equity</stp>
        <stp>PX_YEST_CLOSE</stp>
        <stp>[Crispin Spreadsheet.xlsx]OEI!R52C6</stp>
        <tr r="F52" s="1"/>
      </tp>
      <tp t="s">
        <v>EUR</v>
        <stp/>
        <stp>##V3_BDPV12</stp>
        <stp>FP FP Equity</stp>
        <stp>CRNCY</stp>
        <stp>[Crispin Spreadsheet.xlsx]OEI!R135C4</stp>
        <tr r="D135" s="1"/>
      </tp>
      <tp t="s">
        <v>FTSE 100 IDX FUT  Jun19</v>
        <stp/>
        <stp>##V3_BDPV12</stp>
        <stp>Z A Index</stp>
        <stp>NAME</stp>
        <stp>[Crispin Spreadsheet.xlsx]OEI!R426C5</stp>
        <tr r="E426" s="1"/>
      </tp>
      <tp>
        <v>165.96</v>
        <stp/>
        <stp>##V3_BDPV12</stp>
        <stp>BARC LN Equity</stp>
        <stp>PX_YEST_CLOSE</stp>
        <stp>[Crispin Spreadsheet.xlsx]OPE!R35C6</stp>
        <tr r="F35" s="5"/>
      </tp>
      <tp t="s">
        <v>EUR</v>
        <stp/>
        <stp>##V3_BDPV12</stp>
        <stp>EO FP Equity</stp>
        <stp>CRNCY</stp>
        <stp>[Crispin Spreadsheet.xlsx]OEI!R106C4</stp>
        <tr r="D106" s="1"/>
      </tp>
      <tp>
        <v>23.93</v>
        <stp/>
        <stp>##V3_BDPV12</stp>
        <stp>UG FP Equity</stp>
        <stp>PX_YEST_CLOSE</stp>
        <stp>[Crispin Spreadsheet.xlsx]OEI!R118C6</stp>
        <tr r="F118" s="1"/>
      </tp>
      <tp t="s">
        <v>NOK</v>
        <stp/>
        <stp>##V3_BDPV12</stp>
        <stp>NODL NO Equity</stp>
        <stp>CRNCY</stp>
        <stp>[Crispin Spreadsheet.xlsx]OPE!R23C4</stp>
        <tr r="D23" s="5"/>
      </tp>
      <tp t="s">
        <v>USD</v>
        <stp/>
        <stp>##V3_BDPV12</stp>
        <stp>GCA Comdty</stp>
        <stp>CRNCY</stp>
        <stp>[Crispin Spreadsheet.xlsx]OEI!R784C4</stp>
        <tr r="D784" s="1"/>
      </tp>
      <tp>
        <v>33.9</v>
        <stp/>
        <stp>##V3_BDHV12</stp>
        <stp>EN FP Equity</stp>
        <stp>PX_CLOSE_1D</stp>
        <stp>12/04/2019</stp>
        <stp>12/04/2019</stp>
        <stp>[Crispin Spreadsheet.xlsx]OEI!R93C28</stp>
        <tr r="AB93" s="1"/>
      </tp>
      <tp t="s">
        <v>GBp</v>
        <stp/>
        <stp>##V3_BDPV12</stp>
        <stp>NG/ LN Equity</stp>
        <stp>CRNCY</stp>
        <stp>[Crispin Spreadsheet.xlsx]OEI!R548C4</stp>
        <tr r="D548" s="1"/>
      </tp>
      <tp>
        <v>1</v>
        <stp/>
        <stp>##V3_BDPV12</stp>
        <stp>USDGBP Curncy</stp>
        <stp>QUOTE_FACTOR</stp>
        <stp>[Crispin Spreadsheet.xlsx]OEI!R861C12</stp>
        <tr r="L861" s="1"/>
      </tp>
      <tp>
        <v>1</v>
        <stp/>
        <stp>##V3_BDPV12</stp>
        <stp>USDGBP Curncy</stp>
        <stp>QUOTE_FACTOR</stp>
        <stp>[Crispin Spreadsheet.xlsx]OEI!R867C12</stp>
        <tr r="L867" s="1"/>
      </tp>
      <tp t="s">
        <v>GBp</v>
        <stp/>
        <stp>##V3_BDPV12</stp>
        <stp>BA/ LN Equity</stp>
        <stp>CRNCY</stp>
        <stp>[Crispin Spreadsheet.xlsx]SWAN!R116C4</stp>
        <tr r="D116" s="2"/>
      </tp>
      <tp t="s">
        <v>USD</v>
        <stp/>
        <stp>##V3_BDPV12</stp>
        <stp>URI US Equity</stp>
        <stp>CRNCY</stp>
        <stp>[Crispin Spreadsheet.xlsx]OEI!R760C4</stp>
        <tr r="D760" s="1"/>
      </tp>
      <tp>
        <v>536.20000000000005</v>
        <stp/>
        <stp>##V3_BDPV12</stp>
        <stp>RSA LN Equity</stp>
        <stp>PX_YEST_CLOSE</stp>
        <stp>[Crispin Spreadsheet.xlsx]OEI!R582C6</stp>
        <tr r="F582" s="1"/>
      </tp>
      <tp>
        <v>31.88</v>
        <stp/>
        <stp>##V3_BDPV12</stp>
        <stp>GBF GY Equity</stp>
        <stp>PX_YEST_CLOSE</stp>
        <stp>[Crispin Spreadsheet.xlsx]OEI!R154C6</stp>
        <tr r="F154" s="1"/>
      </tp>
      <tp t="s">
        <v>USD</v>
        <stp/>
        <stp>##V3_BDPV12</stp>
        <stp>XPO US Equity</stp>
        <stp>CRNCY</stp>
        <stp>[Crispin Spreadsheet.xlsx]OEI!R772C4</stp>
        <tr r="D772" s="1"/>
      </tp>
      <tp>
        <v>135.44</v>
        <stp/>
        <stp>##V3_BDPV12</stp>
        <stp>HURLN 7.5 07/24/22 Corp</stp>
        <stp>PX_YEST_CLOSE</stp>
        <stp>[Crispin Spreadsheet.xlsx]OEI!R198C6</stp>
        <tr r="F198" s="1"/>
      </tp>
      <tp>
        <v>1793</v>
        <stp/>
        <stp>##V3_BDPV12</stp>
        <stp>CPG LN Equity</stp>
        <stp>PX_YEST_CLOSE</stp>
        <stp>[Crispin Spreadsheet.xlsx]OEI!R471C6</stp>
        <tr r="F471" s="1"/>
      </tp>
      <tp>
        <v>93.66</v>
        <stp/>
        <stp>##V3_BDPV12</stp>
        <stp>BEI GY Equity</stp>
        <stp>PX_YEST_CLOSE</stp>
        <stp>[Crispin Spreadsheet.xlsx]OEI!R153C6</stp>
        <tr r="F153" s="1"/>
      </tp>
      <tp>
        <v>110.4</v>
        <stp/>
        <stp>##V3_BDPV12</stp>
        <stp>WDI GY Equity</stp>
        <stp>PX_YEST_CLOSE</stp>
        <stp>[Crispin Spreadsheet.xlsx]OEI!R192C6</stp>
        <tr r="F192" s="1"/>
      </tp>
      <tp>
        <v>50.97</v>
        <stp/>
        <stp>##V3_BDPV12</stp>
        <stp>LEN US Equity</stp>
        <stp>PX_YEST_CLOSE</stp>
        <stp>[Crispin Spreadsheet.xlsx]OEI!R709C6</stp>
        <tr r="F709" s="1"/>
      </tp>
      <tp t="s">
        <v>GBp</v>
        <stp/>
        <stp>##V3_BDPV12</stp>
        <stp>EIG LN Equity</stp>
        <stp>CRNCY</stp>
        <stp>[Crispin Spreadsheet.xlsx]OEI!R486C4</stp>
        <tr r="D486" s="1"/>
      </tp>
      <tp>
        <v>192</v>
        <stp/>
        <stp>##V3_BDPV12</stp>
        <stp>MRO LN Equity</stp>
        <stp>PX_YEST_CLOSE</stp>
        <stp>[Crispin Spreadsheet.xlsx]OEI!R833C6</stp>
        <tr r="F833" s="1"/>
      </tp>
      <tp>
        <v>35.880000000000003</v>
        <stp/>
        <stp>##V3_BDPV12</stp>
        <stp>SGO FP Equity</stp>
        <stp>PX_YEST_CLOSE</stp>
        <stp>[Crispin Spreadsheet.xlsx]OEI!R818C6</stp>
        <tr r="F818" s="1"/>
      </tp>
      <tp>
        <v>192</v>
        <stp/>
        <stp>##V3_BDPV12</stp>
        <stp>MRO LN Equity</stp>
        <stp>PX_YEST_CLOSE</stp>
        <stp>[Crispin Spreadsheet.xlsx]OEI!R543C6</stp>
        <tr r="F543" s="1"/>
      </tp>
      <tp>
        <v>19.809999999999999</v>
        <stp/>
        <stp>##V3_BDPV12</stp>
        <stp>WIE AV Equity</stp>
        <stp>PX_YEST_CLOSE</stp>
        <stp>[Crispin Spreadsheet.xlsx]OEI!R30C6</stp>
        <tr r="F30" s="1"/>
      </tp>
      <tp t="s">
        <v>GBp</v>
        <stp/>
        <stp>##V3_BDPV12</stp>
        <stp>DGE LN Equity</stp>
        <stp>CRNCY</stp>
        <stp>[Crispin Spreadsheet.xlsx]OEI!R478C4</stp>
        <tr r="D478" s="1"/>
      </tp>
      <tp>
        <v>130.06</v>
        <stp/>
        <stp>##V3_BDPV12</stp>
        <stp>DIS US Equity</stp>
        <stp>PX_YEST_CLOSE</stp>
        <stp>[Crispin Spreadsheet.xlsx]OEI!R765C6</stp>
        <tr r="F765" s="1"/>
      </tp>
      <tp t="s">
        <v>USD</v>
        <stp/>
        <stp>##V3_BDPV12</stp>
        <stp>HTZ US Equity</stp>
        <stp>CRNCY</stp>
        <stp>[Crispin Spreadsheet.xlsx]OEI!R696C4</stp>
        <tr r="D696" s="1"/>
      </tp>
      <tp>
        <v>872</v>
        <stp/>
        <stp>##V3_BDPV12</stp>
        <stp>WPP LN Equity</stp>
        <stp>PX_YEST_CLOSE</stp>
        <stp>[Crispin Spreadsheet.xlsx]OEI!R621C6</stp>
        <tr r="F621" s="1"/>
      </tp>
      <tp>
        <v>140.54</v>
        <stp/>
        <stp>##V3_BDPV12</stp>
        <stp>VOD LN Equity</stp>
        <stp>PX_YEST_CLOSE</stp>
        <stp>[Crispin Spreadsheet.xlsx]OPE!R50C6</stp>
        <tr r="F50" s="5"/>
      </tp>
      <tp>
        <v>75.319999999999993</v>
        <stp/>
        <stp>##V3_BDPV12</stp>
        <stp>UCB BB Equity</stp>
        <stp>PX_YEST_CLOSE</stp>
        <stp>[Crispin Spreadsheet.xlsx]OEI!R41C6</stp>
        <tr r="F41" s="1"/>
      </tp>
      <tp t="s">
        <v>USD</v>
        <stp/>
        <stp>##V3_BDPV12</stp>
        <stp>CVX US Equity</stp>
        <stp>CRNCY</stp>
        <stp>[Crispin Spreadsheet.xlsx]OEI!R654C4</stp>
        <tr r="D654" s="1"/>
      </tp>
      <tp t="s">
        <v>USD</v>
        <stp/>
        <stp>##V3_BDPV12</stp>
        <stp>LPX US Equity</stp>
        <stp>CRNCY</stp>
        <stp>[Crispin Spreadsheet.xlsx]OEI!R712C4</stp>
        <tr r="D712" s="1"/>
      </tp>
      <tp>
        <v>130.85</v>
        <stp/>
        <stp>##V3_BDPV12</stp>
        <stp>ITV LN Equity</stp>
        <stp>PX_YEST_CLOSE</stp>
        <stp>[Crispin Spreadsheet.xlsx]OEI!R525C6</stp>
        <tr r="F525" s="1"/>
      </tp>
      <tp>
        <v>5616</v>
        <stp/>
        <stp>##V3_BDPV12</stp>
        <stp>NXT LN Equity</stp>
        <stp>PX_YEST_CLOSE</stp>
        <stp>[Crispin Spreadsheet.xlsx]OEI!R549C6</stp>
        <tr r="F549" s="1"/>
      </tp>
      <tp>
        <v>44.3</v>
        <stp/>
        <stp>##V3_BDPV12</stp>
        <stp>RPT LN Equity</stp>
        <stp>PX_YEST_CLOSE</stp>
        <stp>[Crispin Spreadsheet.xlsx]OEI!R571C6</stp>
        <tr r="F571" s="1"/>
      </tp>
      <tp>
        <v>26</v>
        <stp/>
        <stp>##V3_BDPV12</stp>
        <stp>PDG LN Equity</stp>
        <stp>PX_YEST_CLOSE</stp>
        <stp>[Crispin Spreadsheet.xlsx]OPE!R46C6</stp>
        <tr r="F46" s="5"/>
      </tp>
      <tp>
        <v>20.72</v>
        <stp/>
        <stp>##V3_BDPV12</stp>
        <stp>IFX GY Equity</stp>
        <stp>PX_YEST_CLOSE</stp>
        <stp>[Crispin Spreadsheet.xlsx]OEI!R170C6</stp>
        <tr r="F170" s="1"/>
      </tp>
      <tp>
        <v>751.2</v>
        <stp/>
        <stp>##V3_BDPV12</stp>
        <stp>PGHN SW Equity</stp>
        <stp>LAST_PRICE</stp>
        <stp>[Crispin Spreadsheet4.xlsx]SWAN!R105C7</stp>
        <tr r="G105" s="2"/>
      </tp>
      <tp>
        <v>15.2</v>
        <stp/>
        <stp>##V3_BDPV12</stp>
        <stp>SBER LI Equity</stp>
        <stp>PX_YEST_CLOSE</stp>
        <stp>[Crispin Spreadsheet.xlsx]OPE!R47C6</stp>
        <tr r="F47" s="5"/>
      </tp>
      <tp t="s">
        <v>EUR</v>
        <stp/>
        <stp>##V3_BDPV12</stp>
        <stp>BN FP Equity</stp>
        <stp>CRNCY</stp>
        <stp>[Crispin Spreadsheet.xlsx]OEI!R100C4</stp>
        <tr r="D100" s="1"/>
      </tp>
      <tp t="s">
        <v>USD</v>
        <stp/>
        <stp>##V3_BDPV12</stp>
        <stp>JM SP Equity</stp>
        <stp>CRNCY</stp>
        <stp>[Crispin Spreadsheet.xlsx]OEI!R348C4</stp>
        <tr r="D348" s="1"/>
      </tp>
      <tp t="s">
        <v>USD</v>
        <stp/>
        <stp>##V3_BDPV12</stp>
        <stp>SIA Comdty</stp>
        <stp>CRNCY</stp>
        <stp>[Crispin Spreadsheet.xlsx]OEI!R785C4</stp>
        <tr r="D785" s="1"/>
      </tp>
      <tp>
        <v>312.10000000000002</v>
        <stp/>
        <stp>##V3_BDHV12</stp>
        <stp>GN DC Equity</stp>
        <stp>PX_CLOSE_1D</stp>
        <stp>12/04/2019</stp>
        <stp>12/04/2019</stp>
        <stp>[Crispin Spreadsheet.xlsx]SWAN!R25C26</stp>
        <tr r="Z25" s="2"/>
      </tp>
      <tp t="s">
        <v>EUR</v>
        <stp/>
        <stp>##V3_BDPV12</stp>
        <stp>MELE BB Equity</stp>
        <stp>CRNCY</stp>
        <stp>[Crispin Spreadsheet.xlsx]OEI!R38C4</stp>
        <tr r="D38" s="1"/>
      </tp>
      <tp t="s">
        <v>GBp</v>
        <stp/>
        <stp>##V3_BDPV12</stp>
        <stp>SN/ LN Equity</stp>
        <stp>CRNCY</stp>
        <stp>[Crispin Spreadsheet.xlsx]OEI!R590C4</stp>
        <tr r="D590" s="1"/>
      </tp>
      <tp>
        <v>17.91</v>
        <stp/>
        <stp>##V3_BDPV12</stp>
        <stp>ABX CN Equity</stp>
        <stp>PX_YEST_CLOSE</stp>
        <stp>[Crispin Spreadsheet.xlsx]OPUS!R9C6</stp>
        <tr r="F9" s="4"/>
      </tp>
      <tp>
        <v>11.68</v>
        <stp/>
        <stp>##V3_BDPV12</stp>
        <stp>ELF US Equity</stp>
        <stp>PX_YEST_CLOSE</stp>
        <stp>[Crispin Spreadsheet.xlsx]OEI!R821C6</stp>
        <tr r="F821" s="1"/>
      </tp>
      <tp>
        <v>106.18</v>
        <stp/>
        <stp>##V3_BDPV12</stp>
        <stp>TIF US Equity</stp>
        <stp>PX_YEST_CLOSE</stp>
        <stp>[Crispin Spreadsheet.xlsx]OEI!R754C6</stp>
        <tr r="F754" s="1"/>
      </tp>
      <tp t="s">
        <v>GBp</v>
        <stp/>
        <stp>##V3_BDPV12</stp>
        <stp>PMO LN Equity</stp>
        <stp>CRNCY</stp>
        <stp>[Crispin Spreadsheet.xlsx]OEI!R563C4</stp>
        <tr r="D563" s="1"/>
      </tp>
      <tp>
        <v>3.47</v>
        <stp/>
        <stp>##V3_BDPV12</stp>
        <stp>KGC US Equity</stp>
        <stp>PX_YEST_CLOSE</stp>
        <stp>[Crispin Spreadsheet.xlsx]OPE!R55C6</stp>
        <tr r="F55" s="5"/>
      </tp>
      <tp t="s">
        <v>GBp</v>
        <stp/>
        <stp>##V3_BDPV12</stp>
        <stp>DOM LN Equity</stp>
        <stp>CRNCY</stp>
        <stp>[Crispin Spreadsheet.xlsx]OEI!R481C4</stp>
        <tr r="D481" s="1"/>
      </tp>
      <tp t="s">
        <v>GBp</v>
        <stp/>
        <stp>##V3_BDPV12</stp>
        <stp>IMM LN Equity</stp>
        <stp>CRNCY</stp>
        <stp>[Crispin Spreadsheet.xlsx]OEI!R513C4</stp>
        <tr r="D513" s="1"/>
      </tp>
      <tp t="s">
        <v>USD</v>
        <stp/>
        <stp>##V3_BDPV12</stp>
        <stp>NWL US Equity</stp>
        <stp>CRNCY</stp>
        <stp>[Crispin Spreadsheet.xlsx]OEI!R724C4</stp>
        <tr r="D724" s="1"/>
      </tp>
      <tp t="s">
        <v>GBp</v>
        <stp/>
        <stp>##V3_BDPV12</stp>
        <stp>PFC LN Equity</stp>
        <stp>CRNCY</stp>
        <stp>[Crispin Spreadsheet.xlsx]OEI!R558C4</stp>
        <tr r="D558" s="1"/>
      </tp>
      <tp>
        <v>7.6340000000000003</v>
        <stp/>
        <stp>##V3_BDPV12</stp>
        <stp>CBK GY Equity</stp>
        <stp>PX_YEST_CLOSE</stp>
        <stp>[Crispin Spreadsheet.xlsx]OEI!R155C6</stp>
        <tr r="F155" s="1"/>
      </tp>
      <tp>
        <v>2513</v>
        <stp/>
        <stp>##V3_BDPV12</stp>
        <stp>CRH LN Equity</stp>
        <stp>PX_YEST_CLOSE</stp>
        <stp>[Crispin Spreadsheet.xlsx]OEI!R472C6</stp>
        <tr r="F472" s="1"/>
      </tp>
      <tp>
        <v>110.4</v>
        <stp/>
        <stp>##V3_BDPV12</stp>
        <stp>WDI GY Equity</stp>
        <stp>PX_YEST_CLOSE</stp>
        <stp>[Crispin Spreadsheet.xlsx]OEI!R853C6</stp>
        <tr r="F853" s="1"/>
      </tp>
      <tp>
        <v>56.67</v>
        <stp/>
        <stp>##V3_BDPV12</stp>
        <stp>DAI GY Equity</stp>
        <stp>PX_YEST_CLOSE</stp>
        <stp>[Crispin Spreadsheet.xlsx]OEI!R156C6</stp>
        <tr r="F156" s="1"/>
      </tp>
      <tp>
        <v>56.7</v>
        <stp/>
        <stp>##V3_BDPV12</stp>
        <stp>WLN FP Equity</stp>
        <stp>PX_YEST_CLOSE</stp>
        <stp>[Crispin Spreadsheet.xlsx]OEI!R142C6</stp>
        <tr r="F142" s="1"/>
      </tp>
      <tp>
        <v>62.23</v>
        <stp/>
        <stp>##V3_BDPV12</stp>
        <stp>RNO FP Equity</stp>
        <stp>PX_YEST_CLOSE</stp>
        <stp>[Crispin Spreadsheet.xlsx]OEI!R120C6</stp>
        <tr r="F120" s="1"/>
      </tp>
      <tp t="s">
        <v>GBp</v>
        <stp/>
        <stp>##V3_BDPV12</stp>
        <stp>BME LN Equity</stp>
        <stp>CRNCY</stp>
        <stp>[Crispin Spreadsheet.xlsx]OEI!R443C4</stp>
        <tr r="D443" s="1"/>
      </tp>
      <tp t="s">
        <v>GBp</v>
        <stp/>
        <stp>##V3_BDPV12</stp>
        <stp>CNE LN Equity</stp>
        <stp>CRNCY</stp>
        <stp>[Crispin Spreadsheet.xlsx]OEI!R460C4</stp>
        <tr r="D460" s="1"/>
      </tp>
      <tp>
        <v>21.05</v>
        <stp/>
        <stp>##V3_BDPV12</stp>
        <stp>ITM LN Equity</stp>
        <stp>PX_YEST_CLOSE</stp>
        <stp>[Crispin Spreadsheet.xlsx]OEI!R524C6</stp>
        <tr r="F524" s="1"/>
      </tp>
      <tp t="s">
        <v>USD</v>
        <stp/>
        <stp>##V3_BDPV12</stp>
        <stp>HTZ US Equity</stp>
        <stp>CRNCY</stp>
        <stp>[Crispin Spreadsheet.xlsx]OEI!R827C4</stp>
        <tr r="D827" s="1"/>
      </tp>
      <tp t="s">
        <v>GBp</v>
        <stp/>
        <stp>##V3_BDPV12</stp>
        <stp>BOY LN Equity</stp>
        <stp>CRNCY</stp>
        <stp>[Crispin Spreadsheet.xlsx]OEI!R451C4</stp>
        <tr r="D451" s="1"/>
      </tp>
      <tp t="s">
        <v>USD</v>
        <stp/>
        <stp>##V3_BDPV12</stp>
        <stp>XRX US Equity</stp>
        <stp>CRNCY</stp>
        <stp>[Crispin Spreadsheet.xlsx]OEI!R771C4</stp>
        <tr r="D771" s="1"/>
      </tp>
      <tp>
        <v>83.76</v>
        <stp/>
        <stp>##V3_BDPV12</stp>
        <stp>ALV US Equity</stp>
        <stp>PX_YEST_CLOSE</stp>
        <stp>[Crispin Spreadsheet.xlsx]OEI!R641C6</stp>
        <tr r="F641" s="1"/>
      </tp>
      <tp t="s">
        <v>EUR</v>
        <stp/>
        <stp>##V3_BDPV12</stp>
        <stp>VIV FP Equity</stp>
        <stp>CRNCY</stp>
        <stp>[Crispin Spreadsheet.xlsx]OPE!R11C4</stp>
        <tr r="D11" s="5"/>
      </tp>
      <tp>
        <v>34</v>
        <stp/>
        <stp>##V3_BDPV12</stp>
        <stp>EN FP Equity</stp>
        <stp>PX_YEST_CLOSE</stp>
        <stp>[Crispin Spreadsheet.xlsx]OEI!R93C6</stp>
        <tr r="F93" s="1"/>
      </tp>
      <tp>
        <v>130.6</v>
        <stp/>
        <stp>##V3_BDPV12</stp>
        <stp>HOT GY Equity</stp>
        <stp>PX_YEST_CLOSE</stp>
        <stp>[Crispin Spreadsheet.xlsx]OEI!R168C6</stp>
        <tr r="F168" s="1"/>
      </tp>
      <tp t="s">
        <v>GBp</v>
        <stp/>
        <stp>##V3_BDPV12</stp>
        <stp>CIR LN Equity</stp>
        <stp>CRNCY</stp>
        <stp>[Crispin Spreadsheet.xlsx]OEI!R467C4</stp>
        <tr r="D467" s="1"/>
      </tp>
      <tp>
        <v>363.2</v>
        <stp/>
        <stp>##V3_BDPV12</stp>
        <stp>DRX LN Equity</stp>
        <stp>PX_YEST_CLOSE</stp>
        <stp>[Crispin Spreadsheet.xlsx]OEI!R482C6</stp>
        <tr r="F482" s="1"/>
      </tp>
      <tp t="s">
        <v>EUR</v>
        <stp/>
        <stp>##V3_BDPV12</stp>
        <stp>DPW GY Equity</stp>
        <stp>CRNCY</stp>
        <stp>[Crispin Spreadsheet.xlsx]OEI!R159C4</stp>
        <tr r="D159" s="1"/>
      </tp>
      <tp t="s">
        <v>USD</v>
        <stp/>
        <stp>##V3_BDPV12</stp>
        <stp>WTW US Equity</stp>
        <stp>CRNCY</stp>
        <stp>[Crispin Spreadsheet.xlsx]OEI!R767C4</stp>
        <tr r="D767" s="1"/>
      </tp>
      <tp>
        <v>337.4</v>
        <stp/>
        <stp>##V3_BDPV12</stp>
        <stp>TOP DC Equity</stp>
        <stp>PX_YEST_CLOSE</stp>
        <stp>[Crispin Spreadsheet.xlsx]OEI!R67C6</stp>
        <tr r="F67" s="1"/>
      </tp>
      <tp>
        <v>165.96</v>
        <stp/>
        <stp>##V3_BDPV12</stp>
        <stp>BARC LN Equity</stp>
        <stp>PX_YEST_CLOSE</stp>
        <stp>[Crispin Spreadsheet.xlsx]OBID!R8C6</stp>
        <tr r="F8" s="7"/>
      </tp>
      <tp>
        <v>17.95</v>
        <stp/>
        <stp>##V3_BDHV12</stp>
        <stp>ABX CN Equity</stp>
        <stp>PX_CLOSE_1D</stp>
        <stp>12/04/2019</stp>
        <stp>12/04/2019</stp>
        <stp>[Crispin Spreadsheet.xlsx]BEST!R8C22</stp>
        <tr r="V8" s="6"/>
      </tp>
      <tp>
        <v>195.9</v>
        <stp/>
        <stp>##V3_BDHV12</stp>
        <stp>ARW LN Equity</stp>
        <stp>PX_CLOSE_1D</stp>
        <stp>12/04/2019</stp>
        <stp>12/04/2019</stp>
        <stp>[Crispin Spreadsheet.xlsx]OBID!R7C22</stp>
        <tr r="V7" s="7"/>
      </tp>
      <tp t="s">
        <v>GBp</v>
        <stp/>
        <stp>##V3_BDPV12</stp>
        <stp>ARW LN Equity</stp>
        <stp>CRNCY</stp>
        <stp>[Crispin Spreadsheet.xlsx]FDXC!R41C4</stp>
        <tr r="D41" s="8"/>
      </tp>
      <tp t="s">
        <v>GBp</v>
        <stp/>
        <stp>##V3_BDPV12</stp>
        <stp>HSX LN Equity</stp>
        <stp>CRNCY</stp>
        <stp>[Crispin Spreadsheet.xlsx]FDXC!R50C4</stp>
        <tr r="D50" s="8"/>
      </tp>
      <tp>
        <v>14.202</v>
        <stp/>
        <stp>##V3_BDPV12</stp>
        <stp>FCA IM Equity</stp>
        <stp>PX_YEST_CLOSE</stp>
        <stp>[Crispin Spreadsheet.xlsx]SWAN!R60C6</stp>
        <tr r="F60" s="2"/>
      </tp>
      <tp>
        <v>267.7</v>
        <stp/>
        <stp>##V3_BDPV12</stp>
        <stp>TSLA US Equity</stp>
        <stp>PX_YEST_CLOSE</stp>
        <stp>[Crispin Spreadsheet.xlsx]SWAN!R201C6</stp>
        <tr r="F201" s="2"/>
      </tp>
      <tp t="s">
        <v>USD</v>
        <stp/>
        <stp>##V3_BDPV12</stp>
        <stp>ATVI US Equity</stp>
        <stp>CRNCY</stp>
        <stp>[Crispin Spreadsheet.xlsx]SWAN!R170C4</stp>
        <tr r="D170" s="2"/>
      </tp>
      <tp t="s">
        <v>GBp</v>
        <stp/>
        <stp>##V3_BDPV12</stp>
        <stp>PDG LN Equity</stp>
        <stp>CRNCY</stp>
        <stp>[Crispin Spreadsheet.xlsx]BEST!R10C4</stp>
        <tr r="D10" s="6"/>
      </tp>
      <tp>
        <v>1</v>
        <stp/>
        <stp>##V3_BDPV12</stp>
        <stp>GBPBRL Curncy</stp>
        <stp>QUOTE_FACTOR</stp>
        <stp>[Crispin Spreadsheet.xlsx]OPUS!R6C12</stp>
        <tr r="L6" s="4"/>
      </tp>
      <tp>
        <v>23.28</v>
        <stp/>
        <stp>##V3_BDHV12</stp>
        <stp>CS FP Equity</stp>
        <stp>PX_CLOSE_1D</stp>
        <stp>12/04/2019</stp>
        <stp>12/04/2019</stp>
        <stp>[Crispin Spreadsheet.xlsx]OPE!R9C22</stp>
        <tr r="V9" s="5"/>
      </tp>
      <tp>
        <v>9.6133000000000006</v>
        <stp/>
        <stp>##V3_BDPV12</stp>
        <stp>EURNOK Curncy</stp>
        <stp>LAST_PRICE</stp>
        <stp>[Crispin Spreadsheet4.xlsx]SWAN!R82C13</stp>
        <tr r="M82" s="2"/>
      </tp>
      <tp>
        <v>9.6133000000000006</v>
        <stp/>
        <stp>##V3_BDPV12</stp>
        <stp>EURNOK Curncy</stp>
        <stp>LAST_PRICE</stp>
        <stp>[Crispin Spreadsheet4.xlsx]SWAN!R83C13</stp>
        <tr r="M83" s="2"/>
      </tp>
      <tp>
        <v>9.6133000000000006</v>
        <stp/>
        <stp>##V3_BDPV12</stp>
        <stp>EURNOK Curncy</stp>
        <stp>LAST_PRICE</stp>
        <stp>[Crispin Spreadsheet4.xlsx]SWAN!R80C13</stp>
        <tr r="M80" s="2"/>
      </tp>
      <tp>
        <v>9.6133000000000006</v>
        <stp/>
        <stp>##V3_BDPV12</stp>
        <stp>EURNOK Curncy</stp>
        <stp>LAST_PRICE</stp>
        <stp>[Crispin Spreadsheet4.xlsx]SWAN!R81C13</stp>
        <tr r="M81" s="2"/>
      </tp>
      <tp>
        <v>9.6133000000000006</v>
        <stp/>
        <stp>##V3_BDPV12</stp>
        <stp>EURNOK Curncy</stp>
        <stp>LAST_PRICE</stp>
        <stp>[Crispin Spreadsheet4.xlsx]SWAN!R79C13</stp>
        <tr r="M79" s="2"/>
      </tp>
      <tp>
        <v>309</v>
        <stp/>
        <stp>##V3_BDPV12</stp>
        <stp>LUPE SS Equity</stp>
        <stp>LAST_PRICE</stp>
        <stp>[Crispin Spreadsheet.xlsx]OPE!R27C7</stp>
        <tr r="G27" s="5"/>
      </tp>
      <tp>
        <v>5.0000000000000001E-3</v>
        <stp/>
        <stp>##V3_BDPV12</stp>
        <stp>WGXO AU Equity</stp>
        <stp>LAST_PRICE</stp>
        <stp>[Crispin Spreadsheet.xlsx]OEI!R25C7</stp>
        <tr r="G25" s="1"/>
      </tp>
      <tp>
        <v>65.540000000000006</v>
        <stp/>
        <stp>##V3_BDPV12</stp>
        <stp>COLR BB Equity</stp>
        <stp>LAST_PRICE</stp>
        <stp>[Crispin Spreadsheet.xlsx]OEI!R36C7</stp>
        <tr r="G36" s="1"/>
      </tp>
      <tp>
        <v>1295.2</v>
        <stp/>
        <stp>##V3_BDPV12</stp>
        <stp>GCM9 Comdty</stp>
        <stp>PX_YEST_CLOSE</stp>
        <stp>[Crispin Spreadsheet.xlsx]OEI!R796C6</stp>
        <tr r="F796" s="1"/>
      </tp>
      <tp>
        <v>70.260000000000005</v>
        <stp/>
        <stp>##V3_BDHV12</stp>
        <stp>CBA AU Equity</stp>
        <stp>PX_CLOSE_1D</stp>
        <stp>12/04/2019</stp>
        <stp>12/04/2019</stp>
        <stp>[Crispin Spreadsheet.xlsx]SWAN!R6C26</stp>
        <tr r="Z6" s="2"/>
      </tp>
      <tp t="s">
        <v>GBp</v>
        <stp/>
        <stp>##V3_BDPV12</stp>
        <stp>ARW LN Equity</stp>
        <stp>CRNCY</stp>
        <stp>[Crispin Spreadsheet.xlsx]ALEG!R44C4</stp>
        <tr r="D44" s="3"/>
      </tp>
      <tp t="s">
        <v>GBp</v>
        <stp/>
        <stp>##V3_BDPV12</stp>
        <stp>GLEN LN Equity</stp>
        <stp>CRNCY</stp>
        <stp>[Crispin Spreadsheet.xlsx]SWAN!R136C4</stp>
        <tr r="D136" s="2"/>
      </tp>
      <tp t="s">
        <v>USD</v>
        <stp/>
        <stp>##V3_BDPV12</stp>
        <stp>AVP US Equity</stp>
        <stp>CRNCY</stp>
        <stp>[Crispin Spreadsheet.xlsx]OPUS!R69C4</stp>
        <tr r="D69" s="4"/>
      </tp>
      <tp>
        <v>20.93</v>
        <stp/>
        <stp>##V3_BDPV12</stp>
        <stp>BPY US Equity</stp>
        <stp>PX_YEST_CLOSE</stp>
        <stp>[Crispin Spreadsheet.xlsx]SWAN!R176C6</stp>
        <tr r="F176" s="2"/>
      </tp>
      <tp>
        <v>36.950000000000003</v>
        <stp/>
        <stp>##V3_BDPV12</stp>
        <stp>FOX US Equity</stp>
        <stp>PX_YEST_CLOSE</stp>
        <stp>[Crispin Spreadsheet.xlsx]SWAN!R187C6</stp>
        <tr r="F187" s="2"/>
      </tp>
      <tp>
        <v>3.47</v>
        <stp/>
        <stp>##V3_BDPV12</stp>
        <stp>KGC US Equity</stp>
        <stp>PX_YEST_CLOSE</stp>
        <stp>[Crispin Spreadsheet.xlsx]OPUS!R76C6</stp>
        <tr r="F76" s="4"/>
      </tp>
      <tp t="s">
        <v>GBp</v>
        <stp/>
        <stp>##V3_BDPV12</stp>
        <stp>JSE LN Equity</stp>
        <stp>CRNCY</stp>
        <stp>[Crispin Spreadsheet.xlsx]ALEG!R55C4</stp>
        <tr r="D55" s="3"/>
      </tp>
      <tp>
        <v>224.85</v>
        <stp/>
        <stp>##V3_BDPV12</stp>
        <stp>BT/A LN Equity</stp>
        <stp>PX_YEST_CLOSE</stp>
        <stp>[Crispin Spreadsheet.xlsx]SWAN!R120C6</stp>
        <tr r="F120" s="2"/>
      </tp>
      <tp t="s">
        <v>GBp</v>
        <stp/>
        <stp>##V3_BDPV12</stp>
        <stp>WPP LN Equity</stp>
        <stp>CRNCY</stp>
        <stp>[Crispin Spreadsheet.xlsx]SWAN!R166C4</stp>
        <tr r="D166" s="2"/>
      </tp>
      <tp t="s">
        <v>USD</v>
        <stp/>
        <stp>##V3_BDPV12</stp>
        <stp>FDS US Equity</stp>
        <stp>CRNCY</stp>
        <stp>[Crispin Spreadsheet.xlsx]SWAN!R185C4</stp>
        <tr r="D185" s="2"/>
      </tp>
      <tp t="s">
        <v>GBp</v>
        <stp/>
        <stp>##V3_BDPV12</stp>
        <stp>ARW LN Equity</stp>
        <stp>CRNCY</stp>
        <stp>[Crispin Spreadsheet.xlsx]SWAN!R111C4</stp>
        <tr r="D111" s="2"/>
      </tp>
      <tp>
        <v>146.66</v>
        <stp/>
        <stp>##V3_BDPV12</stp>
        <stp>GBPJPY Curncy</stp>
        <stp>LAST_PRICE</stp>
        <stp>[Crispin Spreadsheet4.xlsx]OPUS!R27C13</stp>
        <tr r="M27" s="4"/>
      </tp>
      <tp>
        <v>146.66</v>
        <stp/>
        <stp>##V3_BDPV12</stp>
        <stp>GBPJPY Curncy</stp>
        <stp>LAST_PRICE</stp>
        <stp>[Crispin Spreadsheet4.xlsx]OPUS!R26C13</stp>
        <tr r="M26" s="4"/>
      </tp>
      <tp>
        <v>146.66</v>
        <stp/>
        <stp>##V3_BDPV12</stp>
        <stp>GBPJPY Curncy</stp>
        <stp>LAST_PRICE</stp>
        <stp>[Crispin Spreadsheet4.xlsx]OPUS!R25C13</stp>
        <tr r="M25" s="4"/>
      </tp>
      <tp>
        <v>146.66</v>
        <stp/>
        <stp>##V3_BDPV12</stp>
        <stp>GBPJPY Curncy</stp>
        <stp>LAST_PRICE</stp>
        <stp>[Crispin Spreadsheet4.xlsx]OPUS!R24C13</stp>
        <tr r="M24" s="4"/>
      </tp>
      <tp>
        <v>146.66</v>
        <stp/>
        <stp>##V3_BDPV12</stp>
        <stp>GBPJPY Curncy</stp>
        <stp>LAST_PRICE</stp>
        <stp>[Crispin Spreadsheet4.xlsx]OPUS!R23C13</stp>
        <tr r="M23" s="4"/>
      </tp>
      <tp>
        <v>0.76459999999999995</v>
        <stp/>
        <stp>##V3_BDPV12</stp>
        <stp>USDGBP Curncy</stp>
        <stp>PX_YEST_CLOSE</stp>
        <stp>[Crispin Spreadsheet.xlsx]OEI!R867C32</stp>
        <tr r="AF867" s="1"/>
      </tp>
      <tp>
        <v>0.76459999999999995</v>
        <stp/>
        <stp>##V3_BDPV12</stp>
        <stp>USDGBP Curncy</stp>
        <stp>PX_YEST_CLOSE</stp>
        <stp>[Crispin Spreadsheet.xlsx]OEI!R861C32</stp>
        <tr r="AF861" s="1"/>
      </tp>
      <tp t="s">
        <v>GBp</v>
        <stp/>
        <stp>##V3_BDPV12</stp>
        <stp>DC/ LN Equity</stp>
        <stp>CRNCY</stp>
        <stp>[Crispin Spreadsheet.xlsx]OPUS!R51C4</stp>
        <tr r="D51" s="4"/>
      </tp>
      <tp>
        <v>56.31</v>
        <stp/>
        <stp>##V3_BDPV12</stp>
        <stp>WEED CN Equity</stp>
        <stp>LAST_PRICE</stp>
        <stp>[Crispin Spreadsheet.xlsx]OEI!R52C7</stp>
        <tr r="G52" s="1"/>
      </tp>
      <tp t="s">
        <v>#N/A N/A</v>
        <stp/>
        <stp>##V3_BDHV12</stp>
        <stp>ARARGE5207D0 Govt</stp>
        <stp>PX_CLOSE_1D</stp>
        <stp>12/04/2019</stp>
        <stp>12/04/2019</stp>
        <stp>[Crispin Spreadsheet.xlsx]SWAN!R217C26</stp>
        <tr r="Z217" s="2"/>
      </tp>
      <tp t="s">
        <v>#N/A N/A</v>
        <stp/>
        <stp>##V3_BDHV12</stp>
        <stp>ARARGE5206E0 Govt</stp>
        <stp>PX_CLOSE_1D</stp>
        <stp>12/04/2019</stp>
        <stp>12/04/2019</stp>
        <stp>[Crispin Spreadsheet.xlsx]SWAN!R214C26</stp>
        <tr r="Z214" s="2"/>
      </tp>
      <tp t="s">
        <v>#N/A N/A</v>
        <stp/>
        <stp>##V3_BDHV12</stp>
        <stp>ARARGE5206S0 Govt</stp>
        <stp>PX_CLOSE_1D</stp>
        <stp>12/04/2019</stp>
        <stp>12/04/2019</stp>
        <stp>[Crispin Spreadsheet.xlsx]SWAN!R216C26</stp>
        <tr r="Z216" s="2"/>
      </tp>
      <tp>
        <v>104.69</v>
        <stp/>
        <stp>##V3_BDPV12</stp>
        <stp>RY CN Equity</stp>
        <stp>PX_YEST_CLOSE</stp>
        <stp>[Crispin Spreadsheet.xlsx]SWAN!R21C6</stp>
        <tr r="F21" s="2"/>
      </tp>
      <tp t="s">
        <v>JPY</v>
        <stp/>
        <stp>##V3_BDPV12</stp>
        <stp>5020 JT Equity</stp>
        <stp>CRNCY</stp>
        <stp>[Crispin Spreadsheet.xlsx]OPE!R17C4</stp>
        <tr r="D17" s="5"/>
      </tp>
      <tp>
        <v>103.15</v>
        <stp/>
        <stp>##V3_BDPV12</stp>
        <stp>SW FP Equity</stp>
        <stp>LAST_PRICE</stp>
        <stp>[Crispin Spreadsheet.xlsx]OEI!R130C7</stp>
        <tr r="G130" s="1"/>
      </tp>
      <tp t="s">
        <v>GBp</v>
        <stp/>
        <stp>##V3_BDPV12</stp>
        <stp>LOOK LN Equity</stp>
        <stp>CRNCY</stp>
        <stp>[Crispin Spreadsheet.xlsx]SWAN!R150C4</stp>
        <tr r="D150" s="2"/>
      </tp>
      <tp t="s">
        <v>EUR</v>
        <stp/>
        <stp>##V3_BDPV12</stp>
        <stp>SAB SQ Equity</stp>
        <stp>CRNCY</stp>
        <stp>[Crispin Spreadsheet.xlsx]SWAN!R92C4</stp>
        <tr r="D92" s="2"/>
      </tp>
      <tp>
        <v>2.85</v>
        <stp/>
        <stp>##V3_BDPV12</stp>
        <stp>AVP US Equity</stp>
        <stp>PX_YEST_CLOSE</stp>
        <stp>[Crispin Spreadsheet.xlsx]FDXC!R64C6</stp>
        <tr r="F64" s="8"/>
      </tp>
      <tp t="s">
        <v>GBp</v>
        <stp/>
        <stp>##V3_BDPV12</stp>
        <stp>AUTO LN Equity</stp>
        <stp>CRNCY</stp>
        <stp>[Crispin Spreadsheet.xlsx]SWAN!R114C4</stp>
        <tr r="D114" s="2"/>
      </tp>
      <tp t="s">
        <v>GBp</v>
        <stp/>
        <stp>##V3_BDPV12</stp>
        <stp>JSE LN Equity</stp>
        <stp>CRNCY</stp>
        <stp>[Crispin Spreadsheet.xlsx]FDXC!R52C4</stp>
        <tr r="D52" s="8"/>
      </tp>
      <tp>
        <v>17.91</v>
        <stp/>
        <stp>##V3_BDPV12</stp>
        <stp>ABX CN Equity</stp>
        <stp>PX_YEST_CLOSE</stp>
        <stp>[Crispin Spreadsheet.xlsx]SWAN!R20C6</stp>
        <tr r="F20" s="2"/>
      </tp>
      <tp>
        <v>147.1</v>
        <stp/>
        <stp>##V3_BDPV12</stp>
        <stp>EMG LN Equity</stp>
        <stp>PX_YEST_CLOSE</stp>
        <stp>[Crispin Spreadsheet.xlsx]ALEG!R56C6</stp>
        <tr r="F56" s="3"/>
      </tp>
      <tp>
        <v>458.97</v>
        <stp/>
        <stp>##V3_BDPV12</stp>
        <stp>CACC US Equity</stp>
        <stp>PX_YEST_CLOSE</stp>
        <stp>[Crispin Spreadsheet.xlsx]SWAN!R181C6</stp>
        <tr r="F181" s="2"/>
      </tp>
      <tp>
        <v>140.54</v>
        <stp/>
        <stp>##V3_BDPV12</stp>
        <stp>VOD LN Equity</stp>
        <stp>PX_YEST_CLOSE</stp>
        <stp>[Crispin Spreadsheet.xlsx]ALEG!R64C6</stp>
        <tr r="F64" s="3"/>
      </tp>
      <tp t="s">
        <v>GBp</v>
        <stp/>
        <stp>##V3_BDPV12</stp>
        <stp>FGP LN Equity</stp>
        <stp>CRNCY</stp>
        <stp>[Crispin Spreadsheet.xlsx]SWAN!R135C4</stp>
        <tr r="D135" s="2"/>
      </tp>
      <tp t="s">
        <v>HKD</v>
        <stp/>
        <stp>##V3_BDPV12</stp>
        <stp>857 HK Equity</stp>
        <stp>CRNCY</stp>
        <stp>[Crispin Spreadsheet.xlsx]OEI!R213C4</stp>
        <tr r="D213" s="1"/>
      </tp>
      <tp>
        <v>140.54</v>
        <stp/>
        <stp>##V3_BDPV12</stp>
        <stp>VOD LN Equity</stp>
        <stp>PX_YEST_CLOSE</stp>
        <stp>[Crispin Spreadsheet.xlsx]FDXC!R60C6</stp>
        <tr r="F60" s="8"/>
      </tp>
      <tp t="s">
        <v>CHF</v>
        <stp/>
        <stp>##V3_BDPV12</stp>
        <stp>PGHN SW Equity</stp>
        <stp>CRNCY</stp>
        <stp>[Crispin Spreadsheet.xlsx]SWAN!R105C4</stp>
        <tr r="D105" s="2"/>
      </tp>
      <tp>
        <v>1.31</v>
        <stp/>
        <stp>##V3_BDPV12</stp>
        <stp>GBPUSD Curncy</stp>
        <stp>LAST_PRICE</stp>
        <stp>[Crispin Spreadsheet4.xlsx]OPUS!R80C13</stp>
        <tr r="M80" s="4"/>
      </tp>
      <tp>
        <v>1.31</v>
        <stp/>
        <stp>##V3_BDPV12</stp>
        <stp>GBPUSD Curncy</stp>
        <stp>LAST_PRICE</stp>
        <stp>[Crispin Spreadsheet4.xlsx]OPUS!R17C13</stp>
        <tr r="M17" s="4"/>
      </tp>
      <tp>
        <v>1.31</v>
        <stp/>
        <stp>##V3_BDPV12</stp>
        <stp>GBPUSD Curncy</stp>
        <stp>LAST_PRICE</stp>
        <stp>[Crispin Spreadsheet4.xlsx]OPUS!R60C13</stp>
        <tr r="M60" s="4"/>
      </tp>
      <tp>
        <v>1.31</v>
        <stp/>
        <stp>##V3_BDPV12</stp>
        <stp>GBPUSD Curncy</stp>
        <stp>LAST_PRICE</stp>
        <stp>[Crispin Spreadsheet4.xlsx]OPUS!R62C13</stp>
        <tr r="M62" s="4"/>
      </tp>
      <tp>
        <v>1.31</v>
        <stp/>
        <stp>##V3_BDPV12</stp>
        <stp>GBPUSD Curncy</stp>
        <stp>LAST_PRICE</stp>
        <stp>[Crispin Spreadsheet4.xlsx]OPUS!R68C13</stp>
        <tr r="M68" s="4"/>
      </tp>
      <tp>
        <v>1.31</v>
        <stp/>
        <stp>##V3_BDPV12</stp>
        <stp>GBPUSD Curncy</stp>
        <stp>LAST_PRICE</stp>
        <stp>[Crispin Spreadsheet4.xlsx]OPUS!R69C13</stp>
        <tr r="M69" s="4"/>
      </tp>
      <tp>
        <v>1.31</v>
        <stp/>
        <stp>##V3_BDPV12</stp>
        <stp>GBPUSD Curncy</stp>
        <stp>LAST_PRICE</stp>
        <stp>[Crispin Spreadsheet4.xlsx]OPUS!R70C13</stp>
        <tr r="M70" s="4"/>
      </tp>
      <tp>
        <v>1.31</v>
        <stp/>
        <stp>##V3_BDPV12</stp>
        <stp>GBPUSD Curncy</stp>
        <stp>LAST_PRICE</stp>
        <stp>[Crispin Spreadsheet4.xlsx]OPUS!R71C13</stp>
        <tr r="M71" s="4"/>
      </tp>
      <tp>
        <v>1.31</v>
        <stp/>
        <stp>##V3_BDPV12</stp>
        <stp>GBPUSD Curncy</stp>
        <stp>LAST_PRICE</stp>
        <stp>[Crispin Spreadsheet4.xlsx]OPUS!R72C13</stp>
        <tr r="M72" s="4"/>
      </tp>
      <tp>
        <v>1.31</v>
        <stp/>
        <stp>##V3_BDPV12</stp>
        <stp>GBPUSD Curncy</stp>
        <stp>LAST_PRICE</stp>
        <stp>[Crispin Spreadsheet4.xlsx]OPUS!R73C13</stp>
        <tr r="M73" s="4"/>
      </tp>
      <tp>
        <v>1.31</v>
        <stp/>
        <stp>##V3_BDPV12</stp>
        <stp>GBPUSD Curncy</stp>
        <stp>LAST_PRICE</stp>
        <stp>[Crispin Spreadsheet4.xlsx]OPUS!R74C13</stp>
        <tr r="M74" s="4"/>
      </tp>
      <tp>
        <v>1.31</v>
        <stp/>
        <stp>##V3_BDPV12</stp>
        <stp>GBPUSD Curncy</stp>
        <stp>LAST_PRICE</stp>
        <stp>[Crispin Spreadsheet4.xlsx]OPUS!R75C13</stp>
        <tr r="M75" s="4"/>
      </tp>
      <tp>
        <v>1.31</v>
        <stp/>
        <stp>##V3_BDPV12</stp>
        <stp>GBPUSD Curncy</stp>
        <stp>LAST_PRICE</stp>
        <stp>[Crispin Spreadsheet4.xlsx]OPUS!R76C13</stp>
        <tr r="M76" s="4"/>
      </tp>
      <tp>
        <v>1.31</v>
        <stp/>
        <stp>##V3_BDPV12</stp>
        <stp>GBPUSD Curncy</stp>
        <stp>LAST_PRICE</stp>
        <stp>[Crispin Spreadsheet4.xlsx]OPUS!R77C13</stp>
        <tr r="M77" s="4"/>
      </tp>
      <tp>
        <v>1.31</v>
        <stp/>
        <stp>##V3_BDPV12</stp>
        <stp>GBPUSD Curncy</stp>
        <stp>LAST_PRICE</stp>
        <stp>[Crispin Spreadsheet4.xlsx]OPUS!R78C13</stp>
        <tr r="M78" s="4"/>
      </tp>
      <tp>
        <v>1.31</v>
        <stp/>
        <stp>##V3_BDPV12</stp>
        <stp>GBPUSD Curncy</stp>
        <stp>LAST_PRICE</stp>
        <stp>[Crispin Spreadsheet4.xlsx]OPUS!R79C13</stp>
        <tr r="M79" s="4"/>
      </tp>
      <tp>
        <v>64.400000000000006</v>
        <stp/>
        <stp>##V3_BDPV12</stp>
        <stp>SAVE FP Equity</stp>
        <stp>LAST_PRICE</stp>
        <stp>[Crispin Spreadsheet.xlsx]OPE!R10C7</stp>
        <tr r="G10" s="5"/>
      </tp>
      <tp>
        <v>179</v>
        <stp/>
        <stp>##V3_BDPV12</stp>
        <stp>JM SS Equity</stp>
        <stp>PX_YEST_CLOSE</stp>
        <stp>[Crispin Spreadsheet.xlsx]SWAN!R97C6</stp>
        <tr r="F97" s="2"/>
      </tp>
      <tp>
        <v>3375</v>
        <stp/>
        <stp>##V3_BDPV12</stp>
        <stp>VGA Index</stp>
        <stp>PX_YEST_CLOSE</stp>
        <stp>[Crispin Spreadsheet.xlsx]OEI!R84C6</stp>
        <tr r="F84" s="1"/>
      </tp>
      <tp>
        <v>75.28</v>
        <stp/>
        <stp>##V3_BDPV12</stp>
        <stp>SQ US Equity</stp>
        <stp>LAST_PRICE</stp>
        <stp>[Crispin Spreadsheet.xlsx]OEI!R747C7</stp>
        <tr r="G747" s="1"/>
      </tp>
      <tp>
        <v>2.7930000000000001</v>
        <stp/>
        <stp>##V3_BDPV12</stp>
        <stp>MS IM Equity</stp>
        <stp>LAST_PRICE</stp>
        <stp>[Crispin Spreadsheet.xlsx]OEI!R245C7</stp>
        <tr r="G245" s="1"/>
      </tp>
      <tp t="s">
        <v>EUR</v>
        <stp/>
        <stp>##V3_BDPV12</stp>
        <stp>VIV FP Equity</stp>
        <stp>CRNCY</stp>
        <stp>[Crispin Spreadsheet.xlsx]ALEG!R13C4</stp>
        <tr r="D13" s="3"/>
      </tp>
      <tp t="s">
        <v>USD</v>
        <stp/>
        <stp>##V3_BDPV12</stp>
        <stp>MELI US Equity</stp>
        <stp>CRNCY</stp>
        <stp>[Crispin Spreadsheet.xlsx]SWAN!R193C4</stp>
        <tr r="D193" s="2"/>
      </tp>
      <tp t="s">
        <v>USD</v>
        <stp/>
        <stp>##V3_BDPV12</stp>
        <stp>IGLN LN Equity</stp>
        <stp>CRNCY</stp>
        <stp>[Crispin Spreadsheet.xlsx]SWAN!R224C4</stp>
        <tr r="D224" s="2"/>
      </tp>
      <tp t="s">
        <v>GBp</v>
        <stp/>
        <stp>##V3_BDPV12</stp>
        <stp>INCH LN Equity</stp>
        <stp>CRNCY</stp>
        <stp>[Crispin Spreadsheet.xlsx]SWAN!R142C4</stp>
        <tr r="D142" s="2"/>
      </tp>
      <tp>
        <v>125.655</v>
        <stp/>
        <stp>##V3_BDPV12</stp>
        <stp>SGLD LN Equity</stp>
        <stp>PX_YEST_CLOSE</stp>
        <stp>[Crispin Spreadsheet.xlsx]SWAN!R227C6</stp>
        <tr r="F227" s="2"/>
      </tp>
      <tp>
        <v>40.5</v>
        <stp/>
        <stp>##V3_BDPV12</stp>
        <stp>TUNG LN Equity</stp>
        <stp>PX_YEST_CLOSE</stp>
        <stp>[Crispin Spreadsheet.xlsx]SWAN!R164C6</stp>
        <tr r="F164" s="2"/>
      </tp>
      <tp t="s">
        <v>HKD</v>
        <stp/>
        <stp>##V3_BDPV12</stp>
        <stp>939 HK Equity</stp>
        <stp>CRNCY</stp>
        <stp>[Crispin Spreadsheet.xlsx]OEI!R204C4</stp>
        <tr r="D204" s="1"/>
      </tp>
      <tp>
        <v>135.44</v>
        <stp/>
        <stp>##V3_BDPV12</stp>
        <stp>HURLN 7.5 07/24/22 Corp</stp>
        <stp>PX_YEST_CLOSE</stp>
        <stp>[Crispin Spreadsheet.xlsx]OPUS!R17C6</stp>
        <tr r="F17" s="4"/>
      </tp>
      <tp t="s">
        <v>GBp</v>
        <stp/>
        <stp>##V3_BDPV12</stp>
        <stp>SPT LN Equity</stp>
        <stp>CRNCY</stp>
        <stp>[Crispin Spreadsheet.xlsx]SWAN!R130C4</stp>
        <tr r="D130" s="2"/>
      </tp>
      <tp t="s">
        <v>CHF</v>
        <stp/>
        <stp>##V3_BDPV12</stp>
        <stp>UHR SW Equity</stp>
        <stp>CRNCY</stp>
        <stp>[Crispin Spreadsheet.xlsx]SWAN!R106C4</stp>
        <tr r="D106" s="2"/>
      </tp>
      <tp>
        <v>147.1</v>
        <stp/>
        <stp>##V3_BDPV12</stp>
        <stp>EMG LN Equity</stp>
        <stp>PX_YEST_CLOSE</stp>
        <stp>[Crispin Spreadsheet.xlsx]FDXC!R53C6</stp>
        <tr r="F53" s="8"/>
      </tp>
      <tp>
        <v>111.29</v>
        <stp/>
        <stp>##V3_BDHV12</stp>
        <stp>BTSA Comdty</stp>
        <stp>PX_CLOSE_1D</stp>
        <stp>12/04/2019</stp>
        <stp>12/04/2019</stp>
        <stp>[Crispin Spreadsheet.xlsx]OEI!R782C28</stp>
        <tr r="AB782" s="1"/>
      </tp>
      <tp t="s">
        <v>#N/A N/A</v>
        <stp/>
        <stp>##V3_BDHV12</stp>
        <stp>ARARGE5206S0 Govt</stp>
        <stp>PX_CLOSE_1D</stp>
        <stp>12/04/2019</stp>
        <stp>12/04/2019</stp>
        <stp>[Crispin Spreadsheet.xlsx]OEI!R794C28</stp>
        <tr r="AB794" s="1"/>
      </tp>
      <tp>
        <v>1</v>
        <stp/>
        <stp>##V3_BDPV12</stp>
        <stp>EURUSD Curncy</stp>
        <stp>QUOTE_FACTOR</stp>
        <stp>[Crispin Spreadsheet.xlsx]SWAN!R50C12</stp>
        <tr r="L50" s="2"/>
      </tp>
      <tp>
        <v>1</v>
        <stp/>
        <stp>##V3_BDPV12</stp>
        <stp>EURCAD Curncy</stp>
        <stp>QUOTE_FACTOR</stp>
        <stp>[Crispin Spreadsheet.xlsx]SWAN!R22C12</stp>
        <tr r="L22" s="2"/>
      </tp>
      <tp>
        <v>1</v>
        <stp/>
        <stp>##V3_BDPV12</stp>
        <stp>EURCAD Curncy</stp>
        <stp>QUOTE_FACTOR</stp>
        <stp>[Crispin Spreadsheet.xlsx]SWAN!R21C12</stp>
        <tr r="L21" s="2"/>
      </tp>
      <tp>
        <v>1</v>
        <stp/>
        <stp>##V3_BDPV12</stp>
        <stp>EURCAD Curncy</stp>
        <stp>QUOTE_FACTOR</stp>
        <stp>[Crispin Spreadsheet.xlsx]SWAN!R20C12</stp>
        <tr r="L20" s="2"/>
      </tp>
      <tp>
        <v>1</v>
        <stp/>
        <stp>##V3_BDPV12</stp>
        <stp>EURAUD Curncy</stp>
        <stp>QUOTE_FACTOR</stp>
        <stp>[Crispin Spreadsheet.xlsx]SWAN!R10C12</stp>
        <tr r="L10" s="2"/>
      </tp>
      <tp>
        <v>1</v>
        <stp/>
        <stp>##V3_BDPV12</stp>
        <stp>EURHKD Curncy</stp>
        <stp>QUOTE_FACTOR</stp>
        <stp>[Crispin Spreadsheet.xlsx]SWAN!R53C12</stp>
        <tr r="L53" s="2"/>
      </tp>
      <tp t="s">
        <v>DKK</v>
        <stp/>
        <stp>##V3_BDPV12</stp>
        <stp>GN DC Equity</stp>
        <stp>CRNCY</stp>
        <stp>[Crispin Spreadsheet.xlsx]SWAN!R25C4</stp>
        <tr r="D25" s="2"/>
      </tp>
      <tp>
        <v>188.45</v>
        <stp/>
        <stp>##V3_BDPV12</stp>
        <stp>AMBUB DC Equity</stp>
        <stp>LAST_PRICE</stp>
        <stp>[Crispin Spreadsheet.xlsx]OEI!R62C7</stp>
        <tr r="G62" s="1"/>
      </tp>
      <tp>
        <v>51.48</v>
        <stp/>
        <stp>##V3_BDPV12</stp>
        <stp>VALE3 BS Equity</stp>
        <stp>LAST_PRICE</stp>
        <stp>[Crispin Spreadsheet.xlsx]OEI!R45C7</stp>
        <tr r="G45" s="1"/>
      </tp>
      <tp>
        <v>207.84</v>
        <stp/>
        <stp>##V3_BDPV12</stp>
        <stp>GS US Equity</stp>
        <stp>LAST_PRICE</stp>
        <stp>[Crispin Spreadsheet.xlsx]OEI!R692C7</stp>
        <tr r="G692" s="1"/>
      </tp>
      <tp>
        <v>73.819999999999993</v>
        <stp/>
        <stp>##V3_BDPV12</stp>
        <stp>SU FP Equity</stp>
        <stp>LAST_PRICE</stp>
        <stp>[Crispin Spreadsheet.xlsx]OEI!R124C7</stp>
        <tr r="G124" s="1"/>
      </tp>
      <tp>
        <v>239.1</v>
        <stp/>
        <stp>##V3_BDPV12</stp>
        <stp>OR FP Equity</stp>
        <stp>LAST_PRICE</stp>
        <stp>[Crispin Spreadsheet.xlsx]OEI!R113C7</stp>
        <tr r="G113" s="1"/>
      </tp>
      <tp t="s">
        <v>GBp</v>
        <stp/>
        <stp>##V3_BDPV12</stp>
        <stp>MTRO LN Equity</stp>
        <stp>CRNCY</stp>
        <stp>[Crispin Spreadsheet.xlsx]SWAN!R152C4</stp>
        <tr r="D152" s="2"/>
      </tp>
      <tp t="s">
        <v>EUR</v>
        <stp/>
        <stp>##V3_BDPV12</stp>
        <stp>SRS IM Equity</stp>
        <stp>CRNCY</stp>
        <stp>[Crispin Spreadsheet.xlsx]FDXC!R16C4</stp>
        <tr r="D16" s="8"/>
      </tp>
      <tp>
        <v>1.1298999999999999</v>
        <stp/>
        <stp>##V3_BDPV12</stp>
        <stp>EURUSD Curncy</stp>
        <stp>PX_YEST_CLOSE</stp>
        <stp>[Crispin Spreadsheet.xlsx]OPE!R47C26</stp>
        <tr r="Z47" s="5"/>
      </tp>
      <tp>
        <v>1.1298999999999999</v>
        <stp/>
        <stp>##V3_BDPV12</stp>
        <stp>EURUSD Curncy</stp>
        <stp>PX_YEST_CLOSE</stp>
        <stp>[Crispin Spreadsheet.xlsx]OPE!R56C26</stp>
        <tr r="Z56" s="5"/>
      </tp>
      <tp>
        <v>1.1298999999999999</v>
        <stp/>
        <stp>##V3_BDPV12</stp>
        <stp>EURUSD Curncy</stp>
        <stp>PX_YEST_CLOSE</stp>
        <stp>[Crispin Spreadsheet.xlsx]OPE!R54C26</stp>
        <tr r="Z54" s="5"/>
      </tp>
      <tp>
        <v>1.1298999999999999</v>
        <stp/>
        <stp>##V3_BDPV12</stp>
        <stp>EURUSD Curncy</stp>
        <stp>PX_YEST_CLOSE</stp>
        <stp>[Crispin Spreadsheet.xlsx]OPE!R55C26</stp>
        <tr r="Z55" s="5"/>
      </tp>
      <tp>
        <v>1.1298999999999999</v>
        <stp/>
        <stp>##V3_BDPV12</stp>
        <stp>EURUSD Curncy</stp>
        <stp>PX_YEST_CLOSE</stp>
        <stp>[Crispin Spreadsheet.xlsx]OPE!R53C26</stp>
        <tr r="Z53" s="5"/>
      </tp>
      <tp>
        <v>1.57491</v>
        <stp/>
        <stp>##V3_BDPV12</stp>
        <stp>EURAUD Curncy</stp>
        <stp>PX_YEST_CLOSE</stp>
        <stp>[Crispin Spreadsheet.xlsx]OEI!R18C32</stp>
        <tr r="AF18" s="1"/>
      </tp>
      <tp>
        <v>1.57491</v>
        <stp/>
        <stp>##V3_BDPV12</stp>
        <stp>EURAUD Curncy</stp>
        <stp>PX_YEST_CLOSE</stp>
        <stp>[Crispin Spreadsheet.xlsx]OEI!R19C32</stp>
        <tr r="AF19" s="1"/>
      </tp>
      <tp>
        <v>1.57491</v>
        <stp/>
        <stp>##V3_BDPV12</stp>
        <stp>EURAUD Curncy</stp>
        <stp>PX_YEST_CLOSE</stp>
        <stp>[Crispin Spreadsheet.xlsx]OEI!R14C32</stp>
        <tr r="AF14" s="1"/>
      </tp>
      <tp>
        <v>1.57491</v>
        <stp/>
        <stp>##V3_BDPV12</stp>
        <stp>EURAUD Curncy</stp>
        <stp>PX_YEST_CLOSE</stp>
        <stp>[Crispin Spreadsheet.xlsx]OEI!R15C32</stp>
        <tr r="AF15" s="1"/>
      </tp>
      <tp>
        <v>1.57491</v>
        <stp/>
        <stp>##V3_BDPV12</stp>
        <stp>EURAUD Curncy</stp>
        <stp>PX_YEST_CLOSE</stp>
        <stp>[Crispin Spreadsheet.xlsx]OEI!R16C32</stp>
        <tr r="AF16" s="1"/>
      </tp>
      <tp>
        <v>1.57491</v>
        <stp/>
        <stp>##V3_BDPV12</stp>
        <stp>EURAUD Curncy</stp>
        <stp>PX_YEST_CLOSE</stp>
        <stp>[Crispin Spreadsheet.xlsx]OEI!R17C32</stp>
        <tr r="AF17" s="1"/>
      </tp>
      <tp t="s">
        <v>EUR</v>
        <stp/>
        <stp>##V3_BDPV12</stp>
        <stp>VIV FP Equity</stp>
        <stp>CRNCY</stp>
        <stp>[Crispin Spreadsheet.xlsx]FDXC!R10C4</stp>
        <tr r="D10" s="8"/>
      </tp>
      <tp>
        <v>1.57491</v>
        <stp/>
        <stp>##V3_BDPV12</stp>
        <stp>EURAUD Curncy</stp>
        <stp>PX_YEST_CLOSE</stp>
        <stp>[Crispin Spreadsheet.xlsx]OEI!R24C32</stp>
        <tr r="AF24" s="1"/>
      </tp>
      <tp>
        <v>1.57491</v>
        <stp/>
        <stp>##V3_BDPV12</stp>
        <stp>EURAUD Curncy</stp>
        <stp>PX_YEST_CLOSE</stp>
        <stp>[Crispin Spreadsheet.xlsx]OEI!R25C32</stp>
        <tr r="AF25" s="1"/>
      </tp>
      <tp>
        <v>1.57491</v>
        <stp/>
        <stp>##V3_BDPV12</stp>
        <stp>EURAUD Curncy</stp>
        <stp>PX_YEST_CLOSE</stp>
        <stp>[Crispin Spreadsheet.xlsx]OEI!R26C32</stp>
        <tr r="AF26" s="1"/>
      </tp>
      <tp>
        <v>1.57491</v>
        <stp/>
        <stp>##V3_BDPV12</stp>
        <stp>EURAUD Curncy</stp>
        <stp>PX_YEST_CLOSE</stp>
        <stp>[Crispin Spreadsheet.xlsx]OEI!R20C32</stp>
        <tr r="AF20" s="1"/>
      </tp>
      <tp>
        <v>1.57491</v>
        <stp/>
        <stp>##V3_BDPV12</stp>
        <stp>EURAUD Curncy</stp>
        <stp>PX_YEST_CLOSE</stp>
        <stp>[Crispin Spreadsheet.xlsx]OEI!R21C32</stp>
        <tr r="AF21" s="1"/>
      </tp>
      <tp>
        <v>1.57491</v>
        <stp/>
        <stp>##V3_BDPV12</stp>
        <stp>EURAUD Curncy</stp>
        <stp>PX_YEST_CLOSE</stp>
        <stp>[Crispin Spreadsheet.xlsx]OEI!R22C32</stp>
        <tr r="AF22" s="1"/>
      </tp>
      <tp>
        <v>1.57491</v>
        <stp/>
        <stp>##V3_BDPV12</stp>
        <stp>EURAUD Curncy</stp>
        <stp>PX_YEST_CLOSE</stp>
        <stp>[Crispin Spreadsheet.xlsx]OEI!R23C32</stp>
        <tr r="AF23" s="1"/>
      </tp>
      <tp>
        <v>1.5054799999999999</v>
        <stp/>
        <stp>##V3_BDPV12</stp>
        <stp>EURCAD Curncy</stp>
        <stp>PX_YEST_CLOSE</stp>
        <stp>[Crispin Spreadsheet.xlsx]OEI!R50C32</stp>
        <tr r="AF50" s="1"/>
      </tp>
      <tp>
        <v>1.5054799999999999</v>
        <stp/>
        <stp>##V3_BDPV12</stp>
        <stp>EURCAD Curncy</stp>
        <stp>PX_YEST_CLOSE</stp>
        <stp>[Crispin Spreadsheet.xlsx]OEI!R51C32</stp>
        <tr r="AF51" s="1"/>
      </tp>
      <tp>
        <v>1.5054799999999999</v>
        <stp/>
        <stp>##V3_BDPV12</stp>
        <stp>EURCAD Curncy</stp>
        <stp>PX_YEST_CLOSE</stp>
        <stp>[Crispin Spreadsheet.xlsx]OEI!R52C32</stp>
        <tr r="AF52" s="1"/>
      </tp>
      <tp>
        <v>1.5054799999999999</v>
        <stp/>
        <stp>##V3_BDPV12</stp>
        <stp>EURCAD Curncy</stp>
        <stp>PX_YEST_CLOSE</stp>
        <stp>[Crispin Spreadsheet.xlsx]OEI!R53C32</stp>
        <tr r="AF53" s="1"/>
      </tp>
      <tp>
        <v>1.5054799999999999</v>
        <stp/>
        <stp>##V3_BDPV12</stp>
        <stp>EURCAD Curncy</stp>
        <stp>PX_YEST_CLOSE</stp>
        <stp>[Crispin Spreadsheet.xlsx]OEI!R54C32</stp>
        <tr r="AF54" s="1"/>
      </tp>
      <tp>
        <v>1.5054799999999999</v>
        <stp/>
        <stp>##V3_BDPV12</stp>
        <stp>EURCAD Curncy</stp>
        <stp>PX_YEST_CLOSE</stp>
        <stp>[Crispin Spreadsheet.xlsx]OEI!R55C32</stp>
        <tr r="AF55" s="1"/>
      </tp>
      <tp>
        <v>1.5054799999999999</v>
        <stp/>
        <stp>##V3_BDPV12</stp>
        <stp>EURCAD Curncy</stp>
        <stp>PX_YEST_CLOSE</stp>
        <stp>[Crispin Spreadsheet.xlsx]OEI!R56C32</stp>
        <tr r="AF56" s="1"/>
      </tp>
      <tp>
        <v>1.5054799999999999</v>
        <stp/>
        <stp>##V3_BDPV12</stp>
        <stp>EURCAD Curncy</stp>
        <stp>PX_YEST_CLOSE</stp>
        <stp>[Crispin Spreadsheet.xlsx]OEI!R48C32</stp>
        <tr r="AF48" s="1"/>
      </tp>
      <tp>
        <v>1.5054799999999999</v>
        <stp/>
        <stp>##V3_BDPV12</stp>
        <stp>EURCAD Curncy</stp>
        <stp>PX_YEST_CLOSE</stp>
        <stp>[Crispin Spreadsheet.xlsx]OEI!R49C32</stp>
        <tr r="AF49" s="1"/>
      </tp>
      <tp t="s">
        <v>CHF</v>
        <stp/>
        <stp>##V3_BDPV12</stp>
        <stp>DUFN SW Equity</stp>
        <stp>CRNCY</stp>
        <stp>[Crispin Spreadsheet.xlsx]SWAN!R103C4</stp>
        <tr r="D103" s="2"/>
      </tp>
      <tp>
        <v>56.95</v>
        <stp/>
        <stp>##V3_BDPV12</stp>
        <stp>QCOM US Equity</stp>
        <stp>PX_YEST_CLOSE</stp>
        <stp>[Crispin Spreadsheet.xlsx]SWAN!R199C6</stp>
        <tr r="F199" s="2"/>
      </tp>
      <tp>
        <v>15.76</v>
        <stp/>
        <stp>##V3_BDPV12</stp>
        <stp>ESV US Equity</stp>
        <stp>PX_YEST_CLOSE</stp>
        <stp>[Crispin Spreadsheet.xlsx]FDXC!R67C6</stp>
        <tr r="F67" s="8"/>
      </tp>
      <tp t="s">
        <v>#N/A N/A</v>
        <stp/>
        <stp>##V3_BDHV12</stp>
        <stp>REDFTPB GU Equity</stp>
        <stp>PX_CLOSE_1D</stp>
        <stp>12/04/2019</stp>
        <stp>12/04/2019</stp>
        <stp>[Crispin Spreadsheet.xlsx]OEI!R199C28</stp>
        <tr r="AB199" s="1"/>
      </tp>
      <tp t="s">
        <v>GBp</v>
        <stp/>
        <stp>##V3_BDPV12</stp>
        <stp>ERM LN Equity</stp>
        <stp>CRNCY</stp>
        <stp>[Crispin Spreadsheet.xlsx]OBID!R12C4</stp>
        <tr r="D12" s="7"/>
      </tp>
      <tp>
        <v>165.96</v>
        <stp/>
        <stp>##V3_BDPV12</stp>
        <stp>BARC LN Equity</stp>
        <stp>PX_YEST_CLOSE</stp>
        <stp>[Crispin Spreadsheet.xlsx]SWAN!R117C6</stp>
        <tr r="F117" s="2"/>
      </tp>
      <tp t="s">
        <v>GBp</v>
        <stp/>
        <stp>##V3_BDPV12</stp>
        <stp>ACA LN Equity</stp>
        <stp>CRNCY</stp>
        <stp>[Crispin Spreadsheet.xlsx]OPUS!R44C4</stp>
        <tr r="D44" s="4"/>
      </tp>
      <tp t="s">
        <v>NOK</v>
        <stp/>
        <stp>##V3_BDPV12</stp>
        <stp>FRO NO Equity</stp>
        <stp>CRNCY</stp>
        <stp>[Crispin Spreadsheet.xlsx]ALEG!R30C4</stp>
        <tr r="D30" s="3"/>
      </tp>
      <tp t="s">
        <v>GBp</v>
        <stp/>
        <stp>##V3_BDPV12</stp>
        <stp>ERM LN Equity</stp>
        <stp>CRNCY</stp>
        <stp>[Crispin Spreadsheet.xlsx]ALEG!R51C4</stp>
        <tr r="D51" s="3"/>
      </tp>
      <tp t="s">
        <v>USD</v>
        <stp/>
        <stp>##V3_BDPV12</stp>
        <stp>NAV US Equity</stp>
        <stp>CRNCY</stp>
        <stp>[Crispin Spreadsheet.xlsx]SWAN!R195C4</stp>
        <tr r="D195" s="2"/>
      </tp>
      <tp t="s">
        <v>USD</v>
        <stp/>
        <stp>##V3_BDPV12</stp>
        <stp>AVP US Equity</stp>
        <stp>CRNCY</stp>
        <stp>[Crispin Spreadsheet.xlsx]SWAN!R173C4</stp>
        <tr r="D173" s="2"/>
      </tp>
      <tp t="s">
        <v>USD</v>
        <stp/>
        <stp>##V3_BDPV12</stp>
        <stp>GBS LN Equity</stp>
        <stp>CRNCY</stp>
        <stp>[Crispin Spreadsheet.xlsx]SWAN!R220C4</stp>
        <tr r="D220" s="2"/>
      </tp>
      <tp t="s">
        <v>GBp</v>
        <stp/>
        <stp>##V3_BDPV12</stp>
        <stp>ITV LN Equity</stp>
        <stp>CRNCY</stp>
        <stp>[Crispin Spreadsheet.xlsx]SWAN!R145C4</stp>
        <tr r="D145" s="2"/>
      </tp>
      <tp t="s">
        <v>USD</v>
        <stp/>
        <stp>##V3_BDPV12</stp>
        <stp>TUP US Equity</stp>
        <stp>CRNCY</stp>
        <stp>[Crispin Spreadsheet.xlsx]SWAN!R203C4</stp>
        <tr r="D203" s="2"/>
      </tp>
      <tp>
        <v>67.42</v>
        <stp/>
        <stp>##V3_BDPV12</stp>
        <stp>C US Equity</stp>
        <stp>LAST_PRICE</stp>
        <stp>[Crispin Spreadsheet.xlsx]OEI!R660C7</stp>
        <tr r="G660" s="1"/>
      </tp>
      <tp>
        <v>126.8</v>
        <stp/>
        <stp>##V3_BDPV12</stp>
        <stp>G M9 Comdty</stp>
        <stp>LAST_PRICE</stp>
        <stp>[Crispin Spreadsheet.xlsx]OEI!R799C7</stp>
        <tr r="G799" s="1"/>
      </tp>
      <tp>
        <v>7.4634999999999998</v>
        <stp/>
        <stp>##V3_BDPV12</stp>
        <stp>EURDKK Curncy</stp>
        <stp>LAST_PRICE</stp>
        <stp>[Crispin Spreadsheet4.xlsx]SWAN!R25C13</stp>
        <tr r="M25" s="2"/>
      </tp>
      <tp>
        <v>1.1578999999999999</v>
        <stp/>
        <stp>##V3_BDPV12</stp>
        <stp>GBPEUR Curncy</stp>
        <stp>LAST_PRICE</stp>
        <stp>[Crispin Spreadsheet4.xlsx]OPUS!R20C13</stp>
        <tr r="M20" s="4"/>
      </tp>
      <tp>
        <v>1.1578999999999999</v>
        <stp/>
        <stp>##V3_BDPV12</stp>
        <stp>GBPEUR Curncy</stp>
        <stp>LAST_PRICE</stp>
        <stp>[Crispin Spreadsheet4.xlsx]OPUS!R13C13</stp>
        <tr r="M13" s="4"/>
      </tp>
      <tp>
        <v>1.1578999999999999</v>
        <stp/>
        <stp>##V3_BDPV12</stp>
        <stp>GBPEUR Curncy</stp>
        <stp>LAST_PRICE</stp>
        <stp>[Crispin Spreadsheet4.xlsx]OPUS!R14C13</stp>
        <tr r="M14" s="4"/>
      </tp>
      <tp>
        <v>1.1578999999999999</v>
        <stp/>
        <stp>##V3_BDPV12</stp>
        <stp>GBPEUR Curncy</stp>
        <stp>LAST_PRICE</stp>
        <stp>[Crispin Spreadsheet4.xlsx]OPUS!R84C20</stp>
        <tr r="T84" s="4"/>
      </tp>
      <tp>
        <v>8.8698999999999995</v>
        <stp/>
        <stp>##V3_BDPV12</stp>
        <stp>EURHKD Curncy</stp>
        <stp>LAST_PRICE</stp>
        <stp>[Crispin Spreadsheet4.xlsx]SWAN!R53C13</stp>
        <tr r="M53" s="2"/>
      </tp>
      <tp t="s">
        <v>#N/A N/A</v>
        <stp/>
        <stp>##V3_BDHV12</stp>
        <stp>ARARGE5206G5 Govt</stp>
        <stp>PX_CLOSE_1D</stp>
        <stp>12/04/2019</stp>
        <stp>12/04/2019</stp>
        <stp>[Crispin Spreadsheet.xlsx]SWAN!R215C26</stp>
        <tr r="Z215" s="2"/>
      </tp>
      <tp>
        <v>58.56</v>
        <stp/>
        <stp>##V3_BDHV12</stp>
        <stp>VZ US Equity</stp>
        <stp>PX_CLOSE_1D</stp>
        <stp>12/04/2019</stp>
        <stp>12/04/2019</stp>
        <stp>[Crispin Spreadsheet.xlsx]OEI!R763C28</stp>
        <tr r="AB763" s="1"/>
      </tp>
      <tp>
        <v>11.129</v>
        <stp/>
        <stp>##V3_BDPV12</stp>
        <stp>SLCJY US Equity</stp>
        <stp>LAST_PRICE</stp>
        <stp>[Crispin Spreadsheet.xlsx]OPE!R56C7</stp>
        <tr r="G56" s="5"/>
      </tp>
      <tp>
        <v>42.66</v>
        <stp/>
        <stp>##V3_BDPV12</stp>
        <stp>SLCE3 BS Equity</stp>
        <stp>LAST_PRICE</stp>
        <stp>[Crispin Spreadsheet.xlsx]OEI!R44C7</stp>
        <tr r="G44" s="1"/>
      </tp>
      <tp>
        <v>1</v>
        <stp/>
        <stp>##V3_BDPV12</stp>
        <stp>EURGBp Curncy</stp>
        <stp>QUOTE_FACTOR</stp>
        <stp>[Crispin Spreadsheet.xlsx]OBID!R8C12</stp>
        <tr r="L8" s="7"/>
      </tp>
      <tp>
        <v>1</v>
        <stp/>
        <stp>##V3_BDPV12</stp>
        <stp>EURGBp Curncy</stp>
        <stp>QUOTE_FACTOR</stp>
        <stp>[Crispin Spreadsheet.xlsx]OBID!R7C12</stp>
        <tr r="L7" s="7"/>
      </tp>
      <tp>
        <v>42.01</v>
        <stp/>
        <stp>##V3_BDPV12</stp>
        <stp>MU US Equity</stp>
        <stp>LAST_PRICE</stp>
        <stp>[Crispin Spreadsheet.xlsx]OEI!R835C7</stp>
        <tr r="G835" s="1"/>
      </tp>
      <tp>
        <v>61.98</v>
        <stp/>
        <stp>##V3_BDPV12</stp>
        <stp>LR FP Equity</stp>
        <stp>LAST_PRICE</stp>
        <stp>[Crispin Spreadsheet.xlsx]OEI!R112C7</stp>
        <tr r="G112" s="1"/>
      </tp>
      <tp t="s">
        <v>GBp</v>
        <stp/>
        <stp>##V3_BDPV12</stp>
        <stp>MCRO LN Equity</stp>
        <stp>CRNCY</stp>
        <stp>[Crispin Spreadsheet.xlsx]SWAN!R153C4</stp>
        <tr r="D153" s="2"/>
      </tp>
      <tp>
        <v>47206</v>
        <stp/>
        <stp>##V3_BDPV12</stp>
        <stp>KIO SJ Equity</stp>
        <stp>PX_YEST_CLOSE</stp>
        <stp>[Crispin Spreadsheet.xlsx]SWAN!R88C6</stp>
        <tr r="F88" s="2"/>
      </tp>
      <tp>
        <v>1</v>
        <stp/>
        <stp>##V3_BDPV12</stp>
        <stp>EURCAD Curncy</stp>
        <stp>QUOTE_FACTOR</stp>
        <stp>[Crispin Spreadsheet.xlsx]ALEG!R9C12</stp>
        <tr r="L9" s="3"/>
      </tp>
      <tp>
        <v>5288</v>
        <stp/>
        <stp>##V3_BDPV12</stp>
        <stp>GFI SJ Equity</stp>
        <stp>PX_YEST_CLOSE</stp>
        <stp>[Crispin Spreadsheet.xlsx]SWAN!R87C6</stp>
        <tr r="F87" s="2"/>
      </tp>
      <tp>
        <v>18.059999999999999</v>
        <stp/>
        <stp>##V3_BDPV12</stp>
        <stp>HTZ US Equity</stp>
        <stp>PX_YEST_CLOSE</stp>
        <stp>[Crispin Spreadsheet.xlsx]SWAN!R191C6</stp>
        <tr r="F191" s="2"/>
      </tp>
      <tp>
        <v>1</v>
        <stp/>
        <stp>##V3_BDPV12</stp>
        <stp>GBPJPY Curncy</stp>
        <stp>QUOTE_FACTOR</stp>
        <stp>[Crispin Spreadsheet.xlsx]BEST!R9C12</stp>
        <tr r="L9" s="6"/>
      </tp>
      <tp t="s">
        <v>USD</v>
        <stp/>
        <stp>##V3_BDPV12</stp>
        <stp>DNKN US Equity</stp>
        <stp>CRNCY</stp>
        <stp>[Crispin Spreadsheet.xlsx]SWAN!R182C4</stp>
        <tr r="D182" s="2"/>
      </tp>
      <tp t="s">
        <v>USD</v>
        <stp/>
        <stp>##V3_BDPV12</stp>
        <stp>TCS LI Equity</stp>
        <stp>CRNCY</stp>
        <stp>[Crispin Spreadsheet.xlsx]OPUS!R62C4</stp>
        <tr r="D62" s="4"/>
      </tp>
      <tp>
        <v>31</v>
        <stp/>
        <stp>##V3_BDPV12</stp>
        <stp>SLP LN Equity</stp>
        <stp>PX_YEST_CLOSE</stp>
        <stp>[Crispin Spreadsheet.xlsx]ALEG!R60C6</stp>
        <tr r="F60" s="3"/>
      </tp>
      <tp>
        <v>1</v>
        <stp/>
        <stp>##V3_BDPV12</stp>
        <stp>USDEUR Curncy</stp>
        <stp>QUOTE_FACTOR</stp>
        <stp>[Crispin Spreadsheet.xlsx]FDXC!R9C12</stp>
        <tr r="L9" s="8"/>
      </tp>
      <tp t="s">
        <v>USD</v>
        <stp/>
        <stp>##V3_BDPV12</stp>
        <stp>XGLD LN Equity</stp>
        <stp>CRNCY</stp>
        <stp>[Crispin Spreadsheet.xlsx]SWAN!R218C4</stp>
        <tr r="D218" s="2"/>
      </tp>
      <tp>
        <v>26</v>
        <stp/>
        <stp>##V3_BDPV12</stp>
        <stp>PDG LN Equity</stp>
        <stp>PX_YEST_CLOSE</stp>
        <stp>[Crispin Spreadsheet.xlsx]ALEG!R58C6</stp>
        <tr r="F58" s="3"/>
      </tp>
      <tp t="s">
        <v>USD</v>
        <stp/>
        <stp>##V3_BDPV12</stp>
        <stp>ESV US Equity</stp>
        <stp>CRNCY</stp>
        <stp>[Crispin Spreadsheet.xlsx]SWAN!R184C4</stp>
        <tr r="D184" s="2"/>
      </tp>
      <tp t="s">
        <v>USD</v>
        <stp/>
        <stp>##V3_BDPV12</stp>
        <stp>WFT US Equity</stp>
        <stp>CRNCY</stp>
        <stp>[Crispin Spreadsheet.xlsx]SWAN!R206C4</stp>
        <tr r="D206" s="2"/>
      </tp>
      <tp t="s">
        <v>HKD</v>
        <stp/>
        <stp>##V3_BDPV12</stp>
        <stp>317 HK Equity</stp>
        <stp>CRNCY</stp>
        <stp>[Crispin Spreadsheet.xlsx]OEI!R210C4</stp>
        <tr r="D210" s="1"/>
      </tp>
      <tp>
        <v>210</v>
        <stp/>
        <stp>##V3_BDPV12</stp>
        <stp>GNC LN Equity</stp>
        <stp>PX_YEST_CLOSE</stp>
        <stp>[Crispin Spreadsheet.xlsx]ALEG!R52C6</stp>
        <tr r="F52" s="3"/>
      </tp>
      <tp>
        <v>25.61</v>
        <stp/>
        <stp>##V3_BDPV12</stp>
        <stp>GGAL US Equity</stp>
        <stp>PX_YEST_CLOSE</stp>
        <stp>[Crispin Spreadsheet.xlsx]SWAN!R189C6</stp>
        <tr r="F189" s="2"/>
      </tp>
      <tp>
        <v>18205</v>
        <stp/>
        <stp>##V3_BDPV12</stp>
        <stp>ANG SJ Equity</stp>
        <stp>PX_YEST_CLOSE</stp>
        <stp>[Crispin Spreadsheet.xlsx]FDXC!R32C6</stp>
        <tr r="F32" s="8"/>
      </tp>
      <tp>
        <v>1</v>
        <stp/>
        <stp>##V3_BDPV12</stp>
        <stp>EURGBP Curncy</stp>
        <stp>QUOTE_FACTOR</stp>
        <stp>[Crispin Spreadsheet.xlsx]ALEG!R57C12</stp>
        <tr r="L57" s="3"/>
      </tp>
      <tp>
        <v>8.4970999999999997</v>
        <stp/>
        <stp>##V3_BDPV12</stp>
        <stp>USDNOK Curncy</stp>
        <stp>LAST_PRICE</stp>
        <stp>[Crispin Spreadsheet4.xlsx]FDXC!R29C13</stp>
        <tr r="M29" s="8"/>
      </tp>
      <tp>
        <v>8.4970999999999997</v>
        <stp/>
        <stp>##V3_BDPV12</stp>
        <stp>USDNOK Curncy</stp>
        <stp>LAST_PRICE</stp>
        <stp>[Crispin Spreadsheet4.xlsx]FDXC!R28C13</stp>
        <tr r="M28" s="8"/>
      </tp>
      <tp>
        <v>8.4970999999999997</v>
        <stp/>
        <stp>##V3_BDPV12</stp>
        <stp>USDNOK Curncy</stp>
        <stp>LAST_PRICE</stp>
        <stp>[Crispin Spreadsheet4.xlsx]FDXC!R27C13</stp>
        <tr r="M27" s="8"/>
      </tp>
      <tp>
        <v>8.4970999999999997</v>
        <stp/>
        <stp>##V3_BDPV12</stp>
        <stp>USDNOK Curncy</stp>
        <stp>LAST_PRICE</stp>
        <stp>[Crispin Spreadsheet4.xlsx]FDXC!R26C13</stp>
        <tr r="M26" s="8"/>
      </tp>
      <tp>
        <v>1</v>
        <stp/>
        <stp>##V3_BDPV12</stp>
        <stp>GBPUSD Curncy</stp>
        <stp>QUOTE_FACTOR</stp>
        <stp>[Crispin Spreadsheet.xlsx]BEST!R14C12</stp>
        <tr r="L14" s="6"/>
      </tp>
      <tp>
        <v>1</v>
        <stp/>
        <stp>##V3_BDPV12</stp>
        <stp>GBPUSD Curncy</stp>
        <stp>QUOTE_FACTOR</stp>
        <stp>[Crispin Spreadsheet.xlsx]BEST!R12C12</stp>
        <tr r="L12" s="6"/>
      </tp>
      <tp t="s">
        <v>GBp</v>
        <stp/>
        <stp>##V3_BDPV12</stp>
        <stp>BA/ LN Equity</stp>
        <stp>CRNCY</stp>
        <stp>[Crispin Spreadsheet.xlsx]OPUS!R47C4</stp>
        <tr r="D47" s="4"/>
      </tp>
      <tp t="s">
        <v>EUR</v>
        <stp/>
        <stp>##V3_BDPV12</stp>
        <stp>MOZ19 Comdty</stp>
        <stp>CRNCY</stp>
        <stp>[Crispin Spreadsheet.xlsx]OEI!R797C4</stp>
        <tr r="D797" s="1"/>
      </tp>
      <tp>
        <v>381.6</v>
        <stp/>
        <stp>##V3_BDPV12</stp>
        <stp>JUP LN Equity</stp>
        <stp>PX_YEST_CLOSE</stp>
        <stp>[Crispin Spreadsheet.xlsx]SWAN!R148C6</stp>
        <tr r="F148" s="2"/>
      </tp>
      <tp>
        <v>15.76</v>
        <stp/>
        <stp>##V3_BDPV12</stp>
        <stp>ESV US Equity</stp>
        <stp>PX_YEST_CLOSE</stp>
        <stp>[Crispin Spreadsheet.xlsx]ALEG!R71C6</stp>
        <tr r="F71" s="3"/>
      </tp>
      <tp>
        <v>1</v>
        <stp/>
        <stp>##V3_BDPV12</stp>
        <stp>EURCAD Curncy</stp>
        <stp>QUOTE_FACTOR</stp>
        <stp>[Crispin Spreadsheet.xlsx]OBID!R9C12</stp>
        <tr r="L9" s="7"/>
      </tp>
      <tp t="s">
        <v>GBp</v>
        <stp/>
        <stp>##V3_BDPV12</stp>
        <stp>ASHM LN Equity</stp>
        <stp>CRNCY</stp>
        <stp>[Crispin Spreadsheet.xlsx]SWAN!R112C4</stp>
        <tr r="D112" s="2"/>
      </tp>
      <tp t="s">
        <v>USD</v>
        <stp/>
        <stp>##V3_BDPV12</stp>
        <stp>FOX US Equity</stp>
        <stp>CRNCY</stp>
        <stp>[Crispin Spreadsheet.xlsx]ALEG!R73C4</stp>
        <tr r="D73" s="3"/>
      </tp>
      <tp>
        <v>127.66</v>
        <stp/>
        <stp>##V3_BDHV12</stp>
        <stp>G M9 Comdty</stp>
        <stp>PX_CLOSE_1D</stp>
        <stp>12/04/2019</stp>
        <stp>12/04/2019</stp>
        <stp>[Crispin Spreadsheet.xlsx]OEI!R799C28</stp>
        <tr r="AB799" s="1"/>
      </tp>
      <tp t="s">
        <v>USD</v>
        <stp/>
        <stp>##V3_BDPV12</stp>
        <stp>BMA US Equity</stp>
        <stp>CRNCY</stp>
        <stp>[Crispin Spreadsheet.xlsx]FDXC!R65C4</stp>
        <tr r="D65" s="8"/>
      </tp>
      <tp>
        <v>518.20000000000005</v>
        <stp/>
        <stp>##V3_BDPV12</stp>
        <stp>HWDN LN Equity</stp>
        <stp>PX_YEST_CLOSE</stp>
        <stp>[Crispin Spreadsheet.xlsx]SWAN!R138C6</stp>
        <tr r="F138" s="2"/>
      </tp>
      <tp>
        <v>190.01</v>
        <stp/>
        <stp>##V3_BDPV12</stp>
        <stp>NVDA US Equity</stp>
        <stp>PX_YEST_CLOSE</stp>
        <stp>[Crispin Spreadsheet.xlsx]SWAN!R197C6</stp>
        <tr r="F197" s="2"/>
      </tp>
      <tp>
        <v>1</v>
        <stp/>
        <stp>##V3_BDPV12</stp>
        <stp>GBPUSD Curncy</stp>
        <stp>QUOTE_FACTOR</stp>
        <stp>[Crispin Spreadsheet.xlsx]BEST!R7C12</stp>
        <tr r="L7" s="6"/>
      </tp>
      <tp>
        <v>18205</v>
        <stp/>
        <stp>##V3_BDPV12</stp>
        <stp>ANG SJ Equity</stp>
        <stp>PX_YEST_CLOSE</stp>
        <stp>[Crispin Spreadsheet.xlsx]ALEG!R35C6</stp>
        <tr r="F35" s="3"/>
      </tp>
      <tp t="s">
        <v>USD</v>
        <stp/>
        <stp>##V3_BDPV12</stp>
        <stp>TCS LI Equity</stp>
        <stp>CRNCY</stp>
        <stp>[Crispin Spreadsheet.xlsx]SWAN!R162C4</stp>
        <tr r="D162" s="2"/>
      </tp>
      <tp t="s">
        <v>CHF</v>
        <stp/>
        <stp>##V3_BDPV12</stp>
        <stp>AMS SW Equity</stp>
        <stp>CRNCY</stp>
        <stp>[Crispin Spreadsheet.xlsx]SWAN!R102C4</stp>
        <tr r="D102" s="2"/>
      </tp>
      <tp t="s">
        <v>GBp</v>
        <stp/>
        <stp>##V3_BDPV12</stp>
        <stp>CPR LN Equity</stp>
        <stp>CRNCY</stp>
        <stp>[Crispin Spreadsheet.xlsx]SWAN!R123C4</stp>
        <tr r="D123" s="2"/>
      </tp>
      <tp t="s">
        <v>HKD</v>
        <stp/>
        <stp>##V3_BDPV12</stp>
        <stp>656 HK Equity</stp>
        <stp>CRNCY</stp>
        <stp>[Crispin Spreadsheet.xlsx]OEI!R207C4</stp>
        <tr r="D207" s="1"/>
      </tp>
      <tp>
        <v>1293.3</v>
        <stp/>
        <stp>##V3_BDHV12</stp>
        <stp>GCM9 Comdty</stp>
        <stp>PX_CLOSE_1D</stp>
        <stp>12/04/2019</stp>
        <stp>12/04/2019</stp>
        <stp>[Crispin Spreadsheet.xlsx]OEI!R796C28</stp>
        <tr r="AB796" s="1"/>
      </tp>
      <tp>
        <v>55.79</v>
        <stp/>
        <stp>##V3_BDPV12</stp>
        <stp>REDFTPB GU Equity</stp>
        <stp>LAST_PRICE</stp>
        <stp>[Crispin Spreadsheet.xlsx]OEI!R199C7</stp>
        <tr r="G199" s="1"/>
      </tp>
      <tp>
        <v>1</v>
        <stp/>
        <stp>##V3_BDPV12</stp>
        <stp>USDEUR Curncy</stp>
        <stp>QUOTE_FACTOR</stp>
        <stp>[Crispin Spreadsheet.xlsx]FDXC!R16C12</stp>
        <tr r="L16" s="8"/>
      </tp>
      <tp>
        <v>1</v>
        <stp/>
        <stp>##V3_BDPV12</stp>
        <stp>USDEUR Curncy</stp>
        <stp>QUOTE_FACTOR</stp>
        <stp>[Crispin Spreadsheet.xlsx]FDXC!R10C12</stp>
        <tr r="L10" s="8"/>
      </tp>
      <tp>
        <v>107.65</v>
        <stp/>
        <stp>##V3_BDPV12</stp>
        <stp>SOLB BB Equity</stp>
        <stp>LAST_PRICE</stp>
        <stp>[Crispin Spreadsheet.xlsx]OEI!R40C7</stp>
        <tr r="G40" s="1"/>
      </tp>
      <tp t="s">
        <v>JPY</v>
        <stp/>
        <stp>##V3_BDPV12</stp>
        <stp>8848 JT Equity</stp>
        <stp>CRNCY</stp>
        <stp>[Crispin Spreadsheet.xlsx]OPE!R18C4</stp>
        <tr r="D18" s="5"/>
      </tp>
      <tp>
        <v>197.5</v>
        <stp/>
        <stp>##V3_BDPV12</stp>
        <stp>DEMANT DC Equity</stp>
        <stp>LAST_PRICE</stp>
        <stp>[Crispin Spreadsheet.xlsx]OEI!R69C7</stp>
        <tr r="G69" s="1"/>
      </tp>
      <tp>
        <v>17.95</v>
        <stp/>
        <stp>##V3_BDHV12</stp>
        <stp>ABX CN Equity</stp>
        <stp>PX_CLOSE_1D</stp>
        <stp>12/04/2019</stp>
        <stp>12/04/2019</stp>
        <stp>[Crispin Spreadsheet.xlsx]OPUS!R9C22</stp>
        <tr r="V9" s="4"/>
      </tp>
      <tp>
        <v>46.69</v>
        <stp/>
        <stp>##V3_BDPV12</stp>
        <stp>MS US Equity</stp>
        <stp>LAST_PRICE</stp>
        <stp>[Crispin Spreadsheet.xlsx]OEI!R721C7</stp>
        <tr r="G721" s="1"/>
      </tp>
      <tp t="s">
        <v>USD</v>
        <stp/>
        <stp>##V3_BDPV12</stp>
        <stp>HURLN 7.5 07/24/22 Corp</stp>
        <stp>CRNCY</stp>
        <stp>[Crispin Spreadsheet.xlsx]SWAN!R50C4</stp>
        <tr r="D50" s="2"/>
      </tp>
      <tp>
        <v>31</v>
        <stp/>
        <stp>##V3_BDPV12</stp>
        <stp>SLP LN Equity</stp>
        <stp>PX_YEST_CLOSE</stp>
        <stp>[Crispin Spreadsheet.xlsx]FDXC!R56C6</stp>
        <tr r="F56" s="8"/>
      </tp>
      <tp>
        <v>9.6999999999999993</v>
        <stp/>
        <stp>##V3_BDPV12</stp>
        <stp>AGY LN Equity</stp>
        <stp>PX_YEST_CLOSE</stp>
        <stp>[Crispin Spreadsheet.xlsx]SWAN!R110C6</stp>
        <tr r="F110" s="2"/>
      </tp>
      <tp>
        <v>77.19</v>
        <stp/>
        <stp>##V3_BDPV12</stp>
        <stp>QRVO US Equity</stp>
        <stp>PX_YEST_CLOSE</stp>
        <stp>[Crispin Spreadsheet.xlsx]SWAN!R198C6</stp>
        <tr r="F198" s="2"/>
      </tp>
      <tp t="s">
        <v>USD</v>
        <stp/>
        <stp>##V3_BDPV12</stp>
        <stp>CDZI US Equity</stp>
        <stp>CRNCY</stp>
        <stp>[Crispin Spreadsheet.xlsx]SWAN!R177C4</stp>
        <tr r="D177" s="2"/>
      </tp>
      <tp t="s">
        <v>USD</v>
        <stp/>
        <stp>##V3_BDPV12</stp>
        <stp>AAPL US Equity</stp>
        <stp>CRNCY</stp>
        <stp>[Crispin Spreadsheet.xlsx]SWAN!R172C4</stp>
        <tr r="D172" s="2"/>
      </tp>
      <tp t="s">
        <v>EUR</v>
        <stp/>
        <stp>##V3_BDPV12</stp>
        <stp>GLJ GY Equity</stp>
        <stp>CRNCY</stp>
        <stp>[Crispin Spreadsheet.xlsx]SWAN!R42C4</stp>
        <tr r="D42" s="2"/>
      </tp>
      <tp t="s">
        <v>GBp</v>
        <stp/>
        <stp>##V3_BDPV12</stp>
        <stp>HSX LN Equity</stp>
        <stp>CRNCY</stp>
        <stp>[Crispin Spreadsheet.xlsx]ALEG!R53C4</stp>
        <tr r="D53" s="3"/>
      </tp>
      <tp t="s">
        <v>ZAr</v>
        <stp/>
        <stp>##V3_BDPV12</stp>
        <stp>SGL SJ Equity</stp>
        <stp>CRNCY</stp>
        <stp>[Crispin Spreadsheet.xlsx]OPUS!R37C4</stp>
        <tr r="D37" s="4"/>
      </tp>
      <tp>
        <v>57.35</v>
        <stp/>
        <stp>##V3_BDHV12</stp>
        <stp>K US Equity</stp>
        <stp>PX_CLOSE_1D</stp>
        <stp>12/04/2019</stp>
        <stp>12/04/2019</stp>
        <stp>[Crispin Spreadsheet.xlsx]OEI!R703C28</stp>
        <tr r="AB703" s="1"/>
      </tp>
      <tp t="s">
        <v>USD</v>
        <stp/>
        <stp>##V3_BDPV12</stp>
        <stp>XRX US Equity</stp>
        <stp>CRNCY</stp>
        <stp>[Crispin Spreadsheet.xlsx]SWAN!R208C4</stp>
        <tr r="D208" s="2"/>
      </tp>
      <tp t="s">
        <v>USD</v>
        <stp/>
        <stp>##V3_BDPV12</stp>
        <stp>WTW US Equity</stp>
        <stp>CRNCY</stp>
        <stp>[Crispin Spreadsheet.xlsx]SWAN!R207C4</stp>
        <tr r="D207" s="2"/>
      </tp>
      <tp>
        <v>37.53</v>
        <stp/>
        <stp>##V3_BDPV12</stp>
        <stp>FOXA US Equity</stp>
        <stp>PX_YEST_CLOSE</stp>
        <stp>[Crispin Spreadsheet.xlsx]SWAN!R186C6</stp>
        <tr r="F186" s="2"/>
      </tp>
      <tp>
        <v>4.22</v>
        <stp/>
        <stp>##V3_BDPV12</stp>
        <stp>GOGO US Equity</stp>
        <stp>PX_YEST_CLOSE</stp>
        <stp>[Crispin Spreadsheet.xlsx]SWAN!R188C6</stp>
        <tr r="F188" s="2"/>
      </tp>
      <tp t="s">
        <v>GBp</v>
        <stp/>
        <stp>##V3_BDPV12</stp>
        <stp>ABF LN Equity</stp>
        <stp>CRNCY</stp>
        <stp>[Crispin Spreadsheet.xlsx]OPUS!R46C4</stp>
        <tr r="D46" s="4"/>
      </tp>
      <tp t="s">
        <v>NOK</v>
        <stp/>
        <stp>##V3_BDPV12</stp>
        <stp>FRO NO Equity</stp>
        <stp>CRNCY</stp>
        <stp>[Crispin Spreadsheet.xlsx]FDXC!R27C4</stp>
        <tr r="D27" s="8"/>
      </tp>
      <tp>
        <v>1</v>
        <stp/>
        <stp>##V3_BDPV12</stp>
        <stp>GBPNOK Curncy</stp>
        <stp>QUOTE_FACTOR</stp>
        <stp>[Crispin Spreadsheet.xlsx]OPUS!R32C12</stp>
        <tr r="L32" s="4"/>
      </tp>
      <tp>
        <v>1</v>
        <stp/>
        <stp>##V3_BDPV12</stp>
        <stp>GBPNOK Curncy</stp>
        <stp>QUOTE_FACTOR</stp>
        <stp>[Crispin Spreadsheet.xlsx]OPUS!R33C12</stp>
        <tr r="L33" s="4"/>
      </tp>
      <tp>
        <v>1</v>
        <stp/>
        <stp>##V3_BDPV12</stp>
        <stp>GBPNOK Curncy</stp>
        <stp>QUOTE_FACTOR</stp>
        <stp>[Crispin Spreadsheet.xlsx]OPUS!R30C12</stp>
        <tr r="L30" s="4"/>
      </tp>
      <tp>
        <v>1</v>
        <stp/>
        <stp>##V3_BDPV12</stp>
        <stp>GBPNOK Curncy</stp>
        <stp>QUOTE_FACTOR</stp>
        <stp>[Crispin Spreadsheet.xlsx]OPUS!R31C12</stp>
        <tr r="L31" s="4"/>
      </tp>
      <tp>
        <v>1</v>
        <stp/>
        <stp>##V3_BDPV12</stp>
        <stp>GBPSEK Curncy</stp>
        <stp>QUOTE_FACTOR</stp>
        <stp>[Crispin Spreadsheet.xlsx]OPUS!R40C12</stp>
        <tr r="L40" s="4"/>
      </tp>
      <tp>
        <v>1</v>
        <stp/>
        <stp>##V3_BDPV12</stp>
        <stp>GBPSEK Curncy</stp>
        <stp>QUOTE_FACTOR</stp>
        <stp>[Crispin Spreadsheet.xlsx]OPUS!R41C12</stp>
        <tr r="L41" s="4"/>
      </tp>
      <tp>
        <v>1</v>
        <stp/>
        <stp>##V3_BDPV12</stp>
        <stp>EURNOK Curncy</stp>
        <stp>QUOTE_FACTOR</stp>
        <stp>[Crispin Spreadsheet.xlsx]OBID!R6C12</stp>
        <tr r="L6" s="7"/>
      </tp>
      <tp>
        <v>152.59</v>
        <stp/>
        <stp>##V3_BDPV12</stp>
        <stp>JBM9 Comdty</stp>
        <stp>LAST_PRICE</stp>
        <stp>[Crispin Spreadsheet.xlsx]OEI!R798C7</stp>
        <tr r="G798" s="1"/>
      </tp>
      <tp>
        <v>260.13</v>
        <stp/>
        <stp>##V3_BDPV12</stp>
        <stp>FDS US Equity</stp>
        <stp>PX_YEST_CLOSE</stp>
        <stp>[Crispin Spreadsheet.xlsx]SWAN!R185C6</stp>
        <tr r="F185" s="2"/>
      </tp>
      <tp>
        <v>872</v>
        <stp/>
        <stp>##V3_BDPV12</stp>
        <stp>WPP LN Equity</stp>
        <stp>PX_YEST_CLOSE</stp>
        <stp>[Crispin Spreadsheet.xlsx]SWAN!R166C6</stp>
        <tr r="F166" s="2"/>
      </tp>
      <tp>
        <v>197</v>
        <stp/>
        <stp>##V3_BDPV12</stp>
        <stp>ARW LN Equity</stp>
        <stp>PX_YEST_CLOSE</stp>
        <stp>[Crispin Spreadsheet.xlsx]SWAN!R111C6</stp>
        <tr r="F111" s="2"/>
      </tp>
      <tp t="s">
        <v>USD</v>
        <stp/>
        <stp>##V3_BDPV12</stp>
        <stp>FOX US Equity</stp>
        <stp>CRNCY</stp>
        <stp>[Crispin Spreadsheet.xlsx]FDXC!R69C4</stp>
        <tr r="D69" s="8"/>
      </tp>
      <tp t="s">
        <v>GBp</v>
        <stp/>
        <stp>##V3_BDPV12</stp>
        <stp>BT/A LN Equity</stp>
        <stp>CRNCY</stp>
        <stp>[Crispin Spreadsheet.xlsx]SWAN!R120C4</stp>
        <tr r="D120" s="2"/>
      </tp>
      <tp t="s">
        <v>USD</v>
        <stp/>
        <stp>##V3_BDPV12</stp>
        <stp>HURLN 7.5 07/24/22 Corp</stp>
        <stp>CRNCY</stp>
        <stp>[Crispin Spreadsheet.xlsx]ALEG!R16C4</stp>
        <tr r="D16" s="3"/>
      </tp>
      <tp t="s">
        <v>USD</v>
        <stp/>
        <stp>##V3_BDPV12</stp>
        <stp>KGC US Equity</stp>
        <stp>CRNCY</stp>
        <stp>[Crispin Spreadsheet.xlsx]FDXC!R71C4</stp>
        <tr r="D71" s="8"/>
      </tp>
      <tp>
        <v>49.7</v>
        <stp/>
        <stp>##V3_BDPV12</stp>
        <stp>JSE LN Equity</stp>
        <stp>PX_YEST_CLOSE</stp>
        <stp>[Crispin Spreadsheet.xlsx]OPUS!R56C6</stp>
        <tr r="F56" s="4"/>
      </tp>
      <tp t="s">
        <v>USD</v>
        <stp/>
        <stp>##V3_BDPV12</stp>
        <stp>KGC US Equity</stp>
        <stp>CRNCY</stp>
        <stp>[Crispin Spreadsheet.xlsx]ALEG!R75C4</stp>
        <tr r="D75" s="3"/>
      </tp>
      <tp t="s">
        <v>USD</v>
        <stp/>
        <stp>##V3_BDPV12</stp>
        <stp>BPY US Equity</stp>
        <stp>CRNCY</stp>
        <stp>[Crispin Spreadsheet.xlsx]SWAN!R176C4</stp>
        <tr r="D176" s="2"/>
      </tp>
      <tp t="s">
        <v>USD</v>
        <stp/>
        <stp>##V3_BDPV12</stp>
        <stp>FOX US Equity</stp>
        <stp>CRNCY</stp>
        <stp>[Crispin Spreadsheet.xlsx]SWAN!R187C4</stp>
        <tr r="D187" s="2"/>
      </tp>
      <tp>
        <v>332.45</v>
        <stp/>
        <stp>##V3_BDPV12</stp>
        <stp>GLEN LN Equity</stp>
        <stp>PX_YEST_CLOSE</stp>
        <stp>[Crispin Spreadsheet.xlsx]SWAN!R136C6</stp>
        <tr r="F136" s="2"/>
      </tp>
      <tp>
        <v>1</v>
        <stp/>
        <stp>##V3_BDPV12</stp>
        <stp>GBPCAD Curncy</stp>
        <stp>QUOTE_FACTOR</stp>
        <stp>[Crispin Spreadsheet.xlsx]OPUS!R10C12</stp>
        <tr r="L10" s="4"/>
      </tp>
      <tp>
        <v>1</v>
        <stp/>
        <stp>##V3_BDPV12</stp>
        <stp>GBPUSD Curncy</stp>
        <stp>QUOTE_FACTOR</stp>
        <stp>[Crispin Spreadsheet.xlsx]OPUS!R17C12</stp>
        <tr r="L17" s="4"/>
      </tp>
      <tp>
        <v>1</v>
        <stp/>
        <stp>##V3_BDPV12</stp>
        <stp>GBPUSD Curncy</stp>
        <stp>QUOTE_FACTOR</stp>
        <stp>[Crispin Spreadsheet.xlsx]OPUS!R62C12</stp>
        <tr r="L62" s="4"/>
      </tp>
      <tp>
        <v>1</v>
        <stp/>
        <stp>##V3_BDPV12</stp>
        <stp>GBPUSD Curncy</stp>
        <stp>QUOTE_FACTOR</stp>
        <stp>[Crispin Spreadsheet.xlsx]OPUS!R60C12</stp>
        <tr r="L60" s="4"/>
      </tp>
      <tp>
        <v>1</v>
        <stp/>
        <stp>##V3_BDPV12</stp>
        <stp>GBPUSD Curncy</stp>
        <stp>QUOTE_FACTOR</stp>
        <stp>[Crispin Spreadsheet.xlsx]OPUS!R68C12</stp>
        <tr r="L68" s="4"/>
      </tp>
      <tp>
        <v>1</v>
        <stp/>
        <stp>##V3_BDPV12</stp>
        <stp>GBPUSD Curncy</stp>
        <stp>QUOTE_FACTOR</stp>
        <stp>[Crispin Spreadsheet.xlsx]OPUS!R69C12</stp>
        <tr r="L69" s="4"/>
      </tp>
      <tp>
        <v>1</v>
        <stp/>
        <stp>##V3_BDPV12</stp>
        <stp>GBPUSD Curncy</stp>
        <stp>QUOTE_FACTOR</stp>
        <stp>[Crispin Spreadsheet.xlsx]OPUS!R72C12</stp>
        <tr r="L72" s="4"/>
      </tp>
      <tp>
        <v>1</v>
        <stp/>
        <stp>##V3_BDPV12</stp>
        <stp>GBPUSD Curncy</stp>
        <stp>QUOTE_FACTOR</stp>
        <stp>[Crispin Spreadsheet.xlsx]OPUS!R73C12</stp>
        <tr r="L73" s="4"/>
      </tp>
      <tp>
        <v>1</v>
        <stp/>
        <stp>##V3_BDPV12</stp>
        <stp>GBPUSD Curncy</stp>
        <stp>QUOTE_FACTOR</stp>
        <stp>[Crispin Spreadsheet.xlsx]OPUS!R70C12</stp>
        <tr r="L70" s="4"/>
      </tp>
      <tp>
        <v>1</v>
        <stp/>
        <stp>##V3_BDPV12</stp>
        <stp>GBPUSD Curncy</stp>
        <stp>QUOTE_FACTOR</stp>
        <stp>[Crispin Spreadsheet.xlsx]OPUS!R71C12</stp>
        <tr r="L71" s="4"/>
      </tp>
      <tp>
        <v>1</v>
        <stp/>
        <stp>##V3_BDPV12</stp>
        <stp>GBPUSD Curncy</stp>
        <stp>QUOTE_FACTOR</stp>
        <stp>[Crispin Spreadsheet.xlsx]OPUS!R76C12</stp>
        <tr r="L76" s="4"/>
      </tp>
      <tp>
        <v>1</v>
        <stp/>
        <stp>##V3_BDPV12</stp>
        <stp>GBPUSD Curncy</stp>
        <stp>QUOTE_FACTOR</stp>
        <stp>[Crispin Spreadsheet.xlsx]OPUS!R77C12</stp>
        <tr r="L77" s="4"/>
      </tp>
      <tp>
        <v>1</v>
        <stp/>
        <stp>##V3_BDPV12</stp>
        <stp>GBPUSD Curncy</stp>
        <stp>QUOTE_FACTOR</stp>
        <stp>[Crispin Spreadsheet.xlsx]OPUS!R74C12</stp>
        <tr r="L74" s="4"/>
      </tp>
      <tp>
        <v>1</v>
        <stp/>
        <stp>##V3_BDPV12</stp>
        <stp>GBPUSD Curncy</stp>
        <stp>QUOTE_FACTOR</stp>
        <stp>[Crispin Spreadsheet.xlsx]OPUS!R75C12</stp>
        <tr r="L75" s="4"/>
      </tp>
      <tp>
        <v>1</v>
        <stp/>
        <stp>##V3_BDPV12</stp>
        <stp>GBPUSD Curncy</stp>
        <stp>QUOTE_FACTOR</stp>
        <stp>[Crispin Spreadsheet.xlsx]OPUS!R78C12</stp>
        <tr r="L78" s="4"/>
      </tp>
      <tp>
        <v>1</v>
        <stp/>
        <stp>##V3_BDPV12</stp>
        <stp>GBPUSD Curncy</stp>
        <stp>QUOTE_FACTOR</stp>
        <stp>[Crispin Spreadsheet.xlsx]OPUS!R79C12</stp>
        <tr r="L79" s="4"/>
      </tp>
      <tp>
        <v>1</v>
        <stp/>
        <stp>##V3_BDPV12</stp>
        <stp>GBPUSD Curncy</stp>
        <stp>QUOTE_FACTOR</stp>
        <stp>[Crispin Spreadsheet.xlsx]OPUS!R80C12</stp>
        <tr r="L80" s="4"/>
      </tp>
      <tp>
        <v>145.05000000000001</v>
        <stp/>
        <stp>##V3_BDPV12</stp>
        <stp>DC/ LN Equity</stp>
        <stp>PX_YEST_CLOSE</stp>
        <stp>[Crispin Spreadsheet.xlsx]OBID!R11C6</stp>
        <tr r="F11" s="7"/>
      </tp>
      <tp>
        <v>0.76329999999999998</v>
        <stp/>
        <stp>##V3_BDPV12</stp>
        <stp>USDGBp Curncy</stp>
        <stp>LAST_PRICE</stp>
        <stp>[Crispin Spreadsheet4.xlsx]FDXC!R60C13</stp>
        <tr r="M60" s="8"/>
      </tp>
      <tp>
        <v>0.76329999999999998</v>
        <stp/>
        <stp>##V3_BDPV12</stp>
        <stp>USDGBp Curncy</stp>
        <stp>LAST_PRICE</stp>
        <stp>[Crispin Spreadsheet4.xlsx]FDXC!R52C13</stp>
        <tr r="M52" s="8"/>
      </tp>
      <tp>
        <v>0.76329999999999998</v>
        <stp/>
        <stp>##V3_BDPV12</stp>
        <stp>USDGBp Curncy</stp>
        <stp>LAST_PRICE</stp>
        <stp>[Crispin Spreadsheet4.xlsx]FDXC!R53C13</stp>
        <tr r="M53" s="8"/>
      </tp>
      <tp>
        <v>0.76329999999999998</v>
        <stp/>
        <stp>##V3_BDPV12</stp>
        <stp>USDGBp Curncy</stp>
        <stp>LAST_PRICE</stp>
        <stp>[Crispin Spreadsheet4.xlsx]FDXC!R50C13</stp>
        <tr r="M50" s="8"/>
      </tp>
      <tp>
        <v>0.76329999999999998</v>
        <stp/>
        <stp>##V3_BDPV12</stp>
        <stp>USDGBp Curncy</stp>
        <stp>LAST_PRICE</stp>
        <stp>[Crispin Spreadsheet4.xlsx]FDXC!R51C13</stp>
        <tr r="M51" s="8"/>
      </tp>
      <tp>
        <v>0.76329999999999998</v>
        <stp/>
        <stp>##V3_BDPV12</stp>
        <stp>USDGBp Curncy</stp>
        <stp>LAST_PRICE</stp>
        <stp>[Crispin Spreadsheet4.xlsx]FDXC!R56C13</stp>
        <tr r="M56" s="8"/>
      </tp>
      <tp>
        <v>0.76329999999999998</v>
        <stp/>
        <stp>##V3_BDPV12</stp>
        <stp>USDGBp Curncy</stp>
        <stp>LAST_PRICE</stp>
        <stp>[Crispin Spreadsheet4.xlsx]FDXC!R54C13</stp>
        <tr r="M54" s="8"/>
      </tp>
      <tp>
        <v>0.76329999999999998</v>
        <stp/>
        <stp>##V3_BDPV12</stp>
        <stp>USDGBp Curncy</stp>
        <stp>LAST_PRICE</stp>
        <stp>[Crispin Spreadsheet4.xlsx]FDXC!R58C13</stp>
        <tr r="M58" s="8"/>
      </tp>
      <tp>
        <v>0.76329999999999998</v>
        <stp/>
        <stp>##V3_BDPV12</stp>
        <stp>USDGBp Curncy</stp>
        <stp>LAST_PRICE</stp>
        <stp>[Crispin Spreadsheet4.xlsx]FDXC!R59C13</stp>
        <tr r="M59" s="8"/>
      </tp>
      <tp>
        <v>0.76329999999999998</v>
        <stp/>
        <stp>##V3_BDPV12</stp>
        <stp>USDGBp Curncy</stp>
        <stp>LAST_PRICE</stp>
        <stp>[Crispin Spreadsheet4.xlsx]FDXC!R42C13</stp>
        <tr r="M42" s="8"/>
      </tp>
      <tp>
        <v>0.76329999999999998</v>
        <stp/>
        <stp>##V3_BDPV12</stp>
        <stp>USDGBp Curncy</stp>
        <stp>LAST_PRICE</stp>
        <stp>[Crispin Spreadsheet4.xlsx]FDXC!R43C13</stp>
        <tr r="M43" s="8"/>
      </tp>
      <tp>
        <v>0.76329999999999998</v>
        <stp/>
        <stp>##V3_BDPV12</stp>
        <stp>USDGBp Curncy</stp>
        <stp>LAST_PRICE</stp>
        <stp>[Crispin Spreadsheet4.xlsx]FDXC!R40C13</stp>
        <tr r="M40" s="8"/>
      </tp>
      <tp>
        <v>0.76329999999999998</v>
        <stp/>
        <stp>##V3_BDPV12</stp>
        <stp>USDGBp Curncy</stp>
        <stp>LAST_PRICE</stp>
        <stp>[Crispin Spreadsheet4.xlsx]FDXC!R41C13</stp>
        <tr r="M41" s="8"/>
      </tp>
      <tp>
        <v>0.76329999999999998</v>
        <stp/>
        <stp>##V3_BDPV12</stp>
        <stp>USDGBp Curncy</stp>
        <stp>LAST_PRICE</stp>
        <stp>[Crispin Spreadsheet4.xlsx]FDXC!R46C13</stp>
        <tr r="M46" s="8"/>
      </tp>
      <tp>
        <v>0.76329999999999998</v>
        <stp/>
        <stp>##V3_BDPV12</stp>
        <stp>USDGBp Curncy</stp>
        <stp>LAST_PRICE</stp>
        <stp>[Crispin Spreadsheet4.xlsx]FDXC!R47C13</stp>
        <tr r="M47" s="8"/>
      </tp>
      <tp>
        <v>0.76329999999999998</v>
        <stp/>
        <stp>##V3_BDPV12</stp>
        <stp>USDGBp Curncy</stp>
        <stp>LAST_PRICE</stp>
        <stp>[Crispin Spreadsheet4.xlsx]FDXC!R44C13</stp>
        <tr r="M44" s="8"/>
      </tp>
      <tp>
        <v>0.76329999999999998</v>
        <stp/>
        <stp>##V3_BDPV12</stp>
        <stp>USDGBp Curncy</stp>
        <stp>LAST_PRICE</stp>
        <stp>[Crispin Spreadsheet4.xlsx]FDXC!R45C13</stp>
        <tr r="M45" s="8"/>
      </tp>
      <tp>
        <v>0.76329999999999998</v>
        <stp/>
        <stp>##V3_BDPV12</stp>
        <stp>USDGBp Curncy</stp>
        <stp>LAST_PRICE</stp>
        <stp>[Crispin Spreadsheet4.xlsx]FDXC!R48C13</stp>
        <tr r="M48" s="8"/>
      </tp>
      <tp>
        <v>0.76329999999999998</v>
        <stp/>
        <stp>##V3_BDPV12</stp>
        <stp>USDGBp Curncy</stp>
        <stp>LAST_PRICE</stp>
        <stp>[Crispin Spreadsheet4.xlsx]FDXC!R49C13</stp>
        <tr r="M49" s="8"/>
      </tp>
      <tp t="s">
        <v>EUR</v>
        <stp/>
        <stp>##V3_BDPV12</stp>
        <stp>VGA Index</stp>
        <stp>CRNCY</stp>
        <stp>[Crispin Spreadsheet.xlsx]OEI!R84C4</stp>
        <tr r="D84" s="1"/>
      </tp>
      <tp>
        <v>42.01</v>
        <stp/>
        <stp>##V3_BDPV12</stp>
        <stp>MU US Equity</stp>
        <stp>LAST_PRICE</stp>
        <stp>[Crispin Spreadsheet.xlsx]OEI!R719C7</stp>
        <tr r="G719" s="1"/>
      </tp>
      <tp t="s">
        <v>EUR</v>
        <stp/>
        <stp>##V3_BDPV12</stp>
        <stp>WDI GY Equity</stp>
        <stp>CRNCY</stp>
        <stp>[Crispin Spreadsheet.xlsx]SWAN!R44C4</stp>
        <tr r="D44" s="2"/>
      </tp>
      <tp t="s">
        <v>USD</v>
        <stp/>
        <stp>##V3_BDPV12</stp>
        <stp>HURLN 7.5 07/24/22 Corp</stp>
        <stp>CRNCY</stp>
        <stp>[Crispin Spreadsheet.xlsx]FDXC!R13C4</stp>
        <tr r="D13" s="8"/>
      </tp>
      <tp>
        <v>47.28</v>
        <stp/>
        <stp>##V3_BDPV12</stp>
        <stp>ATVI US Equity</stp>
        <stp>PX_YEST_CLOSE</stp>
        <stp>[Crispin Spreadsheet.xlsx]SWAN!R170C6</stp>
        <tr r="F170" s="2"/>
      </tp>
      <tp t="s">
        <v>USD</v>
        <stp/>
        <stp>##V3_BDPV12</stp>
        <stp>TSLA US Equity</stp>
        <stp>CRNCY</stp>
        <stp>[Crispin Spreadsheet.xlsx]SWAN!R201C4</stp>
        <tr r="D201" s="2"/>
      </tp>
      <tp t="s">
        <v>HKD</v>
        <stp/>
        <stp>##V3_BDPV12</stp>
        <stp>880 HK Equity</stp>
        <stp>CRNCY</stp>
        <stp>[Crispin Spreadsheet.xlsx]OEI!R215C4</stp>
        <tr r="D215" s="1"/>
      </tp>
      <tp t="s">
        <v>GBp</v>
        <stp/>
        <stp>##V3_BDPV12</stp>
        <stp>VOD LN Equity</stp>
        <stp>CRNCY</stp>
        <stp>[Crispin Spreadsheet.xlsx]OPUS!R65C4</stp>
        <tr r="D65" s="4"/>
      </tp>
      <tp t="s">
        <v>GBp</v>
        <stp/>
        <stp>##V3_BDPV12</stp>
        <stp>ERM LN Equity</stp>
        <stp>CRNCY</stp>
        <stp>[Crispin Spreadsheet.xlsx]FDXC!R48C4</stp>
        <tr r="D48" s="8"/>
      </tp>
      <tp>
        <v>192</v>
        <stp/>
        <stp>##V3_BDPV12</stp>
        <stp>ACA LN Equity</stp>
        <stp>PX_YEST_CLOSE</stp>
        <stp>[Crispin Spreadsheet.xlsx]ALEG!R43C6</stp>
        <tr r="F43" s="3"/>
      </tp>
      <tp t="s">
        <v>GBp</v>
        <stp/>
        <stp>##V3_BDPV12</stp>
        <stp>EMG LN Equity</stp>
        <stp>CRNCY</stp>
        <stp>[Crispin Spreadsheet.xlsx]OPUS!R57C4</stp>
        <tr r="D57" s="4"/>
      </tp>
      <tp>
        <v>1.1578999999999999</v>
        <stp/>
        <stp>##V3_BDPV12</stp>
        <stp>GBPEUR Curncy</stp>
        <stp>LAST_PRICE</stp>
        <stp>[Crispin Spreadsheet4.xlsx]BEST!R16C20</stp>
        <tr r="T16" s="6"/>
      </tp>
      <tp>
        <v>145.05000000000001</v>
        <stp/>
        <stp>##V3_BDPV12</stp>
        <stp>DC/ LN Equity</stp>
        <stp>PX_YEST_CLOSE</stp>
        <stp>[Crispin Spreadsheet.xlsx]FDXC!R47C6</stp>
        <tr r="F47" s="8"/>
      </tp>
      <tp>
        <v>104.35</v>
        <stp/>
        <stp>##V3_BDHV12</stp>
        <stp>SW FP Equity</stp>
        <stp>PX_CLOSE_1D</stp>
        <stp>12/04/2019</stp>
        <stp>12/04/2019</stp>
        <stp>[Crispin Spreadsheet.xlsx]OEI!R130C28</stp>
        <tr r="AB130" s="1"/>
      </tp>
      <tp>
        <v>33.93</v>
        <stp/>
        <stp>##V3_BDPV12</stp>
        <stp>METSO FH Equity</stp>
        <stp>LAST_PRICE</stp>
        <stp>[Crispin Spreadsheet.xlsx]OEI!R75C7</stp>
        <tr r="G75" s="1"/>
      </tp>
      <tp>
        <v>1390</v>
        <stp/>
        <stp>##V3_BDPV12</stp>
        <stp>SGL SJ Equity</stp>
        <stp>PX_YEST_CLOSE</stp>
        <stp>[Crispin Spreadsheet.xlsx]SWAN!R89C6</stp>
        <tr r="F89" s="2"/>
      </tp>
      <tp t="s">
        <v>ISHARES MSCI EMERGING MARKET</v>
        <stp/>
        <stp>##V3_BDPV12</stp>
        <stp>EEM US Equity</stp>
        <stp>NAME</stp>
        <stp>[Crispin Spreadsheet.xlsx]OEI!R791C5</stp>
        <tr r="E791" s="1"/>
      </tp>
      <tp>
        <v>197</v>
        <stp/>
        <stp>##V3_BDPV12</stp>
        <stp>ARW LN Equity</stp>
        <stp>PX_YEST_CLOSE</stp>
        <stp>[Crispin Spreadsheet.xlsx]OPUS!R45C6</stp>
        <tr r="F45" s="4"/>
      </tp>
      <tp>
        <v>145</v>
        <stp/>
        <stp>##V3_BDPV12</stp>
        <stp>SPT LN Equity</stp>
        <stp>PX_YEST_CLOSE</stp>
        <stp>[Crispin Spreadsheet.xlsx]SWAN!R130C6</stp>
        <tr r="F130" s="2"/>
      </tp>
      <tp>
        <v>296.7</v>
        <stp/>
        <stp>##V3_BDPV12</stp>
        <stp>UHR SW Equity</stp>
        <stp>PX_YEST_CLOSE</stp>
        <stp>[Crispin Spreadsheet.xlsx]SWAN!R106C6</stp>
        <tr r="F106" s="2"/>
      </tp>
      <tp>
        <v>1608</v>
        <stp/>
        <stp>##V3_BDPV12</stp>
        <stp>HSX LN Equity</stp>
        <stp>PX_YEST_CLOSE</stp>
        <stp>[Crispin Spreadsheet.xlsx]OPUS!R54C6</stp>
        <tr r="F54" s="4"/>
      </tp>
      <tp>
        <v>2.85</v>
        <stp/>
        <stp>##V3_BDPV12</stp>
        <stp>AVP US Equity</stp>
        <stp>PX_YEST_CLOSE</stp>
        <stp>[Crispin Spreadsheet.xlsx]ALEG!R68C6</stp>
        <tr r="F68" s="3"/>
      </tp>
      <tp>
        <v>602</v>
        <stp/>
        <stp>##V3_BDPV12</stp>
        <stp>INCH LN Equity</stp>
        <stp>PX_YEST_CLOSE</stp>
        <stp>[Crispin Spreadsheet.xlsx]SWAN!R142C6</stp>
        <tr r="F142" s="2"/>
      </tp>
      <tp>
        <v>25.3413</v>
        <stp/>
        <stp>##V3_BDPV12</stp>
        <stp>IGLN LN Equity</stp>
        <stp>PX_YEST_CLOSE</stp>
        <stp>[Crispin Spreadsheet.xlsx]SWAN!R224C6</stp>
        <tr r="F224" s="2"/>
      </tp>
      <tp>
        <v>111.3</v>
        <stp/>
        <stp>##V3_BDPV12</stp>
        <stp>BTSA Comdty</stp>
        <stp>LAST_PRICE</stp>
        <stp>[Crispin Spreadsheet.xlsx]OEI!R782C7</stp>
        <tr r="G782" s="1"/>
      </tp>
      <tp>
        <v>504.52</v>
        <stp/>
        <stp>##V3_BDPV12</stp>
        <stp>MELI US Equity</stp>
        <stp>PX_YEST_CLOSE</stp>
        <stp>[Crispin Spreadsheet.xlsx]SWAN!R193C6</stp>
        <tr r="F193" s="2"/>
      </tp>
      <tp t="s">
        <v>GBp</v>
        <stp/>
        <stp>##V3_BDPV12</stp>
        <stp>TUNG LN Equity</stp>
        <stp>CRNCY</stp>
        <stp>[Crispin Spreadsheet.xlsx]SWAN!R164C4</stp>
        <tr r="D164" s="2"/>
      </tp>
      <tp>
        <v>210</v>
        <stp/>
        <stp>##V3_BDPV12</stp>
        <stp>GNC LN Equity</stp>
        <stp>PX_YEST_CLOSE</stp>
        <stp>[Crispin Spreadsheet.xlsx]FDXC!R49C6</stp>
        <tr r="F49" s="8"/>
      </tp>
      <tp t="s">
        <v>USD</v>
        <stp/>
        <stp>##V3_BDPV12</stp>
        <stp>SGLD LN Equity</stp>
        <stp>CRNCY</stp>
        <stp>[Crispin Spreadsheet.xlsx]SWAN!R227C4</stp>
        <tr r="D227" s="2"/>
      </tp>
      <tp>
        <v>1</v>
        <stp/>
        <stp>##V3_BDPV12</stp>
        <stp>GBPSEK Curncy</stp>
        <stp>QUOTE_FACTOR</stp>
        <stp>[Crispin Spreadsheet.xlsx]BEST!R13C12</stp>
        <tr r="L13" s="6"/>
      </tp>
      <tp>
        <v>145.05000000000001</v>
        <stp/>
        <stp>##V3_BDPV12</stp>
        <stp>DC/ LN Equity</stp>
        <stp>PX_YEST_CLOSE</stp>
        <stp>[Crispin Spreadsheet.xlsx]ALEG!R50C6</stp>
        <tr r="F50" s="3"/>
      </tp>
      <tp>
        <v>10.462999999999999</v>
        <stp/>
        <stp>##V3_BDPV12</stp>
        <stp>EURSEK Curncy</stp>
        <stp>LAST_PRICE</stp>
        <stp>[Crispin Spreadsheet4.xlsx]SWAN!R99C13</stp>
        <tr r="M99" s="2"/>
      </tp>
      <tp>
        <v>10.462999999999999</v>
        <stp/>
        <stp>##V3_BDPV12</stp>
        <stp>EURSEK Curncy</stp>
        <stp>LAST_PRICE</stp>
        <stp>[Crispin Spreadsheet4.xlsx]SWAN!R98C13</stp>
        <tr r="M98" s="2"/>
      </tp>
      <tp>
        <v>10.462999999999999</v>
        <stp/>
        <stp>##V3_BDPV12</stp>
        <stp>EURSEK Curncy</stp>
        <stp>LAST_PRICE</stp>
        <stp>[Crispin Spreadsheet4.xlsx]SWAN!R97C13</stp>
        <tr r="M97" s="2"/>
      </tp>
      <tp>
        <v>10.462999999999999</v>
        <stp/>
        <stp>##V3_BDPV12</stp>
        <stp>EURSEK Curncy</stp>
        <stp>LAST_PRICE</stp>
        <stp>[Crispin Spreadsheet4.xlsx]SWAN!R96C13</stp>
        <tr r="M96" s="2"/>
      </tp>
      <tp>
        <v>10.462999999999999</v>
        <stp/>
        <stp>##V3_BDPV12</stp>
        <stp>EURSEK Curncy</stp>
        <stp>LAST_PRICE</stp>
        <stp>[Crispin Spreadsheet4.xlsx]SWAN!R95C13</stp>
        <tr r="M95" s="2"/>
      </tp>
      <tp>
        <v>16.87</v>
        <stp/>
        <stp>##V3_BDPV12</stp>
        <stp>CA FP Equity</stp>
        <stp>LAST_PRICE</stp>
        <stp>[Crispin Spreadsheet4.xlsx]OEI!R95C7</stp>
        <tr r="G95" s="1"/>
      </tp>
      <tp t="s">
        <v>EUR</v>
        <stp/>
        <stp>##V3_BDPV12</stp>
        <stp>MT NA Equity</stp>
        <stp>CRNCY</stp>
        <stp>[Crispin Spreadsheet.xlsx]SWAN!R74C4</stp>
        <tr r="D74" s="2"/>
      </tp>
      <tp>
        <v>19.597999999999999</v>
        <stp/>
        <stp>##V3_BDHV12</stp>
        <stp>MT NA Equity</stp>
        <stp>PX_CLOSE_1D</stp>
        <stp>12/04/2019</stp>
        <stp>12/04/2019</stp>
        <stp>[Crispin Spreadsheet.xlsx]OEI!R314C28</stp>
        <tr r="AB314" s="1"/>
      </tp>
      <tp>
        <v>667</v>
        <stp/>
        <stp>##V3_BDPV12</stp>
        <stp>DMGT LN Equity</stp>
        <stp>LAST_PRICE</stp>
        <stp>[Crispin Spreadsheet.xlsx]OPE!R37C7</stp>
        <tr r="G37" s="5"/>
      </tp>
      <tp>
        <v>9.5894999999999992</v>
        <stp/>
        <stp>##V3_BDPV12</stp>
        <stp>EURNOK Curncy</stp>
        <stp>PX_YEST_CLOSE</stp>
        <stp>[Crispin Spreadsheet.xlsx]OPE!R22C26</stp>
        <tr r="Z22" s="5"/>
      </tp>
      <tp>
        <v>9.5894999999999992</v>
        <stp/>
        <stp>##V3_BDPV12</stp>
        <stp>EURNOK Curncy</stp>
        <stp>PX_YEST_CLOSE</stp>
        <stp>[Crispin Spreadsheet.xlsx]OPE!R23C26</stp>
        <tr r="Z23" s="5"/>
      </tp>
      <tp>
        <v>9.5894999999999992</v>
        <stp/>
        <stp>##V3_BDPV12</stp>
        <stp>EURNOK Curncy</stp>
        <stp>PX_YEST_CLOSE</stp>
        <stp>[Crispin Spreadsheet.xlsx]OPE!R21C26</stp>
        <tr r="Z21" s="5"/>
      </tp>
      <tp>
        <v>9.5894999999999992</v>
        <stp/>
        <stp>##V3_BDPV12</stp>
        <stp>EURNOK Curncy</stp>
        <stp>PX_YEST_CLOSE</stp>
        <stp>[Crispin Spreadsheet.xlsx]OPE!R24C26</stp>
        <tr r="Z24" s="5"/>
      </tp>
      <tp>
        <v>10.473599999999999</v>
        <stp/>
        <stp>##V3_BDPV12</stp>
        <stp>EURSEK Curncy</stp>
        <stp>PX_YEST_CLOSE</stp>
        <stp>[Crispin Spreadsheet.xlsx]OPE!R27C26</stp>
        <tr r="Z27" s="5"/>
      </tp>
      <tp>
        <v>10.473599999999999</v>
        <stp/>
        <stp>##V3_BDPV12</stp>
        <stp>EURSEK Curncy</stp>
        <stp>PX_YEST_CLOSE</stp>
        <stp>[Crispin Spreadsheet.xlsx]OPE!R28C26</stp>
        <tr r="Z28" s="5"/>
      </tp>
      <tp>
        <v>7.4637000000000002</v>
        <stp/>
        <stp>##V3_BDPV12</stp>
        <stp>EURDKK Curncy</stp>
        <stp>PX_YEST_CLOSE</stp>
        <stp>[Crispin Spreadsheet.xlsx]OEI!R62C32</stp>
        <tr r="AF62" s="1"/>
      </tp>
      <tp>
        <v>7.4637000000000002</v>
        <stp/>
        <stp>##V3_BDPV12</stp>
        <stp>EURDKK Curncy</stp>
        <stp>PX_YEST_CLOSE</stp>
        <stp>[Crispin Spreadsheet.xlsx]OEI!R63C32</stp>
        <tr r="AF63" s="1"/>
      </tp>
      <tp>
        <v>7.4637000000000002</v>
        <stp/>
        <stp>##V3_BDPV12</stp>
        <stp>EURDKK Curncy</stp>
        <stp>PX_YEST_CLOSE</stp>
        <stp>[Crispin Spreadsheet.xlsx]OEI!R66C32</stp>
        <tr r="AF66" s="1"/>
      </tp>
      <tp>
        <v>7.4637000000000002</v>
        <stp/>
        <stp>##V3_BDPV12</stp>
        <stp>EURDKK Curncy</stp>
        <stp>PX_YEST_CLOSE</stp>
        <stp>[Crispin Spreadsheet.xlsx]OEI!R67C32</stp>
        <tr r="AF67" s="1"/>
      </tp>
      <tp>
        <v>7.4637000000000002</v>
        <stp/>
        <stp>##V3_BDPV12</stp>
        <stp>EURDKK Curncy</stp>
        <stp>PX_YEST_CLOSE</stp>
        <stp>[Crispin Spreadsheet.xlsx]OEI!R64C32</stp>
        <tr r="AF64" s="1"/>
      </tp>
      <tp>
        <v>7.4637000000000002</v>
        <stp/>
        <stp>##V3_BDPV12</stp>
        <stp>EURDKK Curncy</stp>
        <stp>PX_YEST_CLOSE</stp>
        <stp>[Crispin Spreadsheet.xlsx]OEI!R65C32</stp>
        <tr r="AF65" s="1"/>
      </tp>
      <tp>
        <v>7.4637000000000002</v>
        <stp/>
        <stp>##V3_BDPV12</stp>
        <stp>EURDKK Curncy</stp>
        <stp>PX_YEST_CLOSE</stp>
        <stp>[Crispin Spreadsheet.xlsx]OEI!R68C32</stp>
        <tr r="AF68" s="1"/>
      </tp>
      <tp>
        <v>7.4637000000000002</v>
        <stp/>
        <stp>##V3_BDPV12</stp>
        <stp>EURDKK Curncy</stp>
        <stp>PX_YEST_CLOSE</stp>
        <stp>[Crispin Spreadsheet.xlsx]OEI!R69C32</stp>
        <tr r="AF69" s="1"/>
      </tp>
      <tp>
        <v>99</v>
        <stp/>
        <stp>##V3_BDPV12</stp>
        <stp>FGP LN Equity</stp>
        <stp>PX_YEST_CLOSE</stp>
        <stp>[Crispin Spreadsheet.xlsx]SWAN!R135C6</stp>
        <tr r="F135" s="2"/>
      </tp>
      <tp>
        <v>36.950000000000003</v>
        <stp/>
        <stp>##V3_BDPV12</stp>
        <stp>FOX US Equity</stp>
        <stp>PX_YEST_CLOSE</stp>
        <stp>[Crispin Spreadsheet.xlsx]OPUS!R74C6</stp>
        <tr r="F74" s="4"/>
      </tp>
      <tp>
        <v>745.4</v>
        <stp/>
        <stp>##V3_BDPV12</stp>
        <stp>PGHN SW Equity</stp>
        <stp>PX_YEST_CLOSE</stp>
        <stp>[Crispin Spreadsheet.xlsx]SWAN!R105C6</stp>
        <tr r="F105" s="2"/>
      </tp>
      <tp t="s">
        <v>EUR</v>
        <stp/>
        <stp>##V3_BDPV12</stp>
        <stp>WLN FP Equity</stp>
        <stp>CRNCY</stp>
        <stp>[Crispin Spreadsheet.xlsx]SWAN!R37C4</stp>
        <tr r="D37" s="2"/>
      </tp>
      <tp t="s">
        <v>USD</v>
        <stp/>
        <stp>##V3_BDPV12</stp>
        <stp>CACC US Equity</stp>
        <stp>CRNCY</stp>
        <stp>[Crispin Spreadsheet.xlsx]SWAN!R181C4</stp>
        <tr r="D181" s="2"/>
      </tp>
      <tp>
        <v>97.4</v>
        <stp/>
        <stp>##V3_BDPV12</stp>
        <stp>LOOK LN Equity</stp>
        <stp>PX_YEST_CLOSE</stp>
        <stp>[Crispin Spreadsheet.xlsx]SWAN!R150C6</stp>
        <tr r="F150" s="2"/>
      </tp>
      <tp>
        <v>545.6</v>
        <stp/>
        <stp>##V3_BDPV12</stp>
        <stp>AUTO LN Equity</stp>
        <stp>PX_YEST_CLOSE</stp>
        <stp>[Crispin Spreadsheet.xlsx]SWAN!R114C6</stp>
        <tr r="F114" s="2"/>
      </tp>
      <tp t="s">
        <v>HKD</v>
        <stp/>
        <stp>##V3_BDPV12</stp>
        <stp>175 HK Equity</stp>
        <stp>CRNCY</stp>
        <stp>[Crispin Spreadsheet.xlsx]OEI!R208C4</stp>
        <tr r="D208" s="1"/>
      </tp>
      <tp>
        <v>152.93</v>
        <stp/>
        <stp>##V3_BDHV12</stp>
        <stp>JBM9 Comdty</stp>
        <stp>PX_CLOSE_1D</stp>
        <stp>12/04/2019</stp>
        <stp>12/04/2019</stp>
        <stp>[Crispin Spreadsheet.xlsx]OEI!R798C28</stp>
        <tr r="AB798" s="1"/>
      </tp>
      <tp>
        <v>1</v>
        <stp/>
        <stp>##V3_BDPV12</stp>
        <stp>EURBRL Curncy</stp>
        <stp>QUOTE_FACTOR</stp>
        <stp>[Crispin Spreadsheet.xlsx]SWAN!R17C12</stp>
        <tr r="L17" s="2"/>
      </tp>
      <tp>
        <v>42.28</v>
        <stp/>
        <stp>##V3_BDHV12</stp>
        <stp>MU US Equity</stp>
        <stp>PX_CLOSE_1D</stp>
        <stp>12/04/2019</stp>
        <stp>12/04/2019</stp>
        <stp>[Crispin Spreadsheet.xlsx]OEI!R835C28</stp>
        <tr r="AB835" s="1"/>
      </tp>
      <tp>
        <v>37.53</v>
        <stp/>
        <stp>##V3_BDPV12</stp>
        <stp>FOXA US Equity</stp>
        <stp>LAST_PRICE</stp>
        <stp>[Crispin Spreadsheet.xlsx]OPE!R54C7</stp>
        <tr r="G54" s="5"/>
      </tp>
      <tp>
        <v>535.9</v>
        <stp/>
        <stp>##V3_BDPV12</stp>
        <stp>5020 JT Equity</stp>
        <stp>PX_YEST_CLOSE</stp>
        <stp>[Crispin Spreadsheet.xlsx]OPE!R17C6</stp>
        <tr r="F17" s="5"/>
      </tp>
      <tp>
        <v>42.28</v>
        <stp/>
        <stp>##V3_BDHV12</stp>
        <stp>MU US Equity</stp>
        <stp>PX_CLOSE_1D</stp>
        <stp>12/04/2019</stp>
        <stp>12/04/2019</stp>
        <stp>[Crispin Spreadsheet.xlsx]OEI!R719C28</stp>
        <tr r="AB719" s="1"/>
      </tp>
      <tp>
        <v>73.3</v>
        <stp/>
        <stp>##V3_BDHV12</stp>
        <stp>SU FP Equity</stp>
        <stp>PX_CLOSE_1D</stp>
        <stp>12/04/2019</stp>
        <stp>12/04/2019</stp>
        <stp>[Crispin Spreadsheet.xlsx]OEI!R124C28</stp>
        <tr r="AB124" s="1"/>
      </tp>
      <tp>
        <v>42.66</v>
        <stp/>
        <stp>##V3_BDPV12</stp>
        <stp>SLCE3 BS Equity</stp>
        <stp>LAST_PRICE</stp>
        <stp>[Crispin Spreadsheet.xlsx]ALEG!R6C7</stp>
        <tr r="G6" s="3"/>
      </tp>
      <tp>
        <v>13.947800000000001</v>
        <stp/>
        <stp>##V3_BDPV12</stp>
        <stp>USDZAr Curncy</stp>
        <stp>LAST_PRICE</stp>
        <stp>[Crispin Spreadsheet4.xlsx]FDXC!R33C13</stp>
        <tr r="M33" s="8"/>
      </tp>
      <tp>
        <v>13.947800000000001</v>
        <stp/>
        <stp>##V3_BDPV12</stp>
        <stp>USDZAr Curncy</stp>
        <stp>LAST_PRICE</stp>
        <stp>[Crispin Spreadsheet4.xlsx]FDXC!R32C13</stp>
        <tr r="M32" s="8"/>
      </tp>
      <tp>
        <v>58.74</v>
        <stp/>
        <stp>##V3_BDPV12</stp>
        <stp>VZ US Equity</stp>
        <stp>LAST_PRICE</stp>
        <stp>[Crispin Spreadsheet.xlsx]OEI!R763C7</stp>
        <tr r="G763" s="1"/>
      </tp>
      <tp>
        <v>126.05500000000001</v>
        <stp/>
        <stp>##V3_BDPV12</stp>
        <stp>XGLD LN Equity</stp>
        <stp>PX_YEST_CLOSE</stp>
        <stp>[Crispin Spreadsheet.xlsx]SWAN!R218C6</stp>
        <tr r="F218" s="2"/>
      </tp>
      <tp>
        <v>1.64</v>
        <stp/>
        <stp>##V3_BDPV12</stp>
        <stp>SRS IM Equity</stp>
        <stp>PX_YEST_CLOSE</stp>
        <stp>[Crispin Spreadsheet.xlsx]OPUS!R20C6</stp>
        <tr r="F20" s="4"/>
      </tp>
      <tp>
        <v>4.3864999999999998</v>
        <stp/>
        <stp>##V3_BDPV12</stp>
        <stp>EURBRL Curncy</stp>
        <stp>PX_YEST_CLOSE</stp>
        <stp>[Crispin Spreadsheet.xlsx]OEI!R45C32</stp>
        <tr r="AF45" s="1"/>
      </tp>
      <tp>
        <v>4.3864999999999998</v>
        <stp/>
        <stp>##V3_BDPV12</stp>
        <stp>EURBRL Curncy</stp>
        <stp>PX_YEST_CLOSE</stp>
        <stp>[Crispin Spreadsheet.xlsx]OEI!R44C32</stp>
        <tr r="AF44" s="1"/>
      </tp>
      <tp t="s">
        <v>USD</v>
        <stp/>
        <stp>##V3_BDPV12</stp>
        <stp>GGAL US Equity</stp>
        <stp>CRNCY</stp>
        <stp>[Crispin Spreadsheet.xlsx]SWAN!R189C4</stp>
        <tr r="D189" s="2"/>
      </tp>
      <tp>
        <v>15.76</v>
        <stp/>
        <stp>##V3_BDPV12</stp>
        <stp>ESV US Equity</stp>
        <stp>PX_YEST_CLOSE</stp>
        <stp>[Crispin Spreadsheet.xlsx]SWAN!R184C6</stp>
        <tr r="F184" s="2"/>
      </tp>
      <tp>
        <v>0.57579999999999998</v>
        <stp/>
        <stp>##V3_BDPV12</stp>
        <stp>WFT US Equity</stp>
        <stp>PX_YEST_CLOSE</stp>
        <stp>[Crispin Spreadsheet.xlsx]SWAN!R206C6</stp>
        <tr r="F206" s="2"/>
      </tp>
      <tp>
        <v>18205</v>
        <stp/>
        <stp>##V3_BDPV12</stp>
        <stp>ANG SJ Equity</stp>
        <stp>PX_YEST_CLOSE</stp>
        <stp>[Crispin Spreadsheet.xlsx]SWAN!R86C6</stp>
        <tr r="F86" s="2"/>
      </tp>
      <tp>
        <v>111.276</v>
        <stp/>
        <stp>##V3_BDPV12</stp>
        <stp>ARARGE5206S0 Govt</stp>
        <stp>LAST_PRICE</stp>
        <stp>[Crispin Spreadsheet.xlsx]OEI!R794C7</stp>
        <tr r="G794" s="1"/>
      </tp>
      <tp>
        <v>19.3</v>
        <stp/>
        <stp>##V3_BDPV12</stp>
        <stp>TCS LI Equity</stp>
        <stp>PX_YEST_CLOSE</stp>
        <stp>[Crispin Spreadsheet.xlsx]ALEG!R61C6</stp>
        <tr r="F61" s="3"/>
      </tp>
      <tp>
        <v>1390</v>
        <stp/>
        <stp>##V3_BDPV12</stp>
        <stp>SGL SJ Equity</stp>
        <stp>PX_YEST_CLOSE</stp>
        <stp>[Crispin Spreadsheet.xlsx]ALEG!R36C6</stp>
        <tr r="F36" s="3"/>
      </tp>
      <tp>
        <v>1938</v>
        <stp/>
        <stp>##V3_BDPV12</stp>
        <stp>MCRO LN Equity</stp>
        <stp>PX_YEST_CLOSE</stp>
        <stp>[Crispin Spreadsheet.xlsx]SWAN!R153C6</stp>
        <tr r="F153" s="2"/>
      </tp>
      <tp t="s">
        <v>USD</v>
        <stp/>
        <stp>##V3_BDPV12</stp>
        <stp>HTZ US Equity</stp>
        <stp>CRNCY</stp>
        <stp>[Crispin Spreadsheet.xlsx]SWAN!R191C4</stp>
        <tr r="D191" s="2"/>
      </tp>
      <tp t="s">
        <v>EUR</v>
        <stp/>
        <stp>##V3_BDPV12</stp>
        <stp>IFX GY Equity</stp>
        <stp>CRNCY</stp>
        <stp>[Crispin Spreadsheet.xlsx]SWAN!R43C4</stp>
        <tr r="D43" s="2"/>
      </tp>
      <tp>
        <v>75.989999999999995</v>
        <stp/>
        <stp>##V3_BDPV12</stp>
        <stp>DNKN US Equity</stp>
        <stp>PX_YEST_CLOSE</stp>
        <stp>[Crispin Spreadsheet.xlsx]SWAN!R182C6</stp>
        <tr r="F182" s="2"/>
      </tp>
      <tp>
        <v>1</v>
        <stp/>
        <stp>##V3_BDPV12</stp>
        <stp>EURJPY Curncy</stp>
        <stp>QUOTE_FACTOR</stp>
        <stp>[Crispin Spreadsheet.xlsx]ALEG!R26C12</stp>
        <tr r="L26" s="3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EURJPY Curncy</stp>
        <stp>QUOTE_FACTOR</stp>
        <stp>[Crispin Spreadsheet.xlsx]ALEG!R23C12</stp>
        <tr r="L23" s="3"/>
      </tp>
      <tp>
        <v>1</v>
        <stp/>
        <stp>##V3_BDPV12</stp>
        <stp>EURJPY Curncy</stp>
        <stp>QUOTE_FACTOR</stp>
        <stp>[Crispin Spreadsheet.xlsx]ALEG!R22C12</stp>
        <tr r="L22" s="3"/>
      </tp>
      <tp>
        <v>146.66</v>
        <stp/>
        <stp>##V3_BDPV12</stp>
        <stp>GBPJPY Curncy</stp>
        <stp>LAST_PRICE</stp>
        <stp>[Crispin Spreadsheet4.xlsx]BEST!R11C13</stp>
        <tr r="M11" s="6"/>
      </tp>
      <tp>
        <v>1</v>
        <stp/>
        <stp>##V3_BDPV12</stp>
        <stp>EURSEK Curncy</stp>
        <stp>QUOTE_FACTOR</stp>
        <stp>[Crispin Spreadsheet.xlsx]SWAN!R99C12</stp>
        <tr r="L99" s="2"/>
      </tp>
      <tp>
        <v>1</v>
        <stp/>
        <stp>##V3_BDPV12</stp>
        <stp>EURSEK Curncy</stp>
        <stp>QUOTE_FACTOR</stp>
        <stp>[Crispin Spreadsheet.xlsx]SWAN!R98C12</stp>
        <tr r="L98" s="2"/>
      </tp>
      <tp>
        <v>1</v>
        <stp/>
        <stp>##V3_BDPV12</stp>
        <stp>EURSEK Curncy</stp>
        <stp>QUOTE_FACTOR</stp>
        <stp>[Crispin Spreadsheet.xlsx]SWAN!R97C12</stp>
        <tr r="L97" s="2"/>
      </tp>
      <tp>
        <v>1</v>
        <stp/>
        <stp>##V3_BDPV12</stp>
        <stp>EURSEK Curncy</stp>
        <stp>QUOTE_FACTOR</stp>
        <stp>[Crispin Spreadsheet.xlsx]SWAN!R96C12</stp>
        <tr r="L96" s="2"/>
      </tp>
      <tp>
        <v>1</v>
        <stp/>
        <stp>##V3_BDPV12</stp>
        <stp>EURSEK Curncy</stp>
        <stp>QUOTE_FACTOR</stp>
        <stp>[Crispin Spreadsheet.xlsx]SWAN!R95C12</stp>
        <tr r="L95" s="2"/>
      </tp>
      <tp>
        <v>1</v>
        <stp/>
        <stp>##V3_BDPV12</stp>
        <stp>EURDKK Curncy</stp>
        <stp>QUOTE_FACTOR</stp>
        <stp>[Crispin Spreadsheet.xlsx]SWAN!R25C12</stp>
        <tr r="L25" s="2"/>
      </tp>
      <tp>
        <v>1</v>
        <stp/>
        <stp>##V3_BDPV12</stp>
        <stp>EURNOK Curncy</stp>
        <stp>QUOTE_FACTOR</stp>
        <stp>[Crispin Spreadsheet.xlsx]SWAN!R81C12</stp>
        <tr r="L81" s="2"/>
      </tp>
      <tp>
        <v>1</v>
        <stp/>
        <stp>##V3_BDPV12</stp>
        <stp>EURNOK Curncy</stp>
        <stp>QUOTE_FACTOR</stp>
        <stp>[Crispin Spreadsheet.xlsx]SWAN!R80C12</stp>
        <tr r="L80" s="2"/>
      </tp>
      <tp>
        <v>1</v>
        <stp/>
        <stp>##V3_BDPV12</stp>
        <stp>EURNOK Curncy</stp>
        <stp>QUOTE_FACTOR</stp>
        <stp>[Crispin Spreadsheet.xlsx]SWAN!R83C12</stp>
        <tr r="L83" s="2"/>
      </tp>
      <tp>
        <v>1</v>
        <stp/>
        <stp>##V3_BDPV12</stp>
        <stp>EURNOK Curncy</stp>
        <stp>QUOTE_FACTOR</stp>
        <stp>[Crispin Spreadsheet.xlsx]SWAN!R82C12</stp>
        <tr r="L82" s="2"/>
      </tp>
      <tp>
        <v>1</v>
        <stp/>
        <stp>##V3_BDPV12</stp>
        <stp>EURNOK Curncy</stp>
        <stp>QUOTE_FACTOR</stp>
        <stp>[Crispin Spreadsheet.xlsx]SWAN!R79C12</stp>
        <tr r="L79" s="2"/>
      </tp>
      <tp>
        <v>29.29</v>
        <stp/>
        <stp>##V3_BDHV12</stp>
        <stp>FR FP Equity</stp>
        <stp>PX_CLOSE_1D</stp>
        <stp>12/04/2019</stp>
        <stp>12/04/2019</stp>
        <stp>[Crispin Spreadsheet.xlsx]OEI!R137C28</stp>
        <tr r="AB137" s="1"/>
      </tp>
      <tp>
        <v>240.2</v>
        <stp/>
        <stp>##V3_BDHV12</stp>
        <stp>OR FP Equity</stp>
        <stp>PX_CLOSE_1D</stp>
        <stp>12/04/2019</stp>
        <stp>12/04/2019</stp>
        <stp>[Crispin Spreadsheet.xlsx]OEI!R113C28</stp>
        <tr r="AB113" s="1"/>
      </tp>
      <tp>
        <v>61.96</v>
        <stp/>
        <stp>##V3_BDHV12</stp>
        <stp>LR FP Equity</stp>
        <stp>PX_CLOSE_1D</stp>
        <stp>12/04/2019</stp>
        <stp>12/04/2019</stp>
        <stp>[Crispin Spreadsheet.xlsx]OEI!R112C28</stp>
        <tr r="AB112" s="1"/>
      </tp>
      <tp>
        <v>205</v>
        <stp/>
        <stp>##V3_BDPV12</stp>
        <stp>8848 JT Equity</stp>
        <stp>PX_YEST_CLOSE</stp>
        <stp>[Crispin Spreadsheet.xlsx]OPE!R18C6</stp>
        <tr r="F18" s="5"/>
      </tp>
      <tp>
        <v>2.85</v>
        <stp/>
        <stp>##V3_BDPV12</stp>
        <stp>AVP US Equity</stp>
        <stp>PX_YEST_CLOSE</stp>
        <stp>[Crispin Spreadsheet.xlsx]SWAN!R173C6</stp>
        <tr r="F173" s="2"/>
      </tp>
      <tp>
        <v>33.93</v>
        <stp/>
        <stp>##V3_BDPV12</stp>
        <stp>NAV US Equity</stp>
        <stp>PX_YEST_CLOSE</stp>
        <stp>[Crispin Spreadsheet.xlsx]SWAN!R195C6</stp>
        <tr r="F195" s="2"/>
      </tp>
      <tp>
        <v>130.85</v>
        <stp/>
        <stp>##V3_BDPV12</stp>
        <stp>ITV LN Equity</stp>
        <stp>PX_YEST_CLOSE</stp>
        <stp>[Crispin Spreadsheet.xlsx]SWAN!R145C6</stp>
        <tr r="F145" s="2"/>
      </tp>
      <tp>
        <v>26.47</v>
        <stp/>
        <stp>##V3_BDPV12</stp>
        <stp>TUP US Equity</stp>
        <stp>PX_YEST_CLOSE</stp>
        <stp>[Crispin Spreadsheet.xlsx]SWAN!R203C6</stp>
        <tr r="F203" s="2"/>
      </tp>
      <tp>
        <v>121.565</v>
        <stp/>
        <stp>##V3_BDPV12</stp>
        <stp>GBS LN Equity</stp>
        <stp>PX_YEST_CLOSE</stp>
        <stp>[Crispin Spreadsheet.xlsx]SWAN!R220C6</stp>
        <tr r="F220" s="2"/>
      </tp>
      <tp>
        <v>63.6</v>
        <stp/>
        <stp>##V3_BDPV12</stp>
        <stp>HDG NA Equity</stp>
        <stp>PX_YEST_CLOSE</stp>
        <stp>[Crispin Spreadsheet.xlsx]SWAN!R76C6</stp>
        <tr r="F76" s="2"/>
      </tp>
      <tp t="s">
        <v>NOK</v>
        <stp/>
        <stp>##V3_BDPV12</stp>
        <stp>FRO NO Equity</stp>
        <stp>CRNCY</stp>
        <stp>[Crispin Spreadsheet.xlsx]SWAN!R80C4</stp>
        <tr r="D80" s="2"/>
      </tp>
      <tp>
        <v>370.2</v>
        <stp/>
        <stp>##V3_BDPV12</stp>
        <stp>ERF FP Equity</stp>
        <stp>PX_YEST_CLOSE</stp>
        <stp>[Crispin Spreadsheet.xlsx]SWAN!R31C6</stp>
        <tr r="F31" s="2"/>
      </tp>
      <tp t="s">
        <v>GBp</v>
        <stp/>
        <stp>##V3_BDPV12</stp>
        <stp>BARC LN Equity</stp>
        <stp>CRNCY</stp>
        <stp>[Crispin Spreadsheet.xlsx]SWAN!R117C4</stp>
        <tr r="D117" s="2"/>
      </tp>
      <tp>
        <v>48.43</v>
        <stp/>
        <stp>##V3_BDPV12</stp>
        <stp>BMA US Equity</stp>
        <stp>PX_YEST_CLOSE</stp>
        <stp>[Crispin Spreadsheet.xlsx]OPUS!R70C6</stp>
        <tr r="F70" s="4"/>
      </tp>
      <tp t="s">
        <v>HKD</v>
        <stp/>
        <stp>##V3_BDPV12</stp>
        <stp>388 HK Equity</stp>
        <stp>CRNCY</stp>
        <stp>[Crispin Spreadsheet.xlsx]OEI!R211C4</stp>
        <tr r="D211" s="1"/>
      </tp>
      <tp>
        <v>1390</v>
        <stp/>
        <stp>##V3_BDPV12</stp>
        <stp>SGL SJ Equity</stp>
        <stp>PX_YEST_CLOSE</stp>
        <stp>[Crispin Spreadsheet.xlsx]FDXC!R33C6</stp>
        <tr r="F33" s="8"/>
      </tp>
      <tp>
        <v>26</v>
        <stp/>
        <stp>##V3_BDPV12</stp>
        <stp>PDG LN Equity</stp>
        <stp>PX_YEST_CLOSE</stp>
        <stp>[Crispin Spreadsheet.xlsx]OBID!R13C6</stp>
        <tr r="F13" s="7"/>
      </tp>
      <tp>
        <v>786</v>
        <stp/>
        <stp>##V3_BDPV12</stp>
        <stp>MTRO LN Equity</stp>
        <stp>PX_YEST_CLOSE</stp>
        <stp>[Crispin Spreadsheet.xlsx]SWAN!R152C6</stp>
        <tr r="F152" s="2"/>
      </tp>
      <tp>
        <v>1250</v>
        <stp/>
        <stp>##V3_BDPV12</stp>
        <stp>ERM LN Equity</stp>
        <stp>PX_YEST_CLOSE</stp>
        <stp>[Crispin Spreadsheet.xlsx]OPUS!R52C6</stp>
        <tr r="F52" s="4"/>
      </tp>
      <tp>
        <v>103.2</v>
        <stp/>
        <stp>##V3_BDPV12</stp>
        <stp>DUFN SW Equity</stp>
        <stp>PX_YEST_CLOSE</stp>
        <stp>[Crispin Spreadsheet.xlsx]SWAN!R103C6</stp>
        <tr r="F103" s="2"/>
      </tp>
      <tp t="s">
        <v>USD</v>
        <stp/>
        <stp>##V3_BDPV12</stp>
        <stp>QCOM US Equity</stp>
        <stp>CRNCY</stp>
        <stp>[Crispin Spreadsheet.xlsx]SWAN!R199C4</stp>
        <tr r="D199" s="2"/>
      </tp>
      <tp>
        <v>2527</v>
        <stp/>
        <stp>##V3_BDPV12</stp>
        <stp>ABF LN Equity</stp>
        <stp>PX_YEST_CLOSE</stp>
        <stp>[Crispin Spreadsheet.xlsx]FDXC!R42C6</stp>
        <tr r="F42" s="8"/>
      </tp>
      <tp>
        <v>26</v>
        <stp/>
        <stp>##V3_BDPV12</stp>
        <stp>PDG LN Equity</stp>
        <stp>PX_YEST_CLOSE</stp>
        <stp>[Crispin Spreadsheet.xlsx]FDXC!R54C6</stp>
        <tr r="F54" s="8"/>
      </tp>
      <tp>
        <v>63.58</v>
        <stp/>
        <stp>##V3_BDHV12</stp>
        <stp>CLA Comdty</stp>
        <stp>PX_CLOSE_1D</stp>
        <stp>12/04/2019</stp>
        <stp>12/04/2019</stp>
        <stp>[Crispin Spreadsheet.xlsx]OEI!R788C28</stp>
        <tr r="AB788" s="1"/>
      </tp>
      <tp>
        <v>127.66</v>
        <stp/>
        <stp>##V3_BDHV12</stp>
        <stp>G A Comdty</stp>
        <stp>PX_CLOSE_1D</stp>
        <stp>12/04/2019</stp>
        <stp>12/04/2019</stp>
        <stp>[Crispin Spreadsheet.xlsx]OEI!R777C28</stp>
        <tr r="AB777" s="1"/>
      </tp>
      <tp>
        <v>1293.3</v>
        <stp/>
        <stp>##V3_BDHV12</stp>
        <stp>GCA Comdty</stp>
        <stp>PX_CLOSE_1D</stp>
        <stp>12/04/2019</stp>
        <stp>12/04/2019</stp>
        <stp>[Crispin Spreadsheet.xlsx]OEI!R784C28</stp>
        <tr r="AB784" s="1"/>
      </tp>
      <tp>
        <v>152.93</v>
        <stp/>
        <stp>##V3_BDHV12</stp>
        <stp>JBA Comdty</stp>
        <stp>PX_CLOSE_1D</stp>
        <stp>12/04/2019</stp>
        <stp>12/04/2019</stp>
        <stp>[Crispin Spreadsheet.xlsx]OEI!R778C28</stp>
        <tr r="AB778" s="1"/>
      </tp>
      <tp>
        <v>130.86000000000001</v>
        <stp/>
        <stp>##V3_BDHV12</stp>
        <stp>IKA Comdty</stp>
        <stp>PX_CLOSE_1D</stp>
        <stp>12/04/2019</stp>
        <stp>12/04/2019</stp>
        <stp>[Crispin Spreadsheet.xlsx]OEI!R780C28</stp>
        <tr r="AB780" s="1"/>
      </tp>
      <tp>
        <v>165.58</v>
        <stp/>
        <stp>##V3_BDHV12</stp>
        <stp>RXA Comdty</stp>
        <stp>PX_CLOSE_1D</stp>
        <stp>12/04/2019</stp>
        <stp>12/04/2019</stp>
        <stp>[Crispin Spreadsheet.xlsx]OEI!R779C28</stp>
        <tr r="AB779" s="1"/>
      </tp>
      <tp>
        <v>14.867000000000001</v>
        <stp/>
        <stp>##V3_BDHV12</stp>
        <stp>SIA Comdty</stp>
        <stp>PX_CLOSE_1D</stp>
        <stp>12/04/2019</stp>
        <stp>12/04/2019</stp>
        <stp>[Crispin Spreadsheet.xlsx]OEI!R785C28</stp>
        <tr r="AB785" s="1"/>
      </tp>
      <tp>
        <v>12.82</v>
        <stp/>
        <stp>##V3_BDHV12</stp>
        <stp>SBA Comdty</stp>
        <stp>PX_CLOSE_1D</stp>
        <stp>12/04/2019</stp>
        <stp>12/04/2019</stp>
        <stp>[Crispin Spreadsheet.xlsx]OEI!R789C28</stp>
        <tr r="AB789" s="1"/>
      </tp>
      <tp>
        <v>895.3</v>
        <stp/>
        <stp>##V3_BDHV12</stp>
        <stp>PLA Comdty</stp>
        <stp>PX_CLOSE_1D</stp>
        <stp>12/04/2019</stp>
        <stp>12/04/2019</stp>
        <stp>[Crispin Spreadsheet.xlsx]OEI!R786C28</stp>
        <tr r="AB786" s="1"/>
      </tp>
      <tp>
        <v>465.5</v>
        <stp/>
        <stp>##V3_BDHV12</stp>
        <stp>W A Comdty</stp>
        <stp>PX_CLOSE_1D</stp>
        <stp>12/04/2019</stp>
        <stp>12/04/2019</stp>
        <stp>[Crispin Spreadsheet.xlsx]OEI!R787C28</stp>
        <tr r="AB787" s="1"/>
      </tp>
      <tp>
        <v>123.5625</v>
        <stp/>
        <stp>##V3_BDHV12</stp>
        <stp>TYA Comdty</stp>
        <stp>PX_CLOSE_1D</stp>
        <stp>12/04/2019</stp>
        <stp>12/04/2019</stp>
        <stp>[Crispin Spreadsheet.xlsx]OEI!R781C28</stp>
        <tr r="AB781" s="1"/>
      </tp>
      <tp>
        <v>147.71875</v>
        <stp/>
        <stp>##V3_BDHV12</stp>
        <stp>USA Comdty</stp>
        <stp>PX_CLOSE_1D</stp>
        <stp>12/04/2019</stp>
        <stp>12/04/2019</stp>
        <stp>[Crispin Spreadsheet.xlsx]OEI!R783C28</stp>
        <tr r="AB783" s="1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Spreadsheet.xlsx]FDXC!R23C12</stp>
        <tr r="L23" s="8"/>
      </tp>
      <tp>
        <v>1</v>
        <stp/>
        <stp>##V3_BDPV12</stp>
        <stp>USDJPY Curncy</stp>
        <stp>QUOTE_FACTOR</stp>
        <stp>[Crispin Spreadsheet.xlsx]FDXC!R22C12</stp>
        <tr r="L22" s="8"/>
      </tp>
      <tp>
        <v>1</v>
        <stp/>
        <stp>##V3_BDPV12</stp>
        <stp>USDJPY Curncy</stp>
        <stp>QUOTE_FACTOR</stp>
        <stp>[Crispin Spreadsheet.xlsx]FDXC!R21C12</stp>
        <tr r="L21" s="8"/>
      </tp>
      <tp>
        <v>1</v>
        <stp/>
        <stp>##V3_BDPV12</stp>
        <stp>USDJPY Curncy</stp>
        <stp>QUOTE_FACTOR</stp>
        <stp>[Crispin Spreadsheet.xlsx]FDXC!R20C12</stp>
        <tr r="L20" s="8"/>
      </tp>
      <tp>
        <v>42</v>
        <stp/>
        <stp>##V3_BDPV12</stp>
        <stp>TUNG LN Equity</stp>
        <stp>LAST_PRICE</stp>
        <stp>[Crispin Spreadsheet.xlsx]OPE!R49C7</stp>
        <tr r="G49" s="5"/>
      </tp>
      <tp>
        <v>44.8</v>
        <stp/>
        <stp>##V3_BDHV12</stp>
        <stp>MS US Equity</stp>
        <stp>PX_CLOSE_1D</stp>
        <stp>12/04/2019</stp>
        <stp>12/04/2019</stp>
        <stp>[Crispin Spreadsheet.xlsx]OEI!R721C28</stp>
        <tr r="AB721" s="1"/>
      </tp>
      <tp>
        <v>524</v>
        <stp/>
        <stp>##V3_BDPV12</stp>
        <stp>HWDN LN Equity</stp>
        <stp>LAST_PRICE</stp>
        <stp>[Crispin Spreadsheet.xlsx]OPE!R43C7</stp>
        <tr r="G43" s="5"/>
      </tp>
      <tp>
        <v>202.83</v>
        <stp/>
        <stp>##V3_BDHV12</stp>
        <stp>GS US Equity</stp>
        <stp>PX_CLOSE_1D</stp>
        <stp>12/04/2019</stp>
        <stp>12/04/2019</stp>
        <stp>[Crispin Spreadsheet.xlsx]OEI!R692C28</stp>
        <tr r="AB692" s="1"/>
      </tp>
      <tp>
        <v>2.7320000000000002</v>
        <stp/>
        <stp>##V3_BDHV12</stp>
        <stp>MS IM Equity</stp>
        <stp>PX_CLOSE_1D</stp>
        <stp>12/04/2019</stp>
        <stp>12/04/2019</stp>
        <stp>[Crispin Spreadsheet.xlsx]OEI!R245C28</stp>
        <tr r="AB245" s="1"/>
      </tp>
      <tp>
        <v>77.150000000000006</v>
        <stp/>
        <stp>##V3_BDPV12</stp>
        <stp>BB FP Equity</stp>
        <stp>PX_YEST_CLOSE</stp>
        <stp>[Crispin Spreadsheet.xlsx]SWAN!R33C6</stp>
        <tr r="F33" s="2"/>
      </tp>
      <tp>
        <v>1.1298999999999999</v>
        <stp/>
        <stp>##V3_BDPV12</stp>
        <stp>EURUSD Curncy</stp>
        <stp>PX_YEST_CLOSE</stp>
        <stp>[Crispin Spreadsheet.xlsx]SWAN!R189C30</stp>
        <tr r="AD189" s="2"/>
      </tp>
      <tp>
        <v>1.1298999999999999</v>
        <stp/>
        <stp>##V3_BDPV12</stp>
        <stp>EURUSD Curncy</stp>
        <stp>PX_YEST_CLOSE</stp>
        <stp>[Crispin Spreadsheet.xlsx]SWAN!R188C30</stp>
        <tr r="AD188" s="2"/>
      </tp>
      <tp>
        <v>1.1298999999999999</v>
        <stp/>
        <stp>##V3_BDPV12</stp>
        <stp>EURUSD Curncy</stp>
        <stp>PX_YEST_CLOSE</stp>
        <stp>[Crispin Spreadsheet.xlsx]SWAN!R183C30</stp>
        <tr r="AD183" s="2"/>
      </tp>
      <tp>
        <v>1.1298999999999999</v>
        <stp/>
        <stp>##V3_BDPV12</stp>
        <stp>EURUSD Curncy</stp>
        <stp>PX_YEST_CLOSE</stp>
        <stp>[Crispin Spreadsheet.xlsx]SWAN!R182C30</stp>
        <tr r="AD182" s="2"/>
      </tp>
      <tp>
        <v>1.1298999999999999</v>
        <stp/>
        <stp>##V3_BDPV12</stp>
        <stp>EURUSD Curncy</stp>
        <stp>PX_YEST_CLOSE</stp>
        <stp>[Crispin Spreadsheet.xlsx]SWAN!R181C30</stp>
        <tr r="AD181" s="2"/>
      </tp>
      <tp>
        <v>1.1298999999999999</v>
        <stp/>
        <stp>##V3_BDPV12</stp>
        <stp>EURUSD Curncy</stp>
        <stp>PX_YEST_CLOSE</stp>
        <stp>[Crispin Spreadsheet.xlsx]SWAN!R180C30</stp>
        <tr r="AD180" s="2"/>
      </tp>
      <tp>
        <v>1.1298999999999999</v>
        <stp/>
        <stp>##V3_BDPV12</stp>
        <stp>EURUSD Curncy</stp>
        <stp>PX_YEST_CLOSE</stp>
        <stp>[Crispin Spreadsheet.xlsx]SWAN!R187C30</stp>
        <tr r="AD187" s="2"/>
      </tp>
      <tp>
        <v>1.1298999999999999</v>
        <stp/>
        <stp>##V3_BDPV12</stp>
        <stp>EURUSD Curncy</stp>
        <stp>PX_YEST_CLOSE</stp>
        <stp>[Crispin Spreadsheet.xlsx]SWAN!R186C30</stp>
        <tr r="AD186" s="2"/>
      </tp>
      <tp>
        <v>1.1298999999999999</v>
        <stp/>
        <stp>##V3_BDPV12</stp>
        <stp>EURUSD Curncy</stp>
        <stp>PX_YEST_CLOSE</stp>
        <stp>[Crispin Spreadsheet.xlsx]SWAN!R185C30</stp>
        <tr r="AD185" s="2"/>
      </tp>
      <tp>
        <v>1.1298999999999999</v>
        <stp/>
        <stp>##V3_BDPV12</stp>
        <stp>EURUSD Curncy</stp>
        <stp>PX_YEST_CLOSE</stp>
        <stp>[Crispin Spreadsheet.xlsx]SWAN!R184C30</stp>
        <tr r="AD184" s="2"/>
      </tp>
      <tp>
        <v>1.1298999999999999</v>
        <stp/>
        <stp>##V3_BDPV12</stp>
        <stp>EURUSD Curncy</stp>
        <stp>PX_YEST_CLOSE</stp>
        <stp>[Crispin Spreadsheet.xlsx]SWAN!R199C30</stp>
        <tr r="AD199" s="2"/>
      </tp>
      <tp>
        <v>1.1298999999999999</v>
        <stp/>
        <stp>##V3_BDPV12</stp>
        <stp>EURUSD Curncy</stp>
        <stp>PX_YEST_CLOSE</stp>
        <stp>[Crispin Spreadsheet.xlsx]SWAN!R198C30</stp>
        <tr r="AD198" s="2"/>
      </tp>
      <tp>
        <v>1.1298999999999999</v>
        <stp/>
        <stp>##V3_BDPV12</stp>
        <stp>EURUSD Curncy</stp>
        <stp>PX_YEST_CLOSE</stp>
        <stp>[Crispin Spreadsheet.xlsx]SWAN!R193C30</stp>
        <tr r="AD193" s="2"/>
      </tp>
      <tp>
        <v>1.1298999999999999</v>
        <stp/>
        <stp>##V3_BDPV12</stp>
        <stp>EURUSD Curncy</stp>
        <stp>PX_YEST_CLOSE</stp>
        <stp>[Crispin Spreadsheet.xlsx]SWAN!R192C30</stp>
        <tr r="AD192" s="2"/>
      </tp>
      <tp>
        <v>1.1298999999999999</v>
        <stp/>
        <stp>##V3_BDPV12</stp>
        <stp>EURUSD Curncy</stp>
        <stp>PX_YEST_CLOSE</stp>
        <stp>[Crispin Spreadsheet.xlsx]SWAN!R191C30</stp>
        <tr r="AD191" s="2"/>
      </tp>
      <tp>
        <v>1.1298999999999999</v>
        <stp/>
        <stp>##V3_BDPV12</stp>
        <stp>EURUSD Curncy</stp>
        <stp>PX_YEST_CLOSE</stp>
        <stp>[Crispin Spreadsheet.xlsx]SWAN!R190C30</stp>
        <tr r="AD190" s="2"/>
      </tp>
      <tp>
        <v>1.1298999999999999</v>
        <stp/>
        <stp>##V3_BDPV12</stp>
        <stp>EURUSD Curncy</stp>
        <stp>PX_YEST_CLOSE</stp>
        <stp>[Crispin Spreadsheet.xlsx]SWAN!R197C30</stp>
        <tr r="AD197" s="2"/>
      </tp>
      <tp>
        <v>1.1298999999999999</v>
        <stp/>
        <stp>##V3_BDPV12</stp>
        <stp>EURUSD Curncy</stp>
        <stp>PX_YEST_CLOSE</stp>
        <stp>[Crispin Spreadsheet.xlsx]SWAN!R196C30</stp>
        <tr r="AD196" s="2"/>
      </tp>
      <tp>
        <v>1.1298999999999999</v>
        <stp/>
        <stp>##V3_BDPV12</stp>
        <stp>EURUSD Curncy</stp>
        <stp>PX_YEST_CLOSE</stp>
        <stp>[Crispin Spreadsheet.xlsx]SWAN!R195C30</stp>
        <tr r="AD195" s="2"/>
      </tp>
      <tp>
        <v>1.1298999999999999</v>
        <stp/>
        <stp>##V3_BDPV12</stp>
        <stp>EURUSD Curncy</stp>
        <stp>PX_YEST_CLOSE</stp>
        <stp>[Crispin Spreadsheet.xlsx]SWAN!R194C30</stp>
        <tr r="AD194" s="2"/>
      </tp>
      <tp>
        <v>1.1298999999999999</v>
        <stp/>
        <stp>##V3_BDPV12</stp>
        <stp>EURUSD Curncy</stp>
        <stp>PX_YEST_CLOSE</stp>
        <stp>[Crispin Spreadsheet.xlsx]SWAN!R129C30</stp>
        <tr r="AD129" s="2"/>
      </tp>
      <tp>
        <v>1.1298999999999999</v>
        <stp/>
        <stp>##V3_BDPV12</stp>
        <stp>EURUSD Curncy</stp>
        <stp>PX_YEST_CLOSE</stp>
        <stp>[Crispin Spreadsheet.xlsx]SWAN!R169C30</stp>
        <tr r="AD169" s="2"/>
      </tp>
      <tp>
        <v>1.1298999999999999</v>
        <stp/>
        <stp>##V3_BDPV12</stp>
        <stp>EURUSD Curncy</stp>
        <stp>PX_YEST_CLOSE</stp>
        <stp>[Crispin Spreadsheet.xlsx]SWAN!R162C30</stp>
        <tr r="AD162" s="2"/>
      </tp>
      <tp>
        <v>1.1298999999999999</v>
        <stp/>
        <stp>##V3_BDPV12</stp>
        <stp>EURUSD Curncy</stp>
        <stp>PX_YEST_CLOSE</stp>
        <stp>[Crispin Spreadsheet.xlsx]SWAN!R179C30</stp>
        <tr r="AD179" s="2"/>
      </tp>
      <tp>
        <v>1.1298999999999999</v>
        <stp/>
        <stp>##V3_BDPV12</stp>
        <stp>EURUSD Curncy</stp>
        <stp>PX_YEST_CLOSE</stp>
        <stp>[Crispin Spreadsheet.xlsx]SWAN!R178C30</stp>
        <tr r="AD178" s="2"/>
      </tp>
      <tp>
        <v>1.1298999999999999</v>
        <stp/>
        <stp>##V3_BDPV12</stp>
        <stp>EURUSD Curncy</stp>
        <stp>PX_YEST_CLOSE</stp>
        <stp>[Crispin Spreadsheet.xlsx]SWAN!R173C30</stp>
        <tr r="AD173" s="2"/>
      </tp>
      <tp>
        <v>1.1298999999999999</v>
        <stp/>
        <stp>##V3_BDPV12</stp>
        <stp>EURUSD Curncy</stp>
        <stp>PX_YEST_CLOSE</stp>
        <stp>[Crispin Spreadsheet.xlsx]SWAN!R172C30</stp>
        <tr r="AD172" s="2"/>
      </tp>
      <tp>
        <v>1.1298999999999999</v>
        <stp/>
        <stp>##V3_BDPV12</stp>
        <stp>EURUSD Curncy</stp>
        <stp>PX_YEST_CLOSE</stp>
        <stp>[Crispin Spreadsheet.xlsx]SWAN!R171C30</stp>
        <tr r="AD171" s="2"/>
      </tp>
      <tp>
        <v>1.1298999999999999</v>
        <stp/>
        <stp>##V3_BDPV12</stp>
        <stp>EURUSD Curncy</stp>
        <stp>PX_YEST_CLOSE</stp>
        <stp>[Crispin Spreadsheet.xlsx]SWAN!R170C30</stp>
        <tr r="AD170" s="2"/>
      </tp>
      <tp>
        <v>1.1298999999999999</v>
        <stp/>
        <stp>##V3_BDPV12</stp>
        <stp>EURUSD Curncy</stp>
        <stp>PX_YEST_CLOSE</stp>
        <stp>[Crispin Spreadsheet.xlsx]SWAN!R177C30</stp>
        <tr r="AD177" s="2"/>
      </tp>
      <tp>
        <v>1.1298999999999999</v>
        <stp/>
        <stp>##V3_BDPV12</stp>
        <stp>EURUSD Curncy</stp>
        <stp>PX_YEST_CLOSE</stp>
        <stp>[Crispin Spreadsheet.xlsx]SWAN!R176C30</stp>
        <tr r="AD176" s="2"/>
      </tp>
      <tp>
        <v>1.1298999999999999</v>
        <stp/>
        <stp>##V3_BDPV12</stp>
        <stp>EURUSD Curncy</stp>
        <stp>PX_YEST_CLOSE</stp>
        <stp>[Crispin Spreadsheet.xlsx]SWAN!R175C30</stp>
        <tr r="AD175" s="2"/>
      </tp>
      <tp>
        <v>1.1298999999999999</v>
        <stp/>
        <stp>##V3_BDPV12</stp>
        <stp>EURUSD Curncy</stp>
        <stp>PX_YEST_CLOSE</stp>
        <stp>[Crispin Spreadsheet.xlsx]SWAN!R174C30</stp>
        <tr r="AD174" s="2"/>
      </tp>
      <tp>
        <v>1.1298999999999999</v>
        <stp/>
        <stp>##V3_BDPV12</stp>
        <stp>EURUSD Curncy</stp>
        <stp>PX_YEST_CLOSE</stp>
        <stp>[Crispin Spreadsheet.xlsx]SWAN!R209C30</stp>
        <tr r="AD209" s="2"/>
      </tp>
      <tp>
        <v>1.1298999999999999</v>
        <stp/>
        <stp>##V3_BDPV12</stp>
        <stp>EURUSD Curncy</stp>
        <stp>PX_YEST_CLOSE</stp>
        <stp>[Crispin Spreadsheet.xlsx]SWAN!R208C30</stp>
        <tr r="AD208" s="2"/>
      </tp>
      <tp>
        <v>1.1298999999999999</v>
        <stp/>
        <stp>##V3_BDPV12</stp>
        <stp>EURUSD Curncy</stp>
        <stp>PX_YEST_CLOSE</stp>
        <stp>[Crispin Spreadsheet.xlsx]SWAN!R203C30</stp>
        <tr r="AD203" s="2"/>
      </tp>
      <tp>
        <v>1.1298999999999999</v>
        <stp/>
        <stp>##V3_BDPV12</stp>
        <stp>EURUSD Curncy</stp>
        <stp>PX_YEST_CLOSE</stp>
        <stp>[Crispin Spreadsheet.xlsx]SWAN!R202C30</stp>
        <tr r="AD202" s="2"/>
      </tp>
      <tp>
        <v>1.1298999999999999</v>
        <stp/>
        <stp>##V3_BDPV12</stp>
        <stp>EURUSD Curncy</stp>
        <stp>PX_YEST_CLOSE</stp>
        <stp>[Crispin Spreadsheet.xlsx]SWAN!R201C30</stp>
        <tr r="AD201" s="2"/>
      </tp>
      <tp>
        <v>1.1298999999999999</v>
        <stp/>
        <stp>##V3_BDPV12</stp>
        <stp>EURUSD Curncy</stp>
        <stp>PX_YEST_CLOSE</stp>
        <stp>[Crispin Spreadsheet.xlsx]SWAN!R200C30</stp>
        <tr r="AD200" s="2"/>
      </tp>
      <tp>
        <v>1.1298999999999999</v>
        <stp/>
        <stp>##V3_BDPV12</stp>
        <stp>EURUSD Curncy</stp>
        <stp>PX_YEST_CLOSE</stp>
        <stp>[Crispin Spreadsheet.xlsx]SWAN!R207C30</stp>
        <tr r="AD207" s="2"/>
      </tp>
      <tp>
        <v>1.1298999999999999</v>
        <stp/>
        <stp>##V3_BDPV12</stp>
        <stp>EURUSD Curncy</stp>
        <stp>PX_YEST_CLOSE</stp>
        <stp>[Crispin Spreadsheet.xlsx]SWAN!R206C30</stp>
        <tr r="AD206" s="2"/>
      </tp>
      <tp>
        <v>1.1298999999999999</v>
        <stp/>
        <stp>##V3_BDPV12</stp>
        <stp>EURUSD Curncy</stp>
        <stp>PX_YEST_CLOSE</stp>
        <stp>[Crispin Spreadsheet.xlsx]SWAN!R205C30</stp>
        <tr r="AD205" s="2"/>
      </tp>
      <tp>
        <v>1.1298999999999999</v>
        <stp/>
        <stp>##V3_BDPV12</stp>
        <stp>EURUSD Curncy</stp>
        <stp>PX_YEST_CLOSE</stp>
        <stp>[Crispin Spreadsheet.xlsx]SWAN!R204C30</stp>
        <tr r="AD204" s="2"/>
      </tp>
      <tp>
        <v>1.1298999999999999</v>
        <stp/>
        <stp>##V3_BDPV12</stp>
        <stp>EURUSD Curncy</stp>
        <stp>PX_YEST_CLOSE</stp>
        <stp>[Crispin Spreadsheet.xlsx]SWAN!R219C30</stp>
        <tr r="AD219" s="2"/>
      </tp>
      <tp>
        <v>1.1298999999999999</v>
        <stp/>
        <stp>##V3_BDPV12</stp>
        <stp>EURUSD Curncy</stp>
        <stp>PX_YEST_CLOSE</stp>
        <stp>[Crispin Spreadsheet.xlsx]SWAN!R218C30</stp>
        <tr r="AD218" s="2"/>
      </tp>
      <tp>
        <v>1.1298999999999999</v>
        <stp/>
        <stp>##V3_BDPV12</stp>
        <stp>EURUSD Curncy</stp>
        <stp>PX_YEST_CLOSE</stp>
        <stp>[Crispin Spreadsheet.xlsx]SWAN!R220C30</stp>
        <tr r="AD220" s="2"/>
      </tp>
      <tp>
        <v>1.1298999999999999</v>
        <stp/>
        <stp>##V3_BDPV12</stp>
        <stp>EURUSD Curncy</stp>
        <stp>PX_YEST_CLOSE</stp>
        <stp>[Crispin Spreadsheet.xlsx]SWAN!R227C30</stp>
        <tr r="AD227" s="2"/>
      </tp>
      <tp>
        <v>1.1298999999999999</v>
        <stp/>
        <stp>##V3_BDPV12</stp>
        <stp>EURUSD Curncy</stp>
        <stp>PX_YEST_CLOSE</stp>
        <stp>[Crispin Spreadsheet.xlsx]SWAN!R224C30</stp>
        <tr r="AD224" s="2"/>
      </tp>
      <tp>
        <v>1.1298999999999999</v>
        <stp/>
        <stp>##V3_BDPV12</stp>
        <stp>EURUSD Curncy</stp>
        <stp>PX_YEST_CLOSE</stp>
        <stp>[Crispin Spreadsheet.xlsx]SWAN!R233C30</stp>
        <tr r="AD233" s="2"/>
      </tp>
      <tp>
        <v>1.1298999999999999</v>
        <stp/>
        <stp>##V3_BDPV12</stp>
        <stp>EURUSD Curncy</stp>
        <stp>PX_YEST_CLOSE</stp>
        <stp>[Crispin Spreadsheet.xlsx]SWAN!R231C30</stp>
        <tr r="AD231" s="2"/>
      </tp>
      <tp>
        <v>1.1298999999999999</v>
        <stp/>
        <stp>##V3_BDPV12</stp>
        <stp>EURUSD Curncy</stp>
        <stp>PX_YEST_CLOSE</stp>
        <stp>[Crispin Spreadsheet.xlsx]SWAN!R230C30</stp>
        <tr r="AD230" s="2"/>
      </tp>
      <tp>
        <v>1.1298999999999999</v>
        <stp/>
        <stp>##V3_BDPV12</stp>
        <stp>EURUSD Curncy</stp>
        <stp>PX_YEST_CLOSE</stp>
        <stp>[Crispin Spreadsheet.xlsx]SWAN!R235C30</stp>
        <tr r="AD235" s="2"/>
      </tp>
      <tp>
        <v>1.1298999999999999</v>
        <stp/>
        <stp>##V3_BDPV12</stp>
        <stp>EURUSD Curncy</stp>
        <stp>PX_YEST_CLOSE</stp>
        <stp>[Crispin Spreadsheet.xlsx]SWAN!R234C30</stp>
        <tr r="AD234" s="2"/>
      </tp>
      <tp>
        <v>126.89</v>
        <stp/>
        <stp>##V3_BDPV12</stp>
        <stp>G M9 Comdty</stp>
        <stp>PX_YEST_CLOSE</stp>
        <stp>[Crispin Spreadsheet.xlsx]OEI!R799C6</stp>
        <tr r="F799" s="1"/>
      </tp>
      <tp>
        <v>8.0399999999999991</v>
        <stp/>
        <stp>##V3_BDHV12</stp>
        <stp>FMG AU Equity</stp>
        <stp>PX_CLOSE_1D</stp>
        <stp>12/04/2019</stp>
        <stp>12/04/2019</stp>
        <stp>[Crispin Spreadsheet.xlsx]SWAN!R7C26</stp>
        <tr r="Z7" s="2"/>
      </tp>
      <tp>
        <v>2.38</v>
        <stp/>
        <stp>##V3_BDHV12</stp>
        <stp>GMA AU Equity</stp>
        <stp>PX_CLOSE_1D</stp>
        <stp>12/04/2019</stp>
        <stp>12/04/2019</stp>
        <stp>[Crispin Spreadsheet.xlsx]SWAN!R8C26</stp>
        <tr r="Z8" s="2"/>
      </tp>
      <tp>
        <v>16.055</v>
        <stp/>
        <stp>##V3_BDPV12</stp>
        <stp>STM FP Equity</stp>
        <stp>PX_YEST_CLOSE</stp>
        <stp>[Crispin Spreadsheet.xlsx]SWAN!R34C6</stp>
        <tr r="F34" s="2"/>
      </tp>
      <tp>
        <v>26.28</v>
        <stp/>
        <stp>##V3_BDPV12</stp>
        <stp>VIV FP Equity</stp>
        <stp>PX_YEST_CLOSE</stp>
        <stp>[Crispin Spreadsheet.xlsx]OPUS!R14C6</stp>
        <tr r="F14" s="4"/>
      </tp>
      <tp t="s">
        <v>USD</v>
        <stp/>
        <stp>##V3_BDPV12</stp>
        <stp>GOGO US Equity</stp>
        <stp>CRNCY</stp>
        <stp>[Crispin Spreadsheet.xlsx]SWAN!R188C4</stp>
        <tr r="D188" s="2"/>
      </tp>
      <tp t="s">
        <v>GBp</v>
        <stp/>
        <stp>##V3_BDPV12</stp>
        <stp>SLP LN Equity</stp>
        <stp>CRNCY</stp>
        <stp>[Crispin Spreadsheet.xlsx]OPUS!R61C4</stp>
        <tr r="D61" s="4"/>
      </tp>
      <tp>
        <v>17.7</v>
        <stp/>
        <stp>##V3_BDPV12</stp>
        <stp>WTW US Equity</stp>
        <stp>PX_YEST_CLOSE</stp>
        <stp>[Crispin Spreadsheet.xlsx]SWAN!R207C6</stp>
        <tr r="F207" s="2"/>
      </tp>
      <tp t="s">
        <v>USD</v>
        <stp/>
        <stp>##V3_BDPV12</stp>
        <stp>FOXA US Equity</stp>
        <stp>CRNCY</stp>
        <stp>[Crispin Spreadsheet.xlsx]SWAN!R186C4</stp>
        <tr r="D186" s="2"/>
      </tp>
      <tp>
        <v>34.39</v>
        <stp/>
        <stp>##V3_BDPV12</stp>
        <stp>XRX US Equity</stp>
        <stp>PX_YEST_CLOSE</stp>
        <stp>[Crispin Spreadsheet.xlsx]SWAN!R208C6</stp>
        <tr r="F208" s="2"/>
      </tp>
      <tp>
        <v>19.3</v>
        <stp/>
        <stp>##V3_BDPV12</stp>
        <stp>TCS LI Equity</stp>
        <stp>PX_YEST_CLOSE</stp>
        <stp>[Crispin Spreadsheet.xlsx]FDXC!R57C6</stp>
        <tr r="F57" s="8"/>
      </tp>
      <tp>
        <v>370.2</v>
        <stp/>
        <stp>##V3_BDPV12</stp>
        <stp>ERF FP Equity</stp>
        <stp>PX_YEST_CLOSE</stp>
        <stp>[Crispin Spreadsheet.xlsx]SWAN!R32C6</stp>
        <tr r="F32" s="2"/>
      </tp>
      <tp t="s">
        <v>CAD</v>
        <stp/>
        <stp>##V3_BDPV12</stp>
        <stp>TRQ CN Equity</stp>
        <stp>CRNCY</stp>
        <stp>[Crispin Spreadsheet.xlsx]SWAN!R22C4</stp>
        <tr r="D22" s="2"/>
      </tp>
      <tp t="s">
        <v>EUR</v>
        <stp/>
        <stp>##V3_BDPV12</stp>
        <stp>SRS IM Equity</stp>
        <stp>CRNCY</stp>
        <stp>[Crispin Spreadsheet.xlsx]SWAN!R61C4</stp>
        <tr r="D61" s="2"/>
      </tp>
      <tp t="s">
        <v>USD</v>
        <stp/>
        <stp>##V3_BDPV12</stp>
        <stp>BMA US Equity</stp>
        <stp>CRNCY</stp>
        <stp>[Crispin Spreadsheet.xlsx]ALEG!R69C4</stp>
        <tr r="D69" s="3"/>
      </tp>
      <tp>
        <v>9.68</v>
        <stp/>
        <stp>##V3_BDPV12</stp>
        <stp>CDZI US Equity</stp>
        <stp>PX_YEST_CLOSE</stp>
        <stp>[Crispin Spreadsheet.xlsx]SWAN!R177C6</stp>
        <tr r="F177" s="2"/>
      </tp>
      <tp>
        <v>2527</v>
        <stp/>
        <stp>##V3_BDPV12</stp>
        <stp>ABF LN Equity</stp>
        <stp>PX_YEST_CLOSE</stp>
        <stp>[Crispin Spreadsheet.xlsx]ALEG!R45C6</stp>
        <tr r="F45" s="3"/>
      </tp>
      <tp>
        <v>192</v>
        <stp/>
        <stp>##V3_BDPV12</stp>
        <stp>ACA LN Equity</stp>
        <stp>PX_YEST_CLOSE</stp>
        <stp>[Crispin Spreadsheet.xlsx]FDXC!R40C6</stp>
        <tr r="F40" s="8"/>
      </tp>
      <tp>
        <v>198.87</v>
        <stp/>
        <stp>##V3_BDPV12</stp>
        <stp>AAPL US Equity</stp>
        <stp>PX_YEST_CLOSE</stp>
        <stp>[Crispin Spreadsheet.xlsx]SWAN!R172C6</stp>
        <tr r="F172" s="2"/>
      </tp>
      <tp t="s">
        <v>GBp</v>
        <stp/>
        <stp>##V3_BDPV12</stp>
        <stp>GNC LN Equity</stp>
        <stp>CRNCY</stp>
        <stp>[Crispin Spreadsheet.xlsx]OPUS!R53C4</stp>
        <tr r="D53" s="4"/>
      </tp>
      <tp t="s">
        <v>GBp</v>
        <stp/>
        <stp>##V3_BDPV12</stp>
        <stp>AGY LN Equity</stp>
        <stp>CRNCY</stp>
        <stp>[Crispin Spreadsheet.xlsx]SWAN!R110C4</stp>
        <tr r="D110" s="2"/>
      </tp>
      <tp t="s">
        <v>USD</v>
        <stp/>
        <stp>##V3_BDPV12</stp>
        <stp>QRVO US Equity</stp>
        <stp>CRNCY</stp>
        <stp>[Crispin Spreadsheet.xlsx]SWAN!R198C4</stp>
        <tr r="D198" s="2"/>
      </tp>
      <tp t="s">
        <v>GBp</v>
        <stp/>
        <stp>##V3_BDPV12</stp>
        <stp>PDG LN Equity</stp>
        <stp>CRNCY</stp>
        <stp>[Crispin Spreadsheet.xlsx]OPUS!R59C4</stp>
        <tr r="D59" s="4"/>
      </tp>
      <tp>
        <v>17.95</v>
        <stp/>
        <stp>##V3_BDHV12</stp>
        <stp>ABX CN Equity</stp>
        <stp>PX_CLOSE_1D</stp>
        <stp>12/04/2019</stp>
        <stp>12/04/2019</stp>
        <stp>[Crispin Spreadsheet.xlsx]OPE!R6C22</stp>
        <tr r="V6" s="5"/>
      </tp>
      <tp>
        <v>508.8</v>
        <stp/>
        <stp>##V3_BDPV12</stp>
        <stp>BA/ LN Equity</stp>
        <stp>PX_YEST_CLOSE</stp>
        <stp>[Crispin Spreadsheet.xlsx]ALEG!R46C6</stp>
        <tr r="F46" s="3"/>
      </tp>
      <tp>
        <v>1.5083800000000001</v>
        <stp/>
        <stp>##V3_BDPV12</stp>
        <stp>EURCAD Curncy</stp>
        <stp>LAST_PRICE</stp>
        <stp>[Crispin Spreadsheet4.xlsx]SWAN!R22C13</stp>
        <tr r="M22" s="2"/>
      </tp>
      <tp>
        <v>1.5083800000000001</v>
        <stp/>
        <stp>##V3_BDPV12</stp>
        <stp>EURCAD Curncy</stp>
        <stp>LAST_PRICE</stp>
        <stp>[Crispin Spreadsheet4.xlsx]SWAN!R21C13</stp>
        <tr r="M21" s="2"/>
      </tp>
      <tp>
        <v>1.5083800000000001</v>
        <stp/>
        <stp>##V3_BDPV12</stp>
        <stp>EURCAD Curncy</stp>
        <stp>LAST_PRICE</stp>
        <stp>[Crispin Spreadsheet4.xlsx]SWAN!R20C13</stp>
        <tr r="M20" s="2"/>
      </tp>
      <tp>
        <v>66.599999999999994</v>
        <stp/>
        <stp>##V3_BDPV12</stp>
        <stp>MELE BB Equity</stp>
        <stp>LAST_PRICE</stp>
        <stp>[Crispin Spreadsheet.xlsx]OEI!R38C7</stp>
        <tr r="G38" s="1"/>
      </tp>
      <tp>
        <v>127.25</v>
        <stp/>
        <stp>##V3_BDPV12</stp>
        <stp>DANSKE DC Equity</stp>
        <stp>LAST_PRICE</stp>
        <stp>[Crispin Spreadsheet.xlsx]OEI!R64C7</stp>
        <tr r="G64" s="1"/>
      </tp>
      <tp>
        <v>15.7798</v>
        <stp/>
        <stp>##V3_BDPV12</stp>
        <stp>EURZAr Curncy</stp>
        <stp>LAST_PRICE</stp>
        <stp>[Crispin Spreadsheet4.xlsx]SWAN!R86C13</stp>
        <tr r="M86" s="2"/>
      </tp>
      <tp>
        <v>15.7798</v>
        <stp/>
        <stp>##V3_BDPV12</stp>
        <stp>EURZAr Curncy</stp>
        <stp>LAST_PRICE</stp>
        <stp>[Crispin Spreadsheet4.xlsx]SWAN!R87C13</stp>
        <tr r="M87" s="2"/>
      </tp>
      <tp>
        <v>15.7798</v>
        <stp/>
        <stp>##V3_BDPV12</stp>
        <stp>EURZAr Curncy</stp>
        <stp>LAST_PRICE</stp>
        <stp>[Crispin Spreadsheet4.xlsx]SWAN!R88C13</stp>
        <tr r="M88" s="2"/>
      </tp>
      <tp>
        <v>15.7798</v>
        <stp/>
        <stp>##V3_BDPV12</stp>
        <stp>EURZAr Curncy</stp>
        <stp>LAST_PRICE</stp>
        <stp>[Crispin Spreadsheet4.xlsx]SWAN!R89C13</stp>
        <tr r="M89" s="2"/>
      </tp>
      <tp>
        <v>50.08</v>
        <stp/>
        <stp>##V3_BDHV12</stp>
        <stp>FP FP Equity</stp>
        <stp>PX_CLOSE_1D</stp>
        <stp>12/04/2019</stp>
        <stp>12/04/2019</stp>
        <stp>[Crispin Spreadsheet.xlsx]OEI!R135C28</stp>
        <tr r="AB135" s="1"/>
      </tp>
      <tp>
        <v>152.65</v>
        <stp/>
        <stp>##V3_BDPV12</stp>
        <stp>JBM9 Comdty</stp>
        <stp>PX_YEST_CLOSE</stp>
        <stp>[Crispin Spreadsheet.xlsx]OEI!R798C6</stp>
        <tr r="F798" s="1"/>
      </tp>
      <tp t="s">
        <v>USD</v>
        <stp/>
        <stp>##V3_BDPV12</stp>
        <stp>NVDA US Equity</stp>
        <stp>CRNCY</stp>
        <stp>[Crispin Spreadsheet.xlsx]SWAN!R197C4</stp>
        <tr r="D197" s="2"/>
      </tp>
      <tp t="s">
        <v>EUR</v>
        <stp/>
        <stp>##V3_BDPV12</stp>
        <stp>SRS IM Equity</stp>
        <stp>CRNCY</stp>
        <stp>[Crispin Spreadsheet.xlsx]ALEG!R19C4</stp>
        <tr r="D19" s="3"/>
      </tp>
      <tp t="s">
        <v>GBp</v>
        <stp/>
        <stp>##V3_BDPV12</stp>
        <stp>HWDN LN Equity</stp>
        <stp>CRNCY</stp>
        <stp>[Crispin Spreadsheet.xlsx]SWAN!R138C4</stp>
        <tr r="D138" s="2"/>
      </tp>
      <tp>
        <v>32.700000000000003</v>
        <stp/>
        <stp>##V3_BDPV12</stp>
        <stp>AMS SW Equity</stp>
        <stp>PX_YEST_CLOSE</stp>
        <stp>[Crispin Spreadsheet.xlsx]SWAN!R102C6</stp>
        <tr r="F102" s="2"/>
      </tp>
      <tp>
        <v>19.3</v>
        <stp/>
        <stp>##V3_BDPV12</stp>
        <stp>TCS LI Equity</stp>
        <stp>PX_YEST_CLOSE</stp>
        <stp>[Crispin Spreadsheet.xlsx]SWAN!R162C6</stp>
        <tr r="F162" s="2"/>
      </tp>
      <tp>
        <v>13</v>
        <stp/>
        <stp>##V3_BDPV12</stp>
        <stp>CPR LN Equity</stp>
        <stp>PX_YEST_CLOSE</stp>
        <stp>[Crispin Spreadsheet.xlsx]SWAN!R123C6</stp>
        <tr r="F123" s="2"/>
      </tp>
      <tp t="s">
        <v>USD</v>
        <stp/>
        <stp>##V3_BDPV12</stp>
        <stp>ESV US Equity</stp>
        <stp>CRNCY</stp>
        <stp>[Crispin Spreadsheet.xlsx]OPUS!R72C4</stp>
        <tr r="D72" s="4"/>
      </tp>
      <tp t="s">
        <v>EUR</v>
        <stp/>
        <stp>##V3_BDPV12</stp>
        <stp>VIV FP Equity</stp>
        <stp>CRNCY</stp>
        <stp>[Crispin Spreadsheet.xlsx]SWAN!R36C4</stp>
        <tr r="D36" s="2"/>
      </tp>
      <tp>
        <v>65.91</v>
        <stp/>
        <stp>##V3_BDHV12</stp>
        <stp>C US Equity</stp>
        <stp>PX_CLOSE_1D</stp>
        <stp>12/04/2019</stp>
        <stp>12/04/2019</stp>
        <stp>[Crispin Spreadsheet.xlsx]OEI!R660C28</stp>
        <tr r="AB660" s="1"/>
      </tp>
      <tp>
        <v>455</v>
        <stp/>
        <stp>##V3_BDPV12</stp>
        <stp>ASHM LN Equity</stp>
        <stp>PX_YEST_CLOSE</stp>
        <stp>[Crispin Spreadsheet.xlsx]SWAN!R112C6</stp>
        <tr r="F112" s="2"/>
      </tp>
      <tp t="s">
        <v>GBp</v>
        <stp/>
        <stp>##V3_BDPV12</stp>
        <stp>JUP LN Equity</stp>
        <stp>CRNCY</stp>
        <stp>[Crispin Spreadsheet.xlsx]SWAN!R148C4</stp>
        <tr r="D148" s="2"/>
      </tp>
      <tp>
        <v>67.05</v>
        <stp/>
        <stp>##V3_BDPV12</stp>
        <stp>FRO NO Equity</stp>
        <stp>PX_YEST_CLOSE</stp>
        <stp>[Crispin Spreadsheet.xlsx]OPUS!R31C6</stp>
        <tr r="F31" s="4"/>
      </tp>
      <tp t="s">
        <v>ZAr</v>
        <stp/>
        <stp>##V3_BDPV12</stp>
        <stp>ANG SJ Equity</stp>
        <stp>CRNCY</stp>
        <stp>[Crispin Spreadsheet.xlsx]OPUS!R36C4</stp>
        <tr r="D36" s="4"/>
      </tp>
      <tp>
        <v>57.57</v>
        <stp/>
        <stp>##V3_BDPV12</stp>
        <stp>K US Equity</stp>
        <stp>LAST_PRICE</stp>
        <stp>[Crispin Spreadsheet.xlsx]OEI!R703C7</stp>
        <tr r="G703" s="1"/>
      </tp>
      <tp>
        <v>9.2481000000000009</v>
        <stp/>
        <stp>##V3_BDPV12</stp>
        <stp>USDSEK Curncy</stp>
        <stp>LAST_PRICE</stp>
        <stp>[Crispin Spreadsheet4.xlsx]FDXC!R36C13</stp>
        <tr r="M36" s="8"/>
      </tp>
      <tp>
        <v>9.2481000000000009</v>
        <stp/>
        <stp>##V3_BDPV12</stp>
        <stp>USDSEK Curncy</stp>
        <stp>LAST_PRICE</stp>
        <stp>[Crispin Spreadsheet4.xlsx]FDXC!R37C13</stp>
        <tr r="M37" s="8"/>
      </tp>
      <tp>
        <v>508.8</v>
        <stp/>
        <stp>##V3_BDPV12</stp>
        <stp>BA/ LN Equity</stp>
        <stp>PX_YEST_CLOSE</stp>
        <stp>[Crispin Spreadsheet.xlsx]FDXC!R43C6</stp>
        <tr r="F43" s="8"/>
      </tp>
      <tp>
        <v>1.31</v>
        <stp/>
        <stp>##V3_BDPV12</stp>
        <stp>GBPUSD Curncy</stp>
        <stp>LAST_PRICE</stp>
        <stp>[Crispin Spreadsheet4.xlsx]BEST!R14C13</stp>
        <tr r="M14" s="6"/>
      </tp>
      <tp>
        <v>1.31</v>
        <stp/>
        <stp>##V3_BDPV12</stp>
        <stp>GBPUSD Curncy</stp>
        <stp>LAST_PRICE</stp>
        <stp>[Crispin Spreadsheet4.xlsx]BEST!R12C13</stp>
        <tr r="M12" s="6"/>
      </tp>
      <tp>
        <v>30.24</v>
        <stp/>
        <stp>##V3_BDPV12</stp>
        <stp>FR FP Equity</stp>
        <stp>PX_YEST_CLOSE</stp>
        <stp>[Crispin Spreadsheet.xlsx]SWAN!R35C6</stp>
        <tr r="F35" s="2"/>
      </tp>
      <tp>
        <v>3.8420000000000001</v>
        <stp/>
        <stp>##V3_BDPV12</stp>
        <stp>AGFB BB Equity</stp>
        <stp>LAST_PRICE</stp>
        <stp>[Crispin Spreadsheet.xlsx]OEI!R33C7</stp>
        <tr r="G33" s="1"/>
      </tp>
      <tp>
        <v>136</v>
        <stp/>
        <stp>##V3_BDPV12</stp>
        <stp>16 HK Equity</stp>
        <stp>PX_YEST_CLOSE</stp>
        <stp>[Crispin Spreadsheet.xlsx]OEI!R216C6</stp>
        <tr r="F216" s="1"/>
      </tp>
      <tp>
        <v>75.5</v>
        <stp/>
        <stp>##V3_BDHV12</stp>
        <stp>SQ US Equity</stp>
        <stp>PX_CLOSE_1D</stp>
        <stp>12/04/2019</stp>
        <stp>12/04/2019</stp>
        <stp>[Crispin Spreadsheet.xlsx]OEI!R747C28</stp>
        <tr r="AB747" s="1"/>
      </tp>
      <tp t="s">
        <v>EUR</v>
        <stp/>
        <stp>##V3_BDPV12</stp>
        <stp>IF IM Equity</stp>
        <stp>CRNCY</stp>
        <stp>[Crispin Spreadsheet.xlsx]SWAN!R59C4</stp>
        <tr r="D59" s="2"/>
      </tp>
      <tp t="s">
        <v>GBP</v>
        <stp/>
        <stp>##V3_BDPV12</stp>
        <stp>G M9 Comdty</stp>
        <stp>CRNCY</stp>
        <stp>[Crispin Spreadsheet.xlsx]OEI!R799C4</stp>
        <tr r="D799" s="1"/>
      </tp>
      <tp>
        <v>17.95</v>
        <stp/>
        <stp>##V3_BDHV12</stp>
        <stp>ABX CN Equity</stp>
        <stp>PX_CLOSE_1D</stp>
        <stp>12/04/2019</stp>
        <stp>12/04/2019</stp>
        <stp>[Crispin Spreadsheet.xlsx]OBID!R9C22</stp>
        <tr r="V9" s="7"/>
      </tp>
      <tp>
        <v>63.29</v>
        <stp/>
        <stp>##V3_BDPV12</stp>
        <stp>JM SP Equity</stp>
        <stp>LAST_PRICE</stp>
        <stp>[Crispin Spreadsheet.xlsx]OEI!R348C7</stp>
        <tr r="G348" s="1"/>
      </tp>
      <tp>
        <v>31</v>
        <stp/>
        <stp>##V3_BDPV12</stp>
        <stp>SLP LN Equity</stp>
        <stp>PX_YEST_CLOSE</stp>
        <stp>[Crispin Spreadsheet.xlsx]OPUS!R61C6</stp>
        <tr r="F61" s="4"/>
      </tp>
      <tp t="s">
        <v>EUR</v>
        <stp/>
        <stp>##V3_BDPV12</stp>
        <stp>ERF FP Equity</stp>
        <stp>CRNCY</stp>
        <stp>[Crispin Spreadsheet.xlsx]SWAN!R32C4</stp>
        <tr r="D32" s="2"/>
      </tp>
      <tp t="s">
        <v>USD</v>
        <stp/>
        <stp>##V3_BDPV12</stp>
        <stp>TCS LI Equity</stp>
        <stp>CRNCY</stp>
        <stp>[Crispin Spreadsheet.xlsx]FDXC!R57C4</stp>
        <tr r="D57" s="8"/>
      </tp>
      <tp>
        <v>0.86409000000000002</v>
        <stp/>
        <stp>##V3_BDPV12</stp>
        <stp>EURGBP Curncy</stp>
        <stp>PX_YEST_CLOSE</stp>
        <stp>[Crispin Spreadsheet.xlsx]OEI!R59C32</stp>
        <tr r="AF59" s="1"/>
      </tp>
      <tp>
        <v>4771.5</v>
        <stp/>
        <stp>##V3_BDPV12</stp>
        <stp>RIO LN Equity</stp>
        <stp>PX_YEST_CLOSE</stp>
        <stp>[Crispin Spreadsheet.xlsx]SWAN!R161C6</stp>
        <tr r="F161" s="2"/>
      </tp>
      <tp>
        <v>122</v>
        <stp/>
        <stp>##V3_BDPV12</stp>
        <stp>RTN LN Equity</stp>
        <stp>PX_YEST_CLOSE</stp>
        <stp>[Crispin Spreadsheet.xlsx]SWAN!R160C6</stp>
        <tr r="F160" s="2"/>
      </tp>
      <tp>
        <v>3827</v>
        <stp/>
        <stp>##V3_BDPV12</stp>
        <stp>BKG LN Equity</stp>
        <stp>PX_YEST_CLOSE</stp>
        <stp>[Crispin Spreadsheet.xlsx]SWAN!R119C6</stp>
        <tr r="F119" s="2"/>
      </tp>
      <tp>
        <v>11.97</v>
        <stp/>
        <stp>##V3_BDPV12</stp>
        <stp>SNAP US Equity</stp>
        <stp>PX_YEST_CLOSE</stp>
        <stp>[Crispin Spreadsheet.xlsx]SWAN!R200C6</stp>
        <tr r="F200" s="2"/>
      </tp>
      <tp>
        <v>248.6</v>
        <stp/>
        <stp>##V3_BDPV12</stp>
        <stp>DOM LN Equity</stp>
        <stp>PX_YEST_CLOSE</stp>
        <stp>[Crispin Spreadsheet.xlsx]SWAN!R133C6</stp>
        <tr r="F133" s="2"/>
      </tp>
      <tp t="s">
        <v>EUR</v>
        <stp/>
        <stp>##V3_BDPV12</stp>
        <stp>STM FP Equity</stp>
        <stp>CRNCY</stp>
        <stp>[Crispin Spreadsheet.xlsx]SWAN!R34C4</stp>
        <tr r="D34" s="2"/>
      </tp>
      <tp t="s">
        <v>USD</v>
        <stp/>
        <stp>##V3_BDPV12</stp>
        <stp>COTY US Equity</stp>
        <stp>CRNCY</stp>
        <stp>[Crispin Spreadsheet.xlsx]SWAN!R180C4</stp>
        <tr r="D180" s="2"/>
      </tp>
      <tp t="s">
        <v>EUR</v>
        <stp/>
        <stp>##V3_BDPV12</stp>
        <stp>VIV FP Equity</stp>
        <stp>CRNCY</stp>
        <stp>[Crispin Spreadsheet.xlsx]OPUS!R14C4</stp>
        <tr r="D14" s="4"/>
      </tp>
      <tp t="s">
        <v>GBp</v>
        <stp/>
        <stp>##V3_BDPV12</stp>
        <stp>ABF LN Equity</stp>
        <stp>CRNCY</stp>
        <stp>[Crispin Spreadsheet.xlsx]ALEG!R45C4</stp>
        <tr r="D45" s="3"/>
      </tp>
      <tp t="s">
        <v>GBp</v>
        <stp/>
        <stp>##V3_BDPV12</stp>
        <stp>ACA LN Equity</stp>
        <stp>CRNCY</stp>
        <stp>[Crispin Spreadsheet.xlsx]FDXC!R40C4</stp>
        <tr r="D40" s="8"/>
      </tp>
      <tp>
        <v>210</v>
        <stp/>
        <stp>##V3_BDPV12</stp>
        <stp>GNC LN Equity</stp>
        <stp>PX_YEST_CLOSE</stp>
        <stp>[Crispin Spreadsheet.xlsx]OPUS!R53C6</stp>
        <tr r="F53" s="4"/>
      </tp>
      <tp>
        <v>26</v>
        <stp/>
        <stp>##V3_BDPV12</stp>
        <stp>PDG LN Equity</stp>
        <stp>PX_YEST_CLOSE</stp>
        <stp>[Crispin Spreadsheet.xlsx]OPUS!R59C6</stp>
        <tr r="F59" s="4"/>
      </tp>
      <tp>
        <v>120.95</v>
        <stp/>
        <stp>##V3_BDPV12</stp>
        <stp>MSFT US Equity</stp>
        <stp>PX_YEST_CLOSE</stp>
        <stp>[Crispin Spreadsheet.xlsx]SWAN!R194C6</stp>
        <tr r="F194" s="2"/>
      </tp>
      <tp t="s">
        <v>GBp</v>
        <stp/>
        <stp>##V3_BDPV12</stp>
        <stp>PMO LN Equity</stp>
        <stp>CRNCY</stp>
        <stp>[Crispin Spreadsheet.xlsx]SWAN!R158C4</stp>
        <tr r="D158" s="2"/>
      </tp>
      <tp t="s">
        <v>GBp</v>
        <stp/>
        <stp>##V3_BDPV12</stp>
        <stp>IGG LN Equity</stp>
        <stp>CRNCY</stp>
        <stp>[Crispin Spreadsheet.xlsx]SWAN!R140C4</stp>
        <tr r="D140" s="2"/>
      </tp>
      <tp>
        <v>2.16</v>
        <stp/>
        <stp>##V3_BDPV12</stp>
        <stp>TRQ CN Equity</stp>
        <stp>PX_YEST_CLOSE</stp>
        <stp>[Crispin Spreadsheet.xlsx]SWAN!R22C6</stp>
        <tr r="F22" s="2"/>
      </tp>
      <tp>
        <v>48.43</v>
        <stp/>
        <stp>##V3_BDPV12</stp>
        <stp>BMA US Equity</stp>
        <stp>PX_YEST_CLOSE</stp>
        <stp>[Crispin Spreadsheet.xlsx]ALEG!R69C6</stp>
        <tr r="F69" s="3"/>
      </tp>
      <tp>
        <v>1.64</v>
        <stp/>
        <stp>##V3_BDPV12</stp>
        <stp>SRS IM Equity</stp>
        <stp>PX_YEST_CLOSE</stp>
        <stp>[Crispin Spreadsheet.xlsx]SWAN!R61C6</stp>
        <tr r="F61" s="2"/>
      </tp>
      <tp>
        <v>1</v>
        <stp/>
        <stp>##V3_BDPV12</stp>
        <stp>EURSEK Curncy</stp>
        <stp>QUOTE_FACTOR</stp>
        <stp>[Crispin Spreadsheet.xlsx]OBID!R14C12</stp>
        <tr r="L14" s="7"/>
      </tp>
      <tp>
        <v>1.7464999999999999</v>
        <stp/>
        <stp>##V3_BDPV12</stp>
        <stp>GBPCAD Curncy</stp>
        <stp>LAST_PRICE</stp>
        <stp>[Crispin Spreadsheet4.xlsx]OPUS!R10C13</stp>
        <tr r="M10" s="4"/>
      </tp>
      <tp t="s">
        <v>GBp</v>
        <stp/>
        <stp>##V3_BDPV12</stp>
        <stp>BA/ LN Equity</stp>
        <stp>CRNCY</stp>
        <stp>[Crispin Spreadsheet.xlsx]ALEG!R46C4</stp>
        <tr r="D46" s="3"/>
      </tp>
      <tp>
        <v>22.75</v>
        <stp/>
        <stp>##V3_BDHV12</stp>
        <stp>ON US Equity</stp>
        <stp>PX_CLOSE_1D</stp>
        <stp>12/04/2019</stp>
        <stp>12/04/2019</stp>
        <stp>[Crispin Spreadsheet.xlsx]OEI!R729C28</stp>
        <tr r="AB729" s="1"/>
      </tp>
      <tp>
        <v>4.9939999999999998</v>
        <stp/>
        <stp>##V3_BDHV12</stp>
        <stp>KN FP Equity</stp>
        <stp>PX_CLOSE_1D</stp>
        <stp>12/04/2019</stp>
        <stp>12/04/2019</stp>
        <stp>[Crispin Spreadsheet.xlsx]OEI!R115C28</stp>
        <tr r="AB115" s="1"/>
      </tp>
      <tp>
        <v>69.14</v>
        <stp/>
        <stp>##V3_BDHV12</stp>
        <stp>BN FP Equity</stp>
        <stp>PX_CLOSE_1D</stp>
        <stp>12/04/2019</stp>
        <stp>12/04/2019</stp>
        <stp>[Crispin Spreadsheet.xlsx]OEI!R100C28</stp>
        <tr r="AB100" s="1"/>
      </tp>
      <tp>
        <v>18.271999999999998</v>
        <stp/>
        <stp>##V3_BDPV12</stp>
        <stp>GBPZAr Curncy</stp>
        <stp>LAST_PRICE</stp>
        <stp>[Crispin Spreadsheet4.xlsx]OPUS!R37C13</stp>
        <tr r="M37" s="4"/>
      </tp>
      <tp>
        <v>18.271999999999998</v>
        <stp/>
        <stp>##V3_BDPV12</stp>
        <stp>GBPZAr Curncy</stp>
        <stp>LAST_PRICE</stp>
        <stp>[Crispin Spreadsheet4.xlsx]OPUS!R36C13</stp>
        <tr r="M36" s="4"/>
      </tp>
      <tp>
        <v>126.57</v>
        <stp/>
        <stp>##V3_BDPV12</stp>
        <stp>EURJPY Curncy</stp>
        <stp>PX_YEST_CLOSE</stp>
        <stp>[Crispin Spreadsheet.xlsx]SWAN!R225C30</stp>
        <tr r="AD225" s="2"/>
      </tp>
      <tp t="s">
        <v>JPY</v>
        <stp/>
        <stp>##V3_BDPV12</stp>
        <stp>JBM9 Comdty</stp>
        <stp>CRNCY</stp>
        <stp>[Crispin Spreadsheet.xlsx]OEI!R798C4</stp>
        <tr r="D798" s="1"/>
      </tp>
      <tp t="s">
        <v>JPY</v>
        <stp/>
        <stp>##V3_BDPV12</stp>
        <stp>8848 JT Equity</stp>
        <stp>CRNCY</stp>
        <stp>[Crispin Spreadsheet.xlsx]BEST!R9C4</stp>
        <tr r="D9" s="6"/>
      </tp>
      <tp>
        <v>5497</v>
        <stp/>
        <stp>##V3_BDPV12</stp>
        <stp>CFA Index</stp>
        <stp>PX_YEST_CLOSE</stp>
        <stp>[Crispin Spreadsheet.xlsx]OEI!R83C6</stp>
        <tr r="F83" s="1"/>
      </tp>
      <tp>
        <v>1</v>
        <stp/>
        <stp>##V3_BDPV12</stp>
        <stp>USDCAD Curncy</stp>
        <stp>QUOTE_FACTOR</stp>
        <stp>[Crispin Spreadsheet.xlsx]FDXC!R6C12</stp>
        <tr r="L6" s="8"/>
      </tp>
      <tp>
        <v>15.76</v>
        <stp/>
        <stp>##V3_BDPV12</stp>
        <stp>ESV US Equity</stp>
        <stp>PX_YEST_CLOSE</stp>
        <stp>[Crispin Spreadsheet.xlsx]OPUS!R72C6</stp>
        <tr r="F72" s="4"/>
      </tp>
      <tp>
        <v>87</v>
        <stp/>
        <stp>##V3_BDPV12</stp>
        <stp>VSAT US Equity</stp>
        <stp>PX_YEST_CLOSE</stp>
        <stp>[Crispin Spreadsheet.xlsx]SWAN!R205C6</stp>
        <tr r="F205" s="2"/>
      </tp>
      <tp>
        <v>1.64</v>
        <stp/>
        <stp>##V3_BDPV12</stp>
        <stp>SRS IM Equity</stp>
        <stp>PX_YEST_CLOSE</stp>
        <stp>[Crispin Spreadsheet.xlsx]ALEG!R19C6</stp>
        <tr r="F19" s="3"/>
      </tp>
      <tp>
        <v>39.5</v>
        <stp/>
        <stp>##V3_BDPV12</stp>
        <stp>TSTR LN Equity</stp>
        <stp>PX_YEST_CLOSE</stp>
        <stp>[Crispin Spreadsheet.xlsx]SWAN!R163C6</stp>
        <tr r="F163" s="2"/>
      </tp>
      <tp>
        <v>18205</v>
        <stp/>
        <stp>##V3_BDPV12</stp>
        <stp>ANG SJ Equity</stp>
        <stp>PX_YEST_CLOSE</stp>
        <stp>[Crispin Spreadsheet.xlsx]OPUS!R36C6</stp>
        <tr r="F36" s="4"/>
      </tp>
      <tp t="s">
        <v>NOK</v>
        <stp/>
        <stp>##V3_BDPV12</stp>
        <stp>FRO NO Equity</stp>
        <stp>CRNCY</stp>
        <stp>[Crispin Spreadsheet.xlsx]OPUS!R31C4</stp>
        <tr r="D31" s="4"/>
      </tp>
      <tp>
        <v>26.28</v>
        <stp/>
        <stp>##V3_BDPV12</stp>
        <stp>VIV FP Equity</stp>
        <stp>PX_YEST_CLOSE</stp>
        <stp>[Crispin Spreadsheet.xlsx]SWAN!R36C6</stp>
        <tr r="F36" s="2"/>
      </tp>
      <tp t="s">
        <v>USD</v>
        <stp/>
        <stp>##V3_BDPV12</stp>
        <stp>BAC US Equity</stp>
        <stp>CRNCY</stp>
        <stp>[Crispin Spreadsheet.xlsx]SWAN!R175C4</stp>
        <tr r="D175" s="2"/>
      </tp>
      <tp t="s">
        <v>USD</v>
        <stp/>
        <stp>##V3_BDPV12</stp>
        <stp>XPO US Equity</stp>
        <stp>CRNCY</stp>
        <stp>[Crispin Spreadsheet.xlsx]SWAN!R209C4</stp>
        <tr r="D209" s="2"/>
      </tp>
      <tp t="s">
        <v>GBp</v>
        <stp/>
        <stp>##V3_BDPV12</stp>
        <stp>EMG LN Equity</stp>
        <stp>CRNCY</stp>
        <stp>[Crispin Spreadsheet.xlsx]SWAN!R151C4</stp>
        <tr r="D151" s="2"/>
      </tp>
      <tp>
        <v>1</v>
        <stp/>
        <stp>##V3_BDPV12</stp>
        <stp>EURUSD Curncy</stp>
        <stp>QUOTE_FACTOR</stp>
        <stp>[Crispin Spreadsheet.xlsx]ALEG!R16C12</stp>
        <tr r="L16" s="3"/>
      </tp>
      <tp>
        <v>1</v>
        <stp/>
        <stp>##V3_BDPV12</stp>
        <stp>EURUSD Curncy</stp>
        <stp>QUOTE_FACTOR</stp>
        <stp>[Crispin Spreadsheet.xlsx]ALEG!R67C12</stp>
        <tr r="L67" s="3"/>
      </tp>
      <tp>
        <v>1</v>
        <stp/>
        <stp>##V3_BDPV12</stp>
        <stp>EURUSD Curncy</stp>
        <stp>QUOTE_FACTOR</stp>
        <stp>[Crispin Spreadsheet.xlsx]ALEG!R61C12</stp>
        <tr r="L61" s="3"/>
      </tp>
      <tp>
        <v>1</v>
        <stp/>
        <stp>##V3_BDPV12</stp>
        <stp>EURUSD Curncy</stp>
        <stp>QUOTE_FACTOR</stp>
        <stp>[Crispin Spreadsheet.xlsx]ALEG!R68C12</stp>
        <tr r="L68" s="3"/>
      </tp>
      <tp>
        <v>1</v>
        <stp/>
        <stp>##V3_BDPV12</stp>
        <stp>EURUSD Curncy</stp>
        <stp>QUOTE_FACTOR</stp>
        <stp>[Crispin Spreadsheet.xlsx]ALEG!R69C12</stp>
        <tr r="L69" s="3"/>
      </tp>
      <tp>
        <v>1</v>
        <stp/>
        <stp>##V3_BDPV12</stp>
        <stp>EURUSD Curncy</stp>
        <stp>QUOTE_FACTOR</stp>
        <stp>[Crispin Spreadsheet.xlsx]ALEG!R74C12</stp>
        <tr r="L74" s="3"/>
      </tp>
      <tp>
        <v>1</v>
        <stp/>
        <stp>##V3_BDPV12</stp>
        <stp>EURUSD Curncy</stp>
        <stp>QUOTE_FACTOR</stp>
        <stp>[Crispin Spreadsheet.xlsx]ALEG!R75C12</stp>
        <tr r="L75" s="3"/>
      </tp>
      <tp>
        <v>1</v>
        <stp/>
        <stp>##V3_BDPV12</stp>
        <stp>EURUSD Curncy</stp>
        <stp>QUOTE_FACTOR</stp>
        <stp>[Crispin Spreadsheet.xlsx]ALEG!R76C12</stp>
        <tr r="L76" s="3"/>
      </tp>
      <tp>
        <v>1</v>
        <stp/>
        <stp>##V3_BDPV12</stp>
        <stp>EURUSD Curncy</stp>
        <stp>QUOTE_FACTOR</stp>
        <stp>[Crispin Spreadsheet.xlsx]ALEG!R77C12</stp>
        <tr r="L77" s="3"/>
      </tp>
      <tp>
        <v>1</v>
        <stp/>
        <stp>##V3_BDPV12</stp>
        <stp>EURUSD Curncy</stp>
        <stp>QUOTE_FACTOR</stp>
        <stp>[Crispin Spreadsheet.xlsx]ALEG!R70C12</stp>
        <tr r="L70" s="3"/>
      </tp>
      <tp>
        <v>1</v>
        <stp/>
        <stp>##V3_BDPV12</stp>
        <stp>EURUSD Curncy</stp>
        <stp>QUOTE_FACTOR</stp>
        <stp>[Crispin Spreadsheet.xlsx]ALEG!R71C12</stp>
        <tr r="L71" s="3"/>
      </tp>
      <tp>
        <v>1</v>
        <stp/>
        <stp>##V3_BDPV12</stp>
        <stp>EURUSD Curncy</stp>
        <stp>QUOTE_FACTOR</stp>
        <stp>[Crispin Spreadsheet.xlsx]ALEG!R72C12</stp>
        <tr r="L72" s="3"/>
      </tp>
      <tp>
        <v>1</v>
        <stp/>
        <stp>##V3_BDPV12</stp>
        <stp>EURUSD Curncy</stp>
        <stp>QUOTE_FACTOR</stp>
        <stp>[Crispin Spreadsheet.xlsx]ALEG!R73C12</stp>
        <tr r="L73" s="3"/>
      </tp>
      <tp>
        <v>1</v>
        <stp/>
        <stp>##V3_BDPV12</stp>
        <stp>EURUSD Curncy</stp>
        <stp>QUOTE_FACTOR</stp>
        <stp>[Crispin Spreadsheet.xlsx]ALEG!R78C12</stp>
        <tr r="L78" s="3"/>
      </tp>
      <tp>
        <v>1</v>
        <stp/>
        <stp>##V3_BDPV12</stp>
        <stp>EURUSD Curncy</stp>
        <stp>QUOTE_FACTOR</stp>
        <stp>[Crispin Spreadsheet.xlsx]ALEG!R79C12</stp>
        <tr r="L79" s="3"/>
      </tp>
      <tp>
        <v>1</v>
        <stp/>
        <stp>##V3_BDPV12</stp>
        <stp>EURUSD Curncy</stp>
        <stp>QUOTE_FACTOR</stp>
        <stp>[Crispin Spreadsheet.xlsx]ALEG!R59C12</stp>
        <tr r="L59" s="3"/>
      </tp>
      <tp t="s">
        <v>GBp</v>
        <stp/>
        <stp>##V3_BDPV12</stp>
        <stp>BA/ LN Equity</stp>
        <stp>CRNCY</stp>
        <stp>[Crispin Spreadsheet.xlsx]FDXC!R43C4</stp>
        <tr r="D43" s="8"/>
      </tp>
      <tp t="s">
        <v>HKD</v>
        <stp/>
        <stp>##V3_BDPV12</stp>
        <stp>16 HK Equity</stp>
        <stp>CRNCY</stp>
        <stp>[Crispin Spreadsheet.xlsx]OEI!R216C4</stp>
        <tr r="D216" s="1"/>
      </tp>
      <tp t="s">
        <v>EUR</v>
        <stp/>
        <stp>##V3_BDPV12</stp>
        <stp>FR FP Equity</stp>
        <stp>CRNCY</stp>
        <stp>[Crispin Spreadsheet.xlsx]SWAN!R35C4</stp>
        <tr r="D35" s="2"/>
      </tp>
      <tp>
        <v>55.98</v>
        <stp/>
        <stp>##V3_BDHV12</stp>
        <stp>MO US Equity</stp>
        <stp>PX_CLOSE_1D</stp>
        <stp>12/04/2019</stp>
        <stp>12/04/2019</stp>
        <stp>[Crispin Spreadsheet.xlsx]OEI!R634C28</stp>
        <tr r="AB634" s="1"/>
      </tp>
      <tp>
        <v>106.1</v>
        <stp/>
        <stp>##V3_BDHV12</stp>
        <stp>HO FP Equity</stp>
        <stp>PX_CLOSE_1D</stp>
        <stp>12/04/2019</stp>
        <stp>12/04/2019</stp>
        <stp>[Crispin Spreadsheet.xlsx]OEI!R134C28</stp>
        <tr r="AB134" s="1"/>
      </tp>
      <tp>
        <v>44.44</v>
        <stp/>
        <stp>##V3_BDHV12</stp>
        <stp>EO FP Equity</stp>
        <stp>PX_CLOSE_1D</stp>
        <stp>12/04/2019</stp>
        <stp>12/04/2019</stp>
        <stp>[Crispin Spreadsheet.xlsx]OEI!R106C28</stp>
        <tr r="AB106" s="1"/>
      </tp>
      <tp>
        <v>15.78</v>
        <stp/>
        <stp>##V3_BDPV12</stp>
        <stp>IF IM Equity</stp>
        <stp>PX_YEST_CLOSE</stp>
        <stp>[Crispin Spreadsheet.xlsx]SWAN!R59C6</stp>
        <tr r="F59" s="2"/>
      </tp>
      <tp>
        <v>0.86363000000000001</v>
        <stp/>
        <stp>##V3_BDPV12</stp>
        <stp>EURGBp Curncy</stp>
        <stp>LAST_PRICE</stp>
        <stp>[Crispin Spreadsheet4.xlsx]OBID!R11C13</stp>
        <tr r="M11" s="7"/>
      </tp>
      <tp>
        <v>0.86363000000000001</v>
        <stp/>
        <stp>##V3_BDPV12</stp>
        <stp>EURGBp Curncy</stp>
        <stp>LAST_PRICE</stp>
        <stp>[Crispin Spreadsheet4.xlsx]OBID!R10C13</stp>
        <tr r="M10" s="7"/>
      </tp>
      <tp>
        <v>0.86363000000000001</v>
        <stp/>
        <stp>##V3_BDPV12</stp>
        <stp>EURGBp Curncy</stp>
        <stp>LAST_PRICE</stp>
        <stp>[Crispin Spreadsheet4.xlsx]OBID!R13C13</stp>
        <tr r="M13" s="7"/>
      </tp>
      <tp>
        <v>0.86363000000000001</v>
        <stp/>
        <stp>##V3_BDPV12</stp>
        <stp>EURGBp Curncy</stp>
        <stp>LAST_PRICE</stp>
        <stp>[Crispin Spreadsheet4.xlsx]OBID!R12C13</stp>
        <tr r="M12" s="7"/>
      </tp>
      <tp>
        <v>46.1</v>
        <stp/>
        <stp>##V3_BDHV12</stp>
        <stp>BMA US Equity</stp>
        <stp>PX_CLOSE_1D</stp>
        <stp>12/04/2019</stp>
        <stp>12/04/2019</stp>
        <stp>[Crispin Spreadsheet.xlsx]BEST!R7C22</stp>
        <tr r="V7" s="6"/>
      </tp>
      <tp>
        <v>22.83</v>
        <stp/>
        <stp>##V3_BDPV12</stp>
        <stp>ON US Equity</stp>
        <stp>LAST_PRICE</stp>
        <stp>[Crispin Spreadsheet.xlsx]OEI!R729C7</stp>
        <tr r="G729" s="1"/>
      </tp>
      <tp>
        <v>89.22</v>
        <stp/>
        <stp>##V3_BDPV12</stp>
        <stp>DG FP Equity</stp>
        <stp>LAST_PRICE</stp>
        <stp>[Crispin Spreadsheet.xlsx]OEI!R140C7</stp>
        <tr r="G140" s="1"/>
      </tp>
      <tp t="s">
        <v>ZAr</v>
        <stp/>
        <stp>##V3_BDPV12</stp>
        <stp>ANG SJ Equity</stp>
        <stp>CRNCY</stp>
        <stp>[Crispin Spreadsheet.xlsx]SWAN!R86C4</stp>
        <tr r="D86" s="2"/>
      </tp>
      <tp t="s">
        <v>USD</v>
        <stp/>
        <stp>##V3_BDPV12</stp>
        <stp>TCS LI Equity</stp>
        <stp>CRNCY</stp>
        <stp>[Crispin Spreadsheet.xlsx]ALEG!R61C4</stp>
        <tr r="D61" s="3"/>
      </tp>
      <tp>
        <v>73.89</v>
        <stp/>
        <stp>##V3_BDPV12</stp>
        <stp>CHD US Equity</stp>
        <stp>PX_YEST_CLOSE</stp>
        <stp>[Crispin Spreadsheet.xlsx]SWAN!R178C6</stp>
        <tr r="F178" s="2"/>
      </tp>
      <tp>
        <v>10.32</v>
        <stp/>
        <stp>##V3_BDPV12</stp>
        <stp>IMM LN Equity</stp>
        <stp>PX_YEST_CLOSE</stp>
        <stp>[Crispin Spreadsheet.xlsx]SWAN!R141C6</stp>
        <tr r="F141" s="2"/>
      </tp>
      <tp>
        <v>668.5</v>
        <stp/>
        <stp>##V3_BDPV12</stp>
        <stp>LRE LN Equity</stp>
        <stp>PX_YEST_CLOSE</stp>
        <stp>[Crispin Spreadsheet.xlsx]SWAN!R149C6</stp>
        <tr r="F149" s="2"/>
      </tp>
      <tp>
        <v>1.3240000000000001</v>
        <stp/>
        <stp>##V3_BDPV12</stp>
        <stp>CRN LN Equity</stp>
        <stp>PX_YEST_CLOSE</stp>
        <stp>[Crispin Spreadsheet.xlsx]SWAN!R122C6</stp>
        <tr r="F122" s="2"/>
      </tp>
      <tp t="s">
        <v>EUR</v>
        <stp/>
        <stp>##V3_BDPV12</stp>
        <stp>SRS IM Equity</stp>
        <stp>CRNCY</stp>
        <stp>[Crispin Spreadsheet.xlsx]OPUS!R20C4</stp>
        <tr r="D20" s="4"/>
      </tp>
      <tp t="s">
        <v>USD</v>
        <stp/>
        <stp>##V3_BDPV12</stp>
        <stp>CMCSA US Equity</stp>
        <stp>CRNCY</stp>
        <stp>[Crispin Spreadsheet.xlsx]SWAN!R179C4</stp>
        <tr r="D179" s="2"/>
      </tp>
      <tp>
        <v>20.72</v>
        <stp/>
        <stp>##V3_BDPV12</stp>
        <stp>IFX GY Equity</stp>
        <stp>PX_YEST_CLOSE</stp>
        <stp>[Crispin Spreadsheet.xlsx]SWAN!R43C6</stp>
        <tr r="F43" s="2"/>
      </tp>
      <tp t="s">
        <v>ZAr</v>
        <stp/>
        <stp>##V3_BDPV12</stp>
        <stp>SGL SJ Equity</stp>
        <stp>CRNCY</stp>
        <stp>[Crispin Spreadsheet.xlsx]ALEG!R36C4</stp>
        <tr r="D36" s="3"/>
      </tp>
      <tp t="s">
        <v>USD</v>
        <stp/>
        <stp>##V3_BDPV12</stp>
        <stp>SBER LI Equity</stp>
        <stp>CRNCY</stp>
        <stp>[Crispin Spreadsheet.xlsx]SWAN!R129C4</stp>
        <tr r="D129" s="2"/>
      </tp>
      <tp t="s">
        <v>USD</v>
        <stp/>
        <stp>##V3_BDPV12</stp>
        <stp>BMA US Equity</stp>
        <stp>CRNCY</stp>
        <stp>[Crispin Spreadsheet.xlsx]SWAN!R174C4</stp>
        <tr r="D174" s="2"/>
      </tp>
      <tp t="s">
        <v>USD</v>
        <stp/>
        <stp>##V3_BDPV12</stp>
        <stp>ELF US Equity</stp>
        <stp>CRNCY</stp>
        <stp>[Crispin Spreadsheet.xlsx]SWAN!R183C4</stp>
        <tr r="D183" s="2"/>
      </tp>
      <tp t="s">
        <v>GBp</v>
        <stp/>
        <stp>##V3_BDPV12</stp>
        <stp>ABF LN Equity</stp>
        <stp>CRNCY</stp>
        <stp>[Crispin Spreadsheet.xlsx]SWAN!R113C4</stp>
        <tr r="D113" s="2"/>
      </tp>
      <tp t="s">
        <v>GBp</v>
        <stp/>
        <stp>##V3_BDPV12</stp>
        <stp>DEB LN Equity</stp>
        <stp>CRNCY</stp>
        <stp>[Crispin Spreadsheet.xlsx]SWAN!R127C4</stp>
        <tr r="D127" s="2"/>
      </tp>
      <tp t="s">
        <v>USD</v>
        <stp/>
        <stp>##V3_BDPV12</stp>
        <stp>RIG US Equity</stp>
        <stp>CRNCY</stp>
        <stp>[Crispin Spreadsheet.xlsx]SWAN!R202C4</stp>
        <tr r="D202" s="2"/>
      </tp>
      <tp>
        <v>668.1</v>
        <stp/>
        <stp>##V3_BDPV12</stp>
        <stp>DMGT LN Equity</stp>
        <stp>PX_YEST_CLOSE</stp>
        <stp>[Crispin Spreadsheet.xlsx]SWAN!R126C6</stp>
        <tr r="F126" s="2"/>
      </tp>
      <tp>
        <v>9.6133000000000006</v>
        <stp/>
        <stp>##V3_BDPV12</stp>
        <stp>EURNOK Curncy</stp>
        <stp>LAST_PRICE</stp>
        <stp>[Crispin Spreadsheet4.xlsx]ALEG!R29C13</stp>
        <tr r="M29" s="3"/>
      </tp>
      <tp>
        <v>9.6133000000000006</v>
        <stp/>
        <stp>##V3_BDPV12</stp>
        <stp>EURNOK Curncy</stp>
        <stp>LAST_PRICE</stp>
        <stp>[Crispin Spreadsheet4.xlsx]ALEG!R32C13</stp>
        <tr r="M32" s="3"/>
      </tp>
      <tp>
        <v>9.6133000000000006</v>
        <stp/>
        <stp>##V3_BDPV12</stp>
        <stp>EURNOK Curncy</stp>
        <stp>LAST_PRICE</stp>
        <stp>[Crispin Spreadsheet4.xlsx]ALEG!R31C13</stp>
        <tr r="M31" s="3"/>
      </tp>
      <tp>
        <v>9.6133000000000006</v>
        <stp/>
        <stp>##V3_BDPV12</stp>
        <stp>EURNOK Curncy</stp>
        <stp>LAST_PRICE</stp>
        <stp>[Crispin Spreadsheet4.xlsx]ALEG!R30C13</stp>
        <tr r="M30" s="3"/>
      </tp>
      <tp>
        <v>168.04</v>
        <stp/>
        <stp>##V3_BDHV12</stp>
        <stp>EL US Equity</stp>
        <stp>PX_CLOSE_1D</stp>
        <stp>12/04/2019</stp>
        <stp>12/04/2019</stp>
        <stp>[Crispin Spreadsheet.xlsx]OEI!R677C28</stp>
        <tr r="AB677" s="1"/>
      </tp>
      <tp>
        <v>60.72</v>
        <stp/>
        <stp>##V3_BDHV12</stp>
        <stp>FL US Equity</stp>
        <stp>PX_CLOSE_1D</stp>
        <stp>12/04/2019</stp>
        <stp>12/04/2019</stp>
        <stp>[Crispin Spreadsheet.xlsx]OEI!R685C28</stp>
        <tr r="AB685" s="1"/>
      </tp>
      <tp>
        <v>98.74</v>
        <stp/>
        <stp>##V3_BDHV12</stp>
        <stp>EL FP Equity</stp>
        <stp>PX_CLOSE_1D</stp>
        <stp>12/04/2019</stp>
        <stp>12/04/2019</stp>
        <stp>[Crispin Spreadsheet.xlsx]OEI!R103C28</stp>
        <tr r="AB103" s="1"/>
      </tp>
      <tp>
        <v>17.95</v>
        <stp/>
        <stp>##V3_BDHV12</stp>
        <stp>ABX CN Equity</stp>
        <stp>PX_CLOSE_1D</stp>
        <stp>12/04/2019</stp>
        <stp>12/04/2019</stp>
        <stp>[Crispin Spreadsheet.xlsx]ALEG!R9C22</stp>
        <tr r="V9" s="3"/>
      </tp>
      <tp t="s">
        <v>EUR</v>
        <stp/>
        <stp>##V3_BDPV12</stp>
        <stp>ERF FP Equity</stp>
        <stp>CRNCY</stp>
        <stp>[Crispin Spreadsheet.xlsx]SWAN!R31C4</stp>
        <tr r="D31" s="2"/>
      </tp>
      <tp>
        <v>67.05</v>
        <stp/>
        <stp>##V3_BDPV12</stp>
        <stp>FRO NO Equity</stp>
        <stp>PX_YEST_CLOSE</stp>
        <stp>[Crispin Spreadsheet.xlsx]SWAN!R80C6</stp>
        <tr r="F80" s="2"/>
      </tp>
      <tp t="s">
        <v>EUR</v>
        <stp/>
        <stp>##V3_BDPV12</stp>
        <stp>HDG NA Equity</stp>
        <stp>CRNCY</stp>
        <stp>[Crispin Spreadsheet.xlsx]SWAN!R76C4</stp>
        <tr r="D76" s="2"/>
      </tp>
      <tp>
        <v>126.74</v>
        <stp/>
        <stp>##V3_BDPV12</stp>
        <stp>URI US Equity</stp>
        <stp>PX_YEST_CLOSE</stp>
        <stp>[Crispin Spreadsheet.xlsx]SWAN!R204C6</stp>
        <tr r="F204" s="2"/>
      </tp>
      <tp>
        <v>2620</v>
        <stp/>
        <stp>##V3_BDPV12</stp>
        <stp>CCH LN Equity</stp>
        <stp>PX_YEST_CLOSE</stp>
        <stp>[Crispin Spreadsheet.xlsx]SWAN!R125C6</stp>
        <tr r="F125" s="2"/>
      </tp>
      <tp>
        <v>65</v>
        <stp/>
        <stp>##V3_BDPV12</stp>
        <stp>JUST LN Equity</stp>
        <stp>PX_YEST_CLOSE</stp>
        <stp>[Crispin Spreadsheet.xlsx]SWAN!R147C6</stp>
        <tr r="F147" s="2"/>
      </tp>
      <tp t="s">
        <v>GBp</v>
        <stp/>
        <stp>##V3_BDPV12</stp>
        <stp>ERM LN Equity</stp>
        <stp>CRNCY</stp>
        <stp>[Crispin Spreadsheet.xlsx]OPUS!R52C4</stp>
        <tr r="D52" s="4"/>
      </tp>
      <tp t="s">
        <v>GBp</v>
        <stp/>
        <stp>##V3_BDPV12</stp>
        <stp>PDG LN Equity</stp>
        <stp>CRNCY</stp>
        <stp>[Crispin Spreadsheet.xlsx]FDXC!R54C4</stp>
        <tr r="D54" s="8"/>
      </tp>
      <tp t="s">
        <v>GBp</v>
        <stp/>
        <stp>##V3_BDPV12</stp>
        <stp>ABF LN Equity</stp>
        <stp>CRNCY</stp>
        <stp>[Crispin Spreadsheet.xlsx]FDXC!R42C4</stp>
        <tr r="D42" s="8"/>
      </tp>
      <tp t="s">
        <v>USD</v>
        <stp/>
        <stp>##V3_BDPV12</stp>
        <stp>BMA US Equity</stp>
        <stp>CRNCY</stp>
        <stp>[Crispin Spreadsheet.xlsx]OPUS!R70C4</stp>
        <tr r="D70" s="4"/>
      </tp>
      <tp>
        <v>276.60000000000002</v>
        <stp/>
        <stp>##V3_BDPV12</stp>
        <stp>388 HK Equity</stp>
        <stp>PX_YEST_CLOSE</stp>
        <stp>[Crispin Spreadsheet.xlsx]OEI!R211C6</stp>
        <tr r="F211" s="1"/>
      </tp>
      <tp>
        <v>1</v>
        <stp/>
        <stp>##V3_BDPV12</stp>
        <stp>GBPCAD Curncy</stp>
        <stp>QUOTE_FACTOR</stp>
        <stp>[Crispin Spreadsheet.xlsx]OPUS!R9C12</stp>
        <tr r="L9" s="4"/>
      </tp>
      <tp t="s">
        <v>GBp</v>
        <stp/>
        <stp>##V3_BDPV12</stp>
        <stp>SSE LN Equity</stp>
        <stp>CRNCY</stp>
        <stp>[Crispin Spreadsheet.xlsx]SWAN!R131C4</stp>
        <tr r="D131" s="2"/>
      </tp>
      <tp t="s">
        <v>GBp</v>
        <stp/>
        <stp>##V3_BDPV12</stp>
        <stp>SFOR LN Equity</stp>
        <stp>CRNCY</stp>
        <stp>[Crispin Spreadsheet.xlsx]SWAN!R128C4</stp>
        <tr r="D128" s="2"/>
      </tp>
      <tp t="s">
        <v>USD</v>
        <stp/>
        <stp>##V3_BDPV12</stp>
        <stp>MMM US Equity</stp>
        <stp>CRNCY</stp>
        <stp>[Crispin Spreadsheet.xlsx]SWAN!R169C4</stp>
        <tr r="D169" s="2"/>
      </tp>
      <tp t="s">
        <v>GBp</v>
        <stp/>
        <stp>##V3_BDPV12</stp>
        <stp>CNE LN Equity</stp>
        <stp>CRNCY</stp>
        <stp>[Crispin Spreadsheet.xlsx]SWAN!R121C4</stp>
        <tr r="D121" s="2"/>
      </tp>
      <tp t="s">
        <v>GBp</v>
        <stp/>
        <stp>##V3_BDPV12</stp>
        <stp>GNC LN Equity</stp>
        <stp>CRNCY</stp>
        <stp>[Crispin Spreadsheet.xlsx]SWAN!R137C4</stp>
        <tr r="D137" s="2"/>
      </tp>
      <tp t="s">
        <v>GBp</v>
        <stp/>
        <stp>##V3_BDPV12</stp>
        <stp>HUM LN Equity</stp>
        <stp>CRNCY</stp>
        <stp>[Crispin Spreadsheet.xlsx]SWAN!R139C4</stp>
        <tr r="D139" s="2"/>
      </tp>
      <tp t="s">
        <v>ZAr</v>
        <stp/>
        <stp>##V3_BDPV12</stp>
        <stp>SGL SJ Equity</stp>
        <stp>CRNCY</stp>
        <stp>[Crispin Spreadsheet.xlsx]FDXC!R33C4</stp>
        <tr r="D33" s="8"/>
      </tp>
      <tp t="s">
        <v>GBp</v>
        <stp/>
        <stp>##V3_BDPV12</stp>
        <stp>PDG LN Equity</stp>
        <stp>CRNCY</stp>
        <stp>[Crispin Spreadsheet.xlsx]OBID!R13C4</stp>
        <tr r="D13" s="7"/>
      </tp>
      <tp>
        <v>32.200000000000003</v>
        <stp/>
        <stp>##V3_BDPV12</stp>
        <stp>T US Equity</stp>
        <stp>LAST_PRICE</stp>
        <stp>[Crispin Spreadsheet.xlsx]OEI!R640C7</stp>
        <tr r="G640" s="1"/>
      </tp>
      <tp>
        <v>12033</v>
        <stp/>
        <stp>##V3_BDPV12</stp>
        <stp>GXA Index</stp>
        <stp>LAST_PRICE</stp>
        <stp>[Crispin Spreadsheet4.xlsx]OEI!R145C7</stp>
        <tr r="G145" s="1"/>
      </tp>
      <tp>
        <v>39.33</v>
        <stp/>
        <stp>##V3_BDHV12</stp>
        <stp>GM US Equity</stp>
        <stp>PX_CLOSE_1D</stp>
        <stp>12/04/2019</stp>
        <stp>12/04/2019</stp>
        <stp>[Crispin Spreadsheet.xlsx]OEI!R690C28</stp>
        <tr r="AB690" s="1"/>
      </tp>
      <tp>
        <v>63.1</v>
        <stp/>
        <stp>##V3_BDHV12</stp>
        <stp>JM SP Equity</stp>
        <stp>PX_CLOSE_1D</stp>
        <stp>12/04/2019</stp>
        <stp>12/04/2019</stp>
        <stp>[Crispin Spreadsheet.xlsx]OEI!R348C28</stp>
        <tr r="AB348" s="1"/>
      </tp>
      <tp>
        <v>177.35</v>
        <stp/>
        <stp>##V3_BDHV12</stp>
        <stp>JM SS Equity</stp>
        <stp>PX_CLOSE_1D</stp>
        <stp>12/04/2019</stp>
        <stp>12/04/2019</stp>
        <stp>[Crispin Spreadsheet.xlsx]OEI!R384C28</stp>
        <tr r="AB384" s="1"/>
      </tp>
      <tp t="s">
        <v>EUR</v>
        <stp/>
        <stp>##V3_BDPV12</stp>
        <stp>BB FP Equity</stp>
        <stp>CRNCY</stp>
        <stp>[Crispin Spreadsheet.xlsx]SWAN!R33C4</stp>
        <tr r="D33" s="2"/>
      </tp>
      <tp t="s">
        <v>GBp</v>
        <stp/>
        <stp>##V3_BDPV12</stp>
        <stp>HSX LN Equity</stp>
        <stp>CRNCY</stp>
        <stp>[Crispin Spreadsheet.xlsx]OPUS!R54C4</stp>
        <tr r="D54" s="4"/>
      </tp>
      <tp t="s">
        <v>USD</v>
        <stp/>
        <stp>##V3_BDPV12</stp>
        <stp>AVP US Equity</stp>
        <stp>CRNCY</stp>
        <stp>[Crispin Spreadsheet.xlsx]ALEG!R68C4</stp>
        <tr r="D68" s="3"/>
      </tp>
      <tp t="s">
        <v>ZAr</v>
        <stp/>
        <stp>##V3_BDPV12</stp>
        <stp>SGL SJ Equity</stp>
        <stp>CRNCY</stp>
        <stp>[Crispin Spreadsheet.xlsx]SWAN!R89C4</stp>
        <tr r="D89" s="2"/>
      </tp>
      <tp>
        <v>51.86</v>
        <stp/>
        <stp>##V3_BDPV12</stp>
        <stp>LHN SW Equity</stp>
        <stp>PX_YEST_CLOSE</stp>
        <stp>[Crispin Spreadsheet.xlsx]SWAN!R104C6</stp>
        <tr r="F104" s="2"/>
      </tp>
      <tp>
        <v>495</v>
        <stp/>
        <stp>##V3_BDPV12</stp>
        <stp>PLUS LN Equity</stp>
        <stp>PX_YEST_CLOSE</stp>
        <stp>[Crispin Spreadsheet.xlsx]SWAN!R157C6</stp>
        <tr r="F157" s="2"/>
      </tp>
      <tp t="s">
        <v>GBp</v>
        <stp/>
        <stp>##V3_BDPV12</stp>
        <stp>ARW LN Equity</stp>
        <stp>CRNCY</stp>
        <stp>[Crispin Spreadsheet.xlsx]OPUS!R45C4</stp>
        <tr r="D45" s="4"/>
      </tp>
      <tp t="s">
        <v>GBp</v>
        <stp/>
        <stp>##V3_BDPV12</stp>
        <stp>GNC LN Equity</stp>
        <stp>CRNCY</stp>
        <stp>[Crispin Spreadsheet.xlsx]FDXC!R49C4</stp>
        <tr r="D49" s="8"/>
      </tp>
      <tp>
        <v>1</v>
        <stp/>
        <stp>##V3_BDPV12</stp>
        <stp>GBPCAD Curncy</stp>
        <stp>QUOTE_FACTOR</stp>
        <stp>[Crispin Spreadsheet.xlsx]BEST!R8C12</stp>
        <tr r="L8" s="6"/>
      </tp>
      <tp t="s">
        <v>GBp</v>
        <stp/>
        <stp>##V3_BDPV12</stp>
        <stp>JSE LN Equity</stp>
        <stp>CRNCY</stp>
        <stp>[Crispin Spreadsheet.xlsx]SWAN!R146C4</stp>
        <tr r="D146" s="2"/>
      </tp>
      <tp>
        <v>12.1149</v>
        <stp/>
        <stp>##V3_BDPV12</stp>
        <stp>GBPSEK Curncy</stp>
        <stp>LAST_PRICE</stp>
        <stp>[Crispin Spreadsheet4.xlsx]OPUS!R40C13</stp>
        <tr r="M40" s="4"/>
      </tp>
      <tp>
        <v>12.1149</v>
        <stp/>
        <stp>##V3_BDPV12</stp>
        <stp>GBPSEK Curncy</stp>
        <stp>LAST_PRICE</stp>
        <stp>[Crispin Spreadsheet4.xlsx]OPUS!R41C13</stp>
        <tr r="M41" s="4"/>
      </tp>
      <tp t="s">
        <v>#N/A N/A</v>
        <stp/>
        <stp>##V3_BDHV12</stp>
        <stp>ARARGE5207D0 Govt</stp>
        <stp>PX_CLOSE_1D</stp>
        <stp>12/04/2019</stp>
        <stp>12/04/2019</stp>
        <stp>[Crispin Spreadsheet.xlsx]OEI!R795C28</stp>
        <tr r="AB795" s="1"/>
      </tp>
      <tp t="s">
        <v>GBp</v>
        <stp/>
        <stp>##V3_BDPV12</stp>
        <stp>DC/ LN Equity</stp>
        <stp>CRNCY</stp>
        <stp>[Crispin Spreadsheet.xlsx]ALEG!R50C4</stp>
        <tr r="D50" s="3"/>
      </tp>
      <tp>
        <v>20.055</v>
        <stp/>
        <stp>##V3_BDPV12</stp>
        <stp>MT NA Equity</stp>
        <stp>PX_YEST_CLOSE</stp>
        <stp>[Crispin Spreadsheet.xlsx]SWAN!R74C6</stp>
        <tr r="F74" s="2"/>
      </tp>
      <tp t="s">
        <v>#N/A N/A</v>
        <stp/>
        <stp>##V3_BDHV12</stp>
        <stp>SVH AU Equity</stp>
        <stp>PX_CLOSE_1D</stp>
        <stp>12/04/2019</stp>
        <stp>12/04/2019</stp>
        <stp>[Crispin Spreadsheet.xlsx]SWAN!R9C26</stp>
        <tr r="Z9" s="2"/>
      </tp>
      <tp t="s">
        <v>USD</v>
        <stp/>
        <stp>##V3_BDPV12</stp>
        <stp>FOX US Equity</stp>
        <stp>CRNCY</stp>
        <stp>[Crispin Spreadsheet.xlsx]OPUS!R74C4</stp>
        <tr r="D74" s="4"/>
      </tp>
      <tp>
        <v>56.7</v>
        <stp/>
        <stp>##V3_BDPV12</stp>
        <stp>WLN FP Equity</stp>
        <stp>PX_YEST_CLOSE</stp>
        <stp>[Crispin Spreadsheet.xlsx]SWAN!R37C6</stp>
        <tr r="F37" s="2"/>
      </tp>
      <tp>
        <v>16.899999999999999</v>
        <stp/>
        <stp>##V3_BDPV12</stp>
        <stp>175 HK Equity</stp>
        <stp>PX_YEST_CLOSE</stp>
        <stp>[Crispin Spreadsheet.xlsx]OEI!R208C6</stp>
        <tr r="F208" s="1"/>
      </tp>
      <tp t="s">
        <v>USD</v>
        <stp/>
        <stp>##V3_BDPV12</stp>
        <stp>PHAU LN Equity</stp>
        <stp>CRNCY</stp>
        <stp>[Crispin Spreadsheet.xlsx]SWAN!R219C4</stp>
        <tr r="D219" s="2"/>
      </tp>
      <tp t="s">
        <v>#N/A N/A</v>
        <stp/>
        <stp>##V3_BDHV12</stp>
        <stp>ARARGE5206E0 Govt</stp>
        <stp>PX_CLOSE_1D</stp>
        <stp>12/04/2019</stp>
        <stp>12/04/2019</stp>
        <stp>[Crispin Spreadsheet.xlsx]OEI!R792C28</stp>
        <tr r="AB792" s="1"/>
      </tp>
      <tp>
        <v>1</v>
        <stp/>
        <stp>##V3_BDPV12</stp>
        <stp>GBPJPY Curncy</stp>
        <stp>QUOTE_FACTOR</stp>
        <stp>[Crispin Spreadsheet.xlsx]OPUS!R23C12</stp>
        <tr r="L23" s="4"/>
      </tp>
      <tp>
        <v>1</v>
        <stp/>
        <stp>##V3_BDPV12</stp>
        <stp>GBPJPY Curncy</stp>
        <stp>QUOTE_FACTOR</stp>
        <stp>[Crispin Spreadsheet.xlsx]OPUS!R25C12</stp>
        <tr r="L25" s="4"/>
      </tp>
      <tp>
        <v>1</v>
        <stp/>
        <stp>##V3_BDPV12</stp>
        <stp>GBPJPY Curncy</stp>
        <stp>QUOTE_FACTOR</stp>
        <stp>[Crispin Spreadsheet.xlsx]OPUS!R24C12</stp>
        <tr r="L24" s="4"/>
      </tp>
      <tp>
        <v>1</v>
        <stp/>
        <stp>##V3_BDPV12</stp>
        <stp>GBPJPY Curncy</stp>
        <stp>QUOTE_FACTOR</stp>
        <stp>[Crispin Spreadsheet.xlsx]OPUS!R27C12</stp>
        <tr r="L27" s="4"/>
      </tp>
      <tp>
        <v>1</v>
        <stp/>
        <stp>##V3_BDPV12</stp>
        <stp>GBPJPY Curncy</stp>
        <stp>QUOTE_FACTOR</stp>
        <stp>[Crispin Spreadsheet.xlsx]OPUS!R26C12</stp>
        <tr r="L26" s="4"/>
      </tp>
      <tp>
        <v>4.1500000000000004</v>
        <stp/>
        <stp>##V3_BDPV12</stp>
        <stp>DEXB BB Equity</stp>
        <stp>LAST_PRICE</stp>
        <stp>[Crispin Spreadsheet.xlsx]OEI!R37C7</stp>
        <tr r="G37" s="1"/>
      </tp>
      <tp>
        <v>2.0939999999999999</v>
        <stp/>
        <stp>##V3_BDHV12</stp>
        <stp>VK FP Equity</stp>
        <stp>PX_CLOSE_1D</stp>
        <stp>12/04/2019</stp>
        <stp>12/04/2019</stp>
        <stp>[Crispin Spreadsheet.xlsx]OEI!R138C28</stp>
        <tr r="AB138" s="1"/>
      </tp>
      <tp>
        <v>161.30000000000001</v>
        <stp/>
        <stp>##V3_BDHV12</stp>
        <stp>SK FP Equity</stp>
        <stp>PX_CLOSE_1D</stp>
        <stp>12/04/2019</stp>
        <stp>12/04/2019</stp>
        <stp>[Crispin Spreadsheet.xlsx]OEI!R126C28</stp>
        <tr r="AB126" s="1"/>
      </tp>
      <tp>
        <v>64.400000000000006</v>
        <stp/>
        <stp>##V3_BDPV12</stp>
        <stp>SAVE FP Equity</stp>
        <stp>LAST_PRICE</stp>
        <stp>[Crispin Spreadsheet.xlsx]FDXC!R9C7</stp>
        <tr r="G9" s="8"/>
      </tp>
      <tp>
        <v>203.85</v>
        <stp/>
        <stp>##V3_BDPV12</stp>
        <stp>HD US Equity</stp>
        <stp>LAST_PRICE</stp>
        <stp>[Crispin Spreadsheet.xlsx]OEI!R697C7</stp>
        <tr r="G697" s="1"/>
      </tp>
      <tp>
        <v>2.1190000000000002</v>
        <stp/>
        <stp>##V3_BDPV12</stp>
        <stp>VK FP Equity</stp>
        <stp>LAST_PRICE</stp>
        <stp>[Crispin Spreadsheet.xlsx]OEI!R138C7</stp>
        <tr r="G138" s="1"/>
      </tp>
      <tp>
        <v>15.85</v>
        <stp/>
        <stp>##V3_BDPV12</stp>
        <stp>IF IM Equity</stp>
        <stp>LAST_PRICE</stp>
        <stp>[Crispin Spreadsheet.xlsx]OEI!R235C7</stp>
        <tr r="G235" s="1"/>
      </tp>
      <tp>
        <v>36.950000000000003</v>
        <stp/>
        <stp>##V3_BDPV12</stp>
        <stp>FOX US Equity</stp>
        <stp>PX_YEST_CLOSE</stp>
        <stp>[Crispin Spreadsheet.xlsx]FDXC!R69C6</stp>
        <tr r="F69" s="8"/>
      </tp>
      <tp>
        <v>5.96</v>
        <stp/>
        <stp>##V3_BDPV12</stp>
        <stp>SUPV US Equity</stp>
        <stp>PX_YEST_CLOSE</stp>
        <stp>[Crispin Spreadsheet.xlsx]SWAN!R190C6</stp>
        <tr r="F190" s="2"/>
      </tp>
      <tp>
        <v>192</v>
        <stp/>
        <stp>##V3_BDPV12</stp>
        <stp>ACA LN Equity</stp>
        <stp>PX_YEST_CLOSE</stp>
        <stp>[Crispin Spreadsheet.xlsx]SWAN!R109C6</stp>
        <tr r="F109" s="2"/>
      </tp>
      <tp>
        <v>1</v>
        <stp/>
        <stp>##V3_BDPV12</stp>
        <stp>EURBRL Curncy</stp>
        <stp>QUOTE_FACTOR</stp>
        <stp>[Crispin Spreadsheet.xlsx]ALEG!R6C12</stp>
        <tr r="L6" s="3"/>
      </tp>
      <tp>
        <v>102.45</v>
        <stp/>
        <stp>##V3_BDPV12</stp>
        <stp>INTU LN Equity</stp>
        <stp>PX_YEST_CLOSE</stp>
        <stp>[Crispin Spreadsheet.xlsx]SWAN!R143C6</stp>
        <tr r="F143" s="2"/>
      </tp>
      <tp>
        <v>135.44</v>
        <stp/>
        <stp>##V3_BDPV12</stp>
        <stp>HURLN 7.5 07/24/22 Corp</stp>
        <stp>PX_YEST_CLOSE</stp>
        <stp>[Crispin Spreadsheet.xlsx]ALEG!R16C6</stp>
        <tr r="F16" s="3"/>
      </tp>
      <tp>
        <v>3.47</v>
        <stp/>
        <stp>##V3_BDPV12</stp>
        <stp>KGC US Equity</stp>
        <stp>PX_YEST_CLOSE</stp>
        <stp>[Crispin Spreadsheet.xlsx]FDXC!R71C6</stp>
        <tr r="F71" s="8"/>
      </tp>
      <tp t="s">
        <v>USD</v>
        <stp/>
        <stp>##V3_BDPV12</stp>
        <stp>KGC US Equity</stp>
        <stp>CRNCY</stp>
        <stp>[Crispin Spreadsheet.xlsx]SWAN!R192C4</stp>
        <tr r="D192" s="2"/>
      </tp>
      <tp t="s">
        <v>GBp</v>
        <stp/>
        <stp>##V3_BDPV12</stp>
        <stp>RCH LN Equity</stp>
        <stp>CRNCY</stp>
        <stp>[Crispin Spreadsheet.xlsx]SWAN!R159C4</stp>
        <tr r="D159" s="2"/>
      </tp>
      <tp t="s">
        <v>GBp</v>
        <stp/>
        <stp>##V3_BDPV12</stp>
        <stp>PDG LN Equity</stp>
        <stp>CRNCY</stp>
        <stp>[Crispin Spreadsheet.xlsx]SWAN!R156C4</stp>
        <tr r="D156" s="2"/>
      </tp>
      <tp t="s">
        <v>GBp</v>
        <stp/>
        <stp>##V3_BDPV12</stp>
        <stp>VOD LN Equity</stp>
        <stp>CRNCY</stp>
        <stp>[Crispin Spreadsheet.xlsx]SWAN!R165C4</stp>
        <tr r="D165" s="2"/>
      </tp>
      <tp t="s">
        <v>GBp</v>
        <stp/>
        <stp>##V3_BDPV12</stp>
        <stp>IQE LN Equity</stp>
        <stp>CRNCY</stp>
        <stp>[Crispin Spreadsheet.xlsx]SWAN!R144C4</stp>
        <tr r="D144" s="2"/>
      </tp>
      <tp>
        <v>3.47</v>
        <stp/>
        <stp>##V3_BDPV12</stp>
        <stp>KGC US Equity</stp>
        <stp>PX_YEST_CLOSE</stp>
        <stp>[Crispin Spreadsheet.xlsx]ALEG!R75C6</stp>
        <tr r="F75" s="3"/>
      </tp>
      <tp t="s">
        <v>GBp</v>
        <stp/>
        <stp>##V3_BDPV12</stp>
        <stp>JSE LN Equity</stp>
        <stp>CRNCY</stp>
        <stp>[Crispin Spreadsheet.xlsx]OPUS!R56C4</stp>
        <tr r="D56" s="4"/>
      </tp>
      <tp>
        <v>152.59</v>
        <stp/>
        <stp>##V3_BDPV12</stp>
        <stp>JBA Comdty</stp>
        <stp>LAST_PRICE</stp>
        <stp>[Crispin Spreadsheet.xlsx]OEI!R778C7</stp>
        <tr r="G778" s="1"/>
      </tp>
      <tp>
        <v>10.462999999999999</v>
        <stp/>
        <stp>##V3_BDPV12</stp>
        <stp>EURSEK Curncy</stp>
        <stp>LAST_PRICE</stp>
        <stp>[Crispin Spreadsheet4.xlsx]OBID!R14C13</stp>
        <tr r="M14" s="7"/>
      </tp>
      <tp t="s">
        <v>GBp</v>
        <stp/>
        <stp>##V3_BDPV12</stp>
        <stp>DC/ LN Equity</stp>
        <stp>CRNCY</stp>
        <stp>[Crispin Spreadsheet.xlsx]OBID!R11C4</stp>
        <tr r="D11" s="7"/>
      </tp>
      <tp>
        <v>1591.1</v>
        <stp/>
        <stp>##V3_BDPV12</stp>
        <stp>RTYA Index</stp>
        <stp>LAST_PRICE</stp>
        <stp>[Crispin Spreadsheet4.xlsx]OEI!R625C7</stp>
        <tr r="G625" s="1"/>
      </tp>
      <tp>
        <v>39.5</v>
        <stp/>
        <stp>##V3_BDPV12</stp>
        <stp>TSTR LN Equity</stp>
        <stp>LAST_PRICE</stp>
        <stp>[Crispin Spreadsheet.xlsx]OPE!R48C7</stp>
        <tr r="G48" s="5"/>
      </tp>
      <tp>
        <v>17.95</v>
        <stp/>
        <stp>##V3_BDHV12</stp>
        <stp>ABX CN Equity</stp>
        <stp>PX_CLOSE_1D</stp>
        <stp>12/04/2019</stp>
        <stp>12/04/2019</stp>
        <stp>[Crispin Spreadsheet.xlsx]FDXC!R6C22</stp>
        <tr r="V6" s="8"/>
      </tp>
      <tp>
        <v>152.93</v>
        <stp/>
        <stp>##V3_BDHV12</stp>
        <stp>JBM9 Comdty</stp>
        <stp>PX_CLOSE_1D</stp>
        <stp>12/04/2019</stp>
        <stp>12/04/2019</stp>
        <stp>[Crispin Spreadsheet.xlsx]SWAN!R225C26</stp>
        <tr r="Z225" s="2"/>
      </tp>
      <tp t="s">
        <v>USD</v>
        <stp/>
        <stp>##V3_BDPV12</stp>
        <stp>NFLX US Equity</stp>
        <stp>CRNCY</stp>
        <stp>[Crispin Spreadsheet.xlsx]SWAN!R196C4</stp>
        <tr r="D196" s="2"/>
      </tp>
      <tp>
        <v>110.4</v>
        <stp/>
        <stp>##V3_BDPV12</stp>
        <stp>WDI GY Equity</stp>
        <stp>PX_YEST_CLOSE</stp>
        <stp>[Crispin Spreadsheet.xlsx]SWAN!R44C6</stp>
        <tr r="F44" s="2"/>
      </tp>
      <tp>
        <v>209.2</v>
        <stp/>
        <stp>##V3_BDPV12</stp>
        <stp>BCA LN Equity</stp>
        <stp>PX_YEST_CLOSE</stp>
        <stp>[Crispin Spreadsheet.xlsx]SWAN!R118C6</stp>
        <tr r="F118" s="2"/>
      </tp>
      <tp>
        <v>1250</v>
        <stp/>
        <stp>##V3_BDPV12</stp>
        <stp>ERM LN Equity</stp>
        <stp>PX_YEST_CLOSE</stp>
        <stp>[Crispin Spreadsheet.xlsx]SWAN!R134C6</stp>
        <tr r="F134" s="2"/>
      </tp>
      <tp>
        <v>9.4499999999999993</v>
        <stp/>
        <stp>##V3_BDPV12</stp>
        <stp>880 HK Equity</stp>
        <stp>PX_YEST_CLOSE</stp>
        <stp>[Crispin Spreadsheet.xlsx]OEI!R215C6</stp>
        <tr r="F215" s="1"/>
      </tp>
      <tp>
        <v>1.5054799999999999</v>
        <stp/>
        <stp>##V3_BDPV12</stp>
        <stp>EURCAD Curncy</stp>
        <stp>PX_YEST_CLOSE</stp>
        <stp>[Crispin Spreadsheet.xlsx]OPE!R6C26</stp>
        <tr r="Z6" s="5"/>
      </tp>
      <tp>
        <v>1250</v>
        <stp/>
        <stp>##V3_BDPV12</stp>
        <stp>ERM LN Equity</stp>
        <stp>PX_YEST_CLOSE</stp>
        <stp>[Crispin Spreadsheet.xlsx]FDXC!R48C6</stp>
        <tr r="F48" s="8"/>
      </tp>
      <tp>
        <v>140.54</v>
        <stp/>
        <stp>##V3_BDPV12</stp>
        <stp>VOD LN Equity</stp>
        <stp>PX_YEST_CLOSE</stp>
        <stp>[Crispin Spreadsheet.xlsx]OPUS!R65C6</stp>
        <tr r="F65" s="4"/>
      </tp>
      <tp>
        <v>147.1</v>
        <stp/>
        <stp>##V3_BDPV12</stp>
        <stp>EMG LN Equity</stp>
        <stp>PX_YEST_CLOSE</stp>
        <stp>[Crispin Spreadsheet.xlsx]OPUS!R57C6</stp>
        <tr r="F57" s="4"/>
      </tp>
      <tp t="s">
        <v>GBp</v>
        <stp/>
        <stp>##V3_BDPV12</stp>
        <stp>ACA LN Equity</stp>
        <stp>CRNCY</stp>
        <stp>[Crispin Spreadsheet.xlsx]ALEG!R43C4</stp>
        <tr r="D43" s="3"/>
      </tp>
      <tp t="s">
        <v>GBp</v>
        <stp/>
        <stp>##V3_BDPV12</stp>
        <stp>BME LN Equity</stp>
        <stp>CRNCY</stp>
        <stp>[Crispin Spreadsheet.xlsx]SWAN!R115C4</stp>
        <tr r="D115" s="2"/>
      </tp>
      <tp t="s">
        <v>GBp</v>
        <stp/>
        <stp>##V3_BDPV12</stp>
        <stp>OBD LN Equity</stp>
        <stp>CRNCY</stp>
        <stp>[Crispin Spreadsheet.xlsx]SWAN!R154C4</stp>
        <tr r="D154" s="2"/>
      </tp>
      <tp>
        <v>135.44</v>
        <stp/>
        <stp>##V3_BDPV12</stp>
        <stp>HURLN 7.5 07/24/22 Corp</stp>
        <stp>PX_YEST_CLOSE</stp>
        <stp>[Crispin Spreadsheet.xlsx]FDXC!R13C6</stp>
        <tr r="F13" s="8"/>
      </tp>
      <tp>
        <v>15.7905</v>
        <stp/>
        <stp>##V3_BDPV12</stp>
        <stp>EURZAr Curncy</stp>
        <stp>PX_YEST_CLOSE</stp>
        <stp>[Crispin Spreadsheet.xlsx]OEI!R353C32</stp>
        <tr r="AF353" s="1"/>
      </tp>
      <tp>
        <v>15.7905</v>
        <stp/>
        <stp>##V3_BDPV12</stp>
        <stp>EURZAr Curncy</stp>
        <stp>PX_YEST_CLOSE</stp>
        <stp>[Crispin Spreadsheet.xlsx]OEI!R352C32</stp>
        <tr r="AF352" s="1"/>
      </tp>
      <tp>
        <v>15.7905</v>
        <stp/>
        <stp>##V3_BDPV12</stp>
        <stp>EURZAr Curncy</stp>
        <stp>PX_YEST_CLOSE</stp>
        <stp>[Crispin Spreadsheet.xlsx]OEI!R355C32</stp>
        <tr r="AF355" s="1"/>
      </tp>
      <tp>
        <v>15.7905</v>
        <stp/>
        <stp>##V3_BDPV12</stp>
        <stp>EURZAr Curncy</stp>
        <stp>PX_YEST_CLOSE</stp>
        <stp>[Crispin Spreadsheet.xlsx]OEI!R354C32</stp>
        <tr r="AF354" s="1"/>
      </tp>
      <tp>
        <v>15.7905</v>
        <stp/>
        <stp>##V3_BDPV12</stp>
        <stp>EURZAr Curncy</stp>
        <stp>PX_YEST_CLOSE</stp>
        <stp>[Crispin Spreadsheet.xlsx]OEI!R356C32</stp>
        <tr r="AF356" s="1"/>
      </tp>
      <tp t="s">
        <v>#N/A N/A</v>
        <stp/>
        <stp>##V3_BDHV12</stp>
        <stp>ARARGE5206G5 Govt</stp>
        <stp>PX_CLOSE_1D</stp>
        <stp>12/04/2019</stp>
        <stp>12/04/2019</stp>
        <stp>[Crispin Spreadsheet.xlsx]OEI!R793C28</stp>
        <tr r="AB793" s="1"/>
      </tp>
      <tp>
        <v>10.473599999999999</v>
        <stp/>
        <stp>##V3_BDPV12</stp>
        <stp>EURSEK Curncy</stp>
        <stp>PX_YEST_CLOSE</stp>
        <stp>[Crispin Spreadsheet.xlsx]OEI!R828C32</stp>
        <tr r="AF828" s="1"/>
      </tp>
      <tp>
        <v>1.1298999999999999</v>
        <stp/>
        <stp>##V3_BDPV12</stp>
        <stp>EURUSD Curncy</stp>
        <stp>PX_YEST_CLOSE</stp>
        <stp>[Crispin Spreadsheet.xlsx]OEI!R806C32</stp>
        <tr r="AF806" s="1"/>
      </tp>
      <tp>
        <v>1.1298999999999999</v>
        <stp/>
        <stp>##V3_BDPV12</stp>
        <stp>EURUSD Curncy</stp>
        <stp>PX_YEST_CLOSE</stp>
        <stp>[Crispin Spreadsheet.xlsx]OEI!R805C32</stp>
        <tr r="AF805" s="1"/>
      </tp>
      <tp>
        <v>1.1298999999999999</v>
        <stp/>
        <stp>##V3_BDPV12</stp>
        <stp>EURUSD Curncy</stp>
        <stp>PX_YEST_CLOSE</stp>
        <stp>[Crispin Spreadsheet.xlsx]OEI!R809C32</stp>
        <tr r="AF809" s="1"/>
      </tp>
      <tp>
        <v>1.1298999999999999</v>
        <stp/>
        <stp>##V3_BDPV12</stp>
        <stp>EURUSD Curncy</stp>
        <stp>PX_YEST_CLOSE</stp>
        <stp>[Crispin Spreadsheet.xlsx]OEI!R808C32</stp>
        <tr r="AF808" s="1"/>
      </tp>
      <tp>
        <v>1.1298999999999999</v>
        <stp/>
        <stp>##V3_BDPV12</stp>
        <stp>EURUSD Curncy</stp>
        <stp>PX_YEST_CLOSE</stp>
        <stp>[Crispin Spreadsheet.xlsx]OEI!R813C32</stp>
        <tr r="AF813" s="1"/>
      </tp>
      <tp>
        <v>1.1298999999999999</v>
        <stp/>
        <stp>##V3_BDPV12</stp>
        <stp>EURUSD Curncy</stp>
        <stp>PX_YEST_CLOSE</stp>
        <stp>[Crispin Spreadsheet.xlsx]OEI!R812C32</stp>
        <tr r="AF812" s="1"/>
      </tp>
      <tp>
        <v>1.1298999999999999</v>
        <stp/>
        <stp>##V3_BDPV12</stp>
        <stp>EURUSD Curncy</stp>
        <stp>PX_YEST_CLOSE</stp>
        <stp>[Crispin Spreadsheet.xlsx]OEI!R811C32</stp>
        <tr r="AF811" s="1"/>
      </tp>
      <tp>
        <v>1.1298999999999999</v>
        <stp/>
        <stp>##V3_BDPV12</stp>
        <stp>EURUSD Curncy</stp>
        <stp>PX_YEST_CLOSE</stp>
        <stp>[Crispin Spreadsheet.xlsx]OEI!R810C32</stp>
        <tr r="AF810" s="1"/>
      </tp>
      <tp>
        <v>1.1298999999999999</v>
        <stp/>
        <stp>##V3_BDPV12</stp>
        <stp>EURUSD Curncy</stp>
        <stp>PX_YEST_CLOSE</stp>
        <stp>[Crispin Spreadsheet.xlsx]OEI!R819C32</stp>
        <tr r="AF819" s="1"/>
      </tp>
      <tp>
        <v>1.1298999999999999</v>
        <stp/>
        <stp>##V3_BDPV12</stp>
        <stp>EURUSD Curncy</stp>
        <stp>PX_YEST_CLOSE</stp>
        <stp>[Crispin Spreadsheet.xlsx]OEI!R827C32</stp>
        <tr r="AF827" s="1"/>
      </tp>
      <tp>
        <v>1.1298999999999999</v>
        <stp/>
        <stp>##V3_BDPV12</stp>
        <stp>EURUSD Curncy</stp>
        <stp>PX_YEST_CLOSE</stp>
        <stp>[Crispin Spreadsheet.xlsx]OEI!R823C32</stp>
        <tr r="AF823" s="1"/>
      </tp>
      <tp>
        <v>1.1298999999999999</v>
        <stp/>
        <stp>##V3_BDPV12</stp>
        <stp>EURUSD Curncy</stp>
        <stp>PX_YEST_CLOSE</stp>
        <stp>[Crispin Spreadsheet.xlsx]OEI!R821C32</stp>
        <tr r="AF821" s="1"/>
      </tp>
      <tp>
        <v>1.1298999999999999</v>
        <stp/>
        <stp>##V3_BDPV12</stp>
        <stp>EURUSD Curncy</stp>
        <stp>PX_YEST_CLOSE</stp>
        <stp>[Crispin Spreadsheet.xlsx]OEI!R820C32</stp>
        <tr r="AF820" s="1"/>
      </tp>
      <tp>
        <v>1.1298999999999999</v>
        <stp/>
        <stp>##V3_BDPV12</stp>
        <stp>EURUSD Curncy</stp>
        <stp>PX_YEST_CLOSE</stp>
        <stp>[Crispin Spreadsheet.xlsx]OEI!R836C32</stp>
        <tr r="AF836" s="1"/>
      </tp>
      <tp>
        <v>1.1298999999999999</v>
        <stp/>
        <stp>##V3_BDPV12</stp>
        <stp>EURUSD Curncy</stp>
        <stp>PX_YEST_CLOSE</stp>
        <stp>[Crispin Spreadsheet.xlsx]OEI!R835C32</stp>
        <tr r="AF835" s="1"/>
      </tp>
      <tp>
        <v>1.1298999999999999</v>
        <stp/>
        <stp>##V3_BDPV12</stp>
        <stp>EURUSD Curncy</stp>
        <stp>PX_YEST_CLOSE</stp>
        <stp>[Crispin Spreadsheet.xlsx]OEI!R844C32</stp>
        <tr r="AF844" s="1"/>
      </tp>
      <tp>
        <v>1.1298999999999999</v>
        <stp/>
        <stp>##V3_BDPV12</stp>
        <stp>EURUSD Curncy</stp>
        <stp>PX_YEST_CLOSE</stp>
        <stp>[Crispin Spreadsheet.xlsx]OEI!R840C32</stp>
        <tr r="AF840" s="1"/>
      </tp>
      <tp>
        <v>1.1298999999999999</v>
        <stp/>
        <stp>##V3_BDPV12</stp>
        <stp>EURUSD Curncy</stp>
        <stp>PX_YEST_CLOSE</stp>
        <stp>[Crispin Spreadsheet.xlsx]OEI!R849C32</stp>
        <tr r="AF849" s="1"/>
      </tp>
      <tp>
        <v>1.1298999999999999</v>
        <stp/>
        <stp>##V3_BDPV12</stp>
        <stp>EURUSD Curncy</stp>
        <stp>PX_YEST_CLOSE</stp>
        <stp>[Crispin Spreadsheet.xlsx]OEI!R848C32</stp>
        <tr r="AF848" s="1"/>
      </tp>
      <tp>
        <v>1.1298999999999999</v>
        <stp/>
        <stp>##V3_BDPV12</stp>
        <stp>EURUSD Curncy</stp>
        <stp>PX_YEST_CLOSE</stp>
        <stp>[Crispin Spreadsheet.xlsx]OEI!R854C32</stp>
        <tr r="AF854" s="1"/>
      </tp>
      <tp>
        <v>1.1298999999999999</v>
        <stp/>
        <stp>##V3_BDPV12</stp>
        <stp>EURUSD Curncy</stp>
        <stp>PX_YEST_CLOSE</stp>
        <stp>[Crispin Spreadsheet.xlsx]OEI!R852C32</stp>
        <tr r="AF852" s="1"/>
      </tp>
      <tp>
        <v>1.1298999999999999</v>
        <stp/>
        <stp>##V3_BDPV12</stp>
        <stp>EURUSD Curncy</stp>
        <stp>PX_YEST_CLOSE</stp>
        <stp>[Crispin Spreadsheet.xlsx]OEI!R851C32</stp>
        <tr r="AF851" s="1"/>
      </tp>
      <tp>
        <v>1.1298999999999999</v>
        <stp/>
        <stp>##V3_BDPV12</stp>
        <stp>EURUSD Curncy</stp>
        <stp>PX_YEST_CLOSE</stp>
        <stp>[Crispin Spreadsheet.xlsx]OEI!R850C32</stp>
        <tr r="AF850" s="1"/>
      </tp>
      <tp>
        <v>1.1298999999999999</v>
        <stp/>
        <stp>##V3_BDPV12</stp>
        <stp>EURUSD Curncy</stp>
        <stp>PX_YEST_CLOSE</stp>
        <stp>[Crispin Spreadsheet.xlsx]OEI!R586C32</stp>
        <tr r="AF586" s="1"/>
      </tp>
      <tp>
        <v>1.1298999999999999</v>
        <stp/>
        <stp>##V3_BDPV12</stp>
        <stp>EURUSD Curncy</stp>
        <stp>PX_YEST_CLOSE</stp>
        <stp>[Crispin Spreadsheet.xlsx]OEI!R584C32</stp>
        <tr r="AF584" s="1"/>
      </tp>
      <tp>
        <v>6.5396999999999998</v>
        <stp/>
        <stp>##V3_BDPV12</stp>
        <stp>EURTRY Curncy</stp>
        <stp>PX_YEST_CLOSE</stp>
        <stp>[Crispin Spreadsheet.xlsx]OEI!R423C32</stp>
        <tr r="AF423" s="1"/>
      </tp>
      <tp>
        <v>1.1298999999999999</v>
        <stp/>
        <stp>##V3_BDPV12</stp>
        <stp>EURUSD Curncy</stp>
        <stp>PX_YEST_CLOSE</stp>
        <stp>[Crispin Spreadsheet.xlsx]OEI!R551C32</stp>
        <tr r="AF551" s="1"/>
      </tp>
      <tp>
        <v>10.473599999999999</v>
        <stp/>
        <stp>##V3_BDPV12</stp>
        <stp>EURSEK Curncy</stp>
        <stp>PX_YEST_CLOSE</stp>
        <stp>[Crispin Spreadsheet.xlsx]OEI!R388C32</stp>
        <tr r="AF388" s="1"/>
      </tp>
      <tp>
        <v>10.473599999999999</v>
        <stp/>
        <stp>##V3_BDPV12</stp>
        <stp>EURSEK Curncy</stp>
        <stp>PX_YEST_CLOSE</stp>
        <stp>[Crispin Spreadsheet.xlsx]OEI!R389C32</stp>
        <tr r="AF389" s="1"/>
      </tp>
      <tp>
        <v>10.473599999999999</v>
        <stp/>
        <stp>##V3_BDPV12</stp>
        <stp>EURSEK Curncy</stp>
        <stp>PX_YEST_CLOSE</stp>
        <stp>[Crispin Spreadsheet.xlsx]OEI!R380C32</stp>
        <tr r="AF380" s="1"/>
      </tp>
      <tp>
        <v>10.473599999999999</v>
        <stp/>
        <stp>##V3_BDPV12</stp>
        <stp>EURSEK Curncy</stp>
        <stp>PX_YEST_CLOSE</stp>
        <stp>[Crispin Spreadsheet.xlsx]OEI!R381C32</stp>
        <tr r="AF381" s="1"/>
      </tp>
      <tp>
        <v>10.473599999999999</v>
        <stp/>
        <stp>##V3_BDPV12</stp>
        <stp>EURSEK Curncy</stp>
        <stp>PX_YEST_CLOSE</stp>
        <stp>[Crispin Spreadsheet.xlsx]OEI!R382C32</stp>
        <tr r="AF382" s="1"/>
      </tp>
      <tp>
        <v>10.473599999999999</v>
        <stp/>
        <stp>##V3_BDPV12</stp>
        <stp>EURSEK Curncy</stp>
        <stp>PX_YEST_CLOSE</stp>
        <stp>[Crispin Spreadsheet.xlsx]OEI!R383C32</stp>
        <tr r="AF383" s="1"/>
      </tp>
      <tp>
        <v>10.473599999999999</v>
        <stp/>
        <stp>##V3_BDPV12</stp>
        <stp>EURSEK Curncy</stp>
        <stp>PX_YEST_CLOSE</stp>
        <stp>[Crispin Spreadsheet.xlsx]OEI!R384C32</stp>
        <tr r="AF384" s="1"/>
      </tp>
      <tp>
        <v>10.473599999999999</v>
        <stp/>
        <stp>##V3_BDPV12</stp>
        <stp>EURSEK Curncy</stp>
        <stp>PX_YEST_CLOSE</stp>
        <stp>[Crispin Spreadsheet.xlsx]OEI!R385C32</stp>
        <tr r="AF385" s="1"/>
      </tp>
      <tp>
        <v>10.473599999999999</v>
        <stp/>
        <stp>##V3_BDPV12</stp>
        <stp>EURSEK Curncy</stp>
        <stp>PX_YEST_CLOSE</stp>
        <stp>[Crispin Spreadsheet.xlsx]OEI!R386C32</stp>
        <tr r="AF386" s="1"/>
      </tp>
      <tp>
        <v>10.473599999999999</v>
        <stp/>
        <stp>##V3_BDPV12</stp>
        <stp>EURSEK Curncy</stp>
        <stp>PX_YEST_CLOSE</stp>
        <stp>[Crispin Spreadsheet.xlsx]OEI!R387C32</stp>
        <tr r="AF387" s="1"/>
      </tp>
      <tp>
        <v>10.473599999999999</v>
        <stp/>
        <stp>##V3_BDPV12</stp>
        <stp>EURSEK Curncy</stp>
        <stp>PX_YEST_CLOSE</stp>
        <stp>[Crispin Spreadsheet.xlsx]OEI!R390C32</stp>
        <tr r="AF390" s="1"/>
      </tp>
      <tp>
        <v>10.473599999999999</v>
        <stp/>
        <stp>##V3_BDPV12</stp>
        <stp>EURSEK Curncy</stp>
        <stp>PX_YEST_CLOSE</stp>
        <stp>[Crispin Spreadsheet.xlsx]OEI!R391C32</stp>
        <tr r="AF391" s="1"/>
      </tp>
      <tp>
        <v>10.473599999999999</v>
        <stp/>
        <stp>##V3_BDPV12</stp>
        <stp>EURSEK Curncy</stp>
        <stp>PX_YEST_CLOSE</stp>
        <stp>[Crispin Spreadsheet.xlsx]OEI!R392C32</stp>
        <tr r="AF392" s="1"/>
      </tp>
      <tp>
        <v>10.473599999999999</v>
        <stp/>
        <stp>##V3_BDPV12</stp>
        <stp>EURSEK Curncy</stp>
        <stp>PX_YEST_CLOSE</stp>
        <stp>[Crispin Spreadsheet.xlsx]OEI!R393C32</stp>
        <tr r="AF393" s="1"/>
      </tp>
      <tp>
        <v>1.5286</v>
        <stp/>
        <stp>##V3_BDPV12</stp>
        <stp>EURSGD Curncy</stp>
        <stp>PX_YEST_CLOSE</stp>
        <stp>[Crispin Spreadsheet.xlsx]OEI!R349C32</stp>
        <tr r="AF349" s="1"/>
      </tp>
      <tp>
        <v>10.473599999999999</v>
        <stp/>
        <stp>##V3_BDPV12</stp>
        <stp>EURSEK Curncy</stp>
        <stp>PX_YEST_CLOSE</stp>
        <stp>[Crispin Spreadsheet.xlsx]OEI!R378C32</stp>
        <tr r="AF378" s="1"/>
      </tp>
      <tp>
        <v>10.473599999999999</v>
        <stp/>
        <stp>##V3_BDPV12</stp>
        <stp>EURSEK Curncy</stp>
        <stp>PX_YEST_CLOSE</stp>
        <stp>[Crispin Spreadsheet.xlsx]OEI!R379C32</stp>
        <tr r="AF379" s="1"/>
      </tp>
      <tp>
        <v>10.473599999999999</v>
        <stp/>
        <stp>##V3_BDPV12</stp>
        <stp>EURSEK Curncy</stp>
        <stp>PX_YEST_CLOSE</stp>
        <stp>[Crispin Spreadsheet.xlsx]OEI!R375C32</stp>
        <tr r="AF375" s="1"/>
      </tp>
      <tp>
        <v>10.473599999999999</v>
        <stp/>
        <stp>##V3_BDPV12</stp>
        <stp>EURSEK Curncy</stp>
        <stp>PX_YEST_CLOSE</stp>
        <stp>[Crispin Spreadsheet.xlsx]OEI!R376C32</stp>
        <tr r="AF376" s="1"/>
      </tp>
      <tp>
        <v>10.473599999999999</v>
        <stp/>
        <stp>##V3_BDPV12</stp>
        <stp>EURSEK Curncy</stp>
        <stp>PX_YEST_CLOSE</stp>
        <stp>[Crispin Spreadsheet.xlsx]OEI!R377C32</stp>
        <tr r="AF377" s="1"/>
      </tp>
      <tp>
        <v>21415</v>
        <stp/>
        <stp>##V3_BDPV12</stp>
        <stp>STA Index</stp>
        <stp>LAST_PRICE</stp>
        <stp>[Crispin Spreadsheet4.xlsx]OEI!R231C7</stp>
        <tr r="G231" s="1"/>
      </tp>
      <tp>
        <v>1.1298999999999999</v>
        <stp/>
        <stp>##V3_BDPV12</stp>
        <stp>EURUSD Curncy</stp>
        <stp>PX_YEST_CLOSE</stp>
        <stp>[Crispin Spreadsheet.xlsx]OEI!R497C32</stp>
        <tr r="AF497" s="1"/>
      </tp>
      <tp>
        <v>1.1298999999999999</v>
        <stp/>
        <stp>##V3_BDPV12</stp>
        <stp>EURUSD Curncy</stp>
        <stp>PX_YEST_CLOSE</stp>
        <stp>[Crispin Spreadsheet.xlsx]OEI!R787C32</stp>
        <tr r="AF787" s="1"/>
      </tp>
      <tp>
        <v>1.1298999999999999</v>
        <stp/>
        <stp>##V3_BDPV12</stp>
        <stp>EURUSD Curncy</stp>
        <stp>PX_YEST_CLOSE</stp>
        <stp>[Crispin Spreadsheet.xlsx]OEI!R786C32</stp>
        <tr r="AF786" s="1"/>
      </tp>
      <tp>
        <v>1.1298999999999999</v>
        <stp/>
        <stp>##V3_BDPV12</stp>
        <stp>EURUSD Curncy</stp>
        <stp>PX_YEST_CLOSE</stp>
        <stp>[Crispin Spreadsheet.xlsx]OEI!R785C32</stp>
        <tr r="AF785" s="1"/>
      </tp>
      <tp>
        <v>1.1298999999999999</v>
        <stp/>
        <stp>##V3_BDPV12</stp>
        <stp>EURUSD Curncy</stp>
        <stp>PX_YEST_CLOSE</stp>
        <stp>[Crispin Spreadsheet.xlsx]OEI!R784C32</stp>
        <tr r="AF784" s="1"/>
      </tp>
      <tp>
        <v>1.1298999999999999</v>
        <stp/>
        <stp>##V3_BDPV12</stp>
        <stp>EURUSD Curncy</stp>
        <stp>PX_YEST_CLOSE</stp>
        <stp>[Crispin Spreadsheet.xlsx]OEI!R783C32</stp>
        <tr r="AF783" s="1"/>
      </tp>
      <tp>
        <v>1.1298999999999999</v>
        <stp/>
        <stp>##V3_BDPV12</stp>
        <stp>EURUSD Curncy</stp>
        <stp>PX_YEST_CLOSE</stp>
        <stp>[Crispin Spreadsheet.xlsx]OEI!R781C32</stp>
        <tr r="AF781" s="1"/>
      </tp>
      <tp>
        <v>1.1298999999999999</v>
        <stp/>
        <stp>##V3_BDPV12</stp>
        <stp>EURUSD Curncy</stp>
        <stp>PX_YEST_CLOSE</stp>
        <stp>[Crispin Spreadsheet.xlsx]OEI!R789C32</stp>
        <tr r="AF789" s="1"/>
      </tp>
      <tp>
        <v>1.1298999999999999</v>
        <stp/>
        <stp>##V3_BDPV12</stp>
        <stp>EURUSD Curncy</stp>
        <stp>PX_YEST_CLOSE</stp>
        <stp>[Crispin Spreadsheet.xlsx]OEI!R788C32</stp>
        <tr r="AF788" s="1"/>
      </tp>
      <tp>
        <v>1.1298999999999999</v>
        <stp/>
        <stp>##V3_BDPV12</stp>
        <stp>EURUSD Curncy</stp>
        <stp>PX_YEST_CLOSE</stp>
        <stp>[Crispin Spreadsheet.xlsx]OEI!R796C32</stp>
        <tr r="AF796" s="1"/>
      </tp>
      <tp>
        <v>1.1298999999999999</v>
        <stp/>
        <stp>##V3_BDPV12</stp>
        <stp>EURUSD Curncy</stp>
        <stp>PX_YEST_CLOSE</stp>
        <stp>[Crispin Spreadsheet.xlsx]OEI!R791C32</stp>
        <tr r="AF791" s="1"/>
      </tp>
      <tp>
        <v>1.1298999999999999</v>
        <stp/>
        <stp>##V3_BDPV12</stp>
        <stp>EURUSD Curncy</stp>
        <stp>PX_YEST_CLOSE</stp>
        <stp>[Crispin Spreadsheet.xlsx]OEI!R790C32</stp>
        <tr r="AF790" s="1"/>
      </tp>
      <tp>
        <v>1.1298999999999999</v>
        <stp/>
        <stp>##V3_BDPV12</stp>
        <stp>EURUSD Curncy</stp>
        <stp>PX_YEST_CLOSE</stp>
        <stp>[Crispin Spreadsheet.xlsx]OEI!R707C32</stp>
        <tr r="AF707" s="1"/>
      </tp>
      <tp>
        <v>1.1298999999999999</v>
        <stp/>
        <stp>##V3_BDPV12</stp>
        <stp>EURUSD Curncy</stp>
        <stp>PX_YEST_CLOSE</stp>
        <stp>[Crispin Spreadsheet.xlsx]OEI!R706C32</stp>
        <tr r="AF706" s="1"/>
      </tp>
      <tp>
        <v>1.1298999999999999</v>
        <stp/>
        <stp>##V3_BDPV12</stp>
        <stp>EURUSD Curncy</stp>
        <stp>PX_YEST_CLOSE</stp>
        <stp>[Crispin Spreadsheet.xlsx]OEI!R705C32</stp>
        <tr r="AF705" s="1"/>
      </tp>
      <tp>
        <v>1.1298999999999999</v>
        <stp/>
        <stp>##V3_BDPV12</stp>
        <stp>EURUSD Curncy</stp>
        <stp>PX_YEST_CLOSE</stp>
        <stp>[Crispin Spreadsheet.xlsx]OEI!R704C32</stp>
        <tr r="AF704" s="1"/>
      </tp>
      <tp>
        <v>1.1298999999999999</v>
        <stp/>
        <stp>##V3_BDPV12</stp>
        <stp>EURUSD Curncy</stp>
        <stp>PX_YEST_CLOSE</stp>
        <stp>[Crispin Spreadsheet.xlsx]OEI!R703C32</stp>
        <tr r="AF703" s="1"/>
      </tp>
      <tp>
        <v>1.1298999999999999</v>
        <stp/>
        <stp>##V3_BDPV12</stp>
        <stp>EURUSD Curncy</stp>
        <stp>PX_YEST_CLOSE</stp>
        <stp>[Crispin Spreadsheet.xlsx]OEI!R702C32</stp>
        <tr r="AF702" s="1"/>
      </tp>
      <tp>
        <v>1.1298999999999999</v>
        <stp/>
        <stp>##V3_BDPV12</stp>
        <stp>EURUSD Curncy</stp>
        <stp>PX_YEST_CLOSE</stp>
        <stp>[Crispin Spreadsheet.xlsx]OEI!R701C32</stp>
        <tr r="AF701" s="1"/>
      </tp>
      <tp>
        <v>1.1298999999999999</v>
        <stp/>
        <stp>##V3_BDPV12</stp>
        <stp>EURUSD Curncy</stp>
        <stp>PX_YEST_CLOSE</stp>
        <stp>[Crispin Spreadsheet.xlsx]OEI!R700C32</stp>
        <tr r="AF700" s="1"/>
      </tp>
      <tp>
        <v>1.1298999999999999</v>
        <stp/>
        <stp>##V3_BDPV12</stp>
        <stp>EURUSD Curncy</stp>
        <stp>PX_YEST_CLOSE</stp>
        <stp>[Crispin Spreadsheet.xlsx]OEI!R709C32</stp>
        <tr r="AF709" s="1"/>
      </tp>
      <tp>
        <v>1.1298999999999999</v>
        <stp/>
        <stp>##V3_BDPV12</stp>
        <stp>EURUSD Curncy</stp>
        <stp>PX_YEST_CLOSE</stp>
        <stp>[Crispin Spreadsheet.xlsx]OEI!R708C32</stp>
        <tr r="AF708" s="1"/>
      </tp>
      <tp>
        <v>1.1298999999999999</v>
        <stp/>
        <stp>##V3_BDPV12</stp>
        <stp>EURUSD Curncy</stp>
        <stp>PX_YEST_CLOSE</stp>
        <stp>[Crispin Spreadsheet.xlsx]OEI!R717C32</stp>
        <tr r="AF717" s="1"/>
      </tp>
      <tp>
        <v>1.1298999999999999</v>
        <stp/>
        <stp>##V3_BDPV12</stp>
        <stp>EURUSD Curncy</stp>
        <stp>PX_YEST_CLOSE</stp>
        <stp>[Crispin Spreadsheet.xlsx]OEI!R716C32</stp>
        <tr r="AF716" s="1"/>
      </tp>
      <tp>
        <v>1.1298999999999999</v>
        <stp/>
        <stp>##V3_BDPV12</stp>
        <stp>EURUSD Curncy</stp>
        <stp>PX_YEST_CLOSE</stp>
        <stp>[Crispin Spreadsheet.xlsx]OEI!R715C32</stp>
        <tr r="AF715" s="1"/>
      </tp>
      <tp>
        <v>1.1298999999999999</v>
        <stp/>
        <stp>##V3_BDPV12</stp>
        <stp>EURUSD Curncy</stp>
        <stp>PX_YEST_CLOSE</stp>
        <stp>[Crispin Spreadsheet.xlsx]OEI!R714C32</stp>
        <tr r="AF714" s="1"/>
      </tp>
      <tp>
        <v>1.1298999999999999</v>
        <stp/>
        <stp>##V3_BDPV12</stp>
        <stp>EURUSD Curncy</stp>
        <stp>PX_YEST_CLOSE</stp>
        <stp>[Crispin Spreadsheet.xlsx]OEI!R713C32</stp>
        <tr r="AF713" s="1"/>
      </tp>
      <tp>
        <v>1.1298999999999999</v>
        <stp/>
        <stp>##V3_BDPV12</stp>
        <stp>EURUSD Curncy</stp>
        <stp>PX_YEST_CLOSE</stp>
        <stp>[Crispin Spreadsheet.xlsx]OEI!R712C32</stp>
        <tr r="AF712" s="1"/>
      </tp>
      <tp>
        <v>1.1298999999999999</v>
        <stp/>
        <stp>##V3_BDPV12</stp>
        <stp>EURUSD Curncy</stp>
        <stp>PX_YEST_CLOSE</stp>
        <stp>[Crispin Spreadsheet.xlsx]OEI!R711C32</stp>
        <tr r="AF711" s="1"/>
      </tp>
      <tp>
        <v>1.1298999999999999</v>
        <stp/>
        <stp>##V3_BDPV12</stp>
        <stp>EURUSD Curncy</stp>
        <stp>PX_YEST_CLOSE</stp>
        <stp>[Crispin Spreadsheet.xlsx]OEI!R710C32</stp>
        <tr r="AF710" s="1"/>
      </tp>
      <tp>
        <v>1.1298999999999999</v>
        <stp/>
        <stp>##V3_BDPV12</stp>
        <stp>EURUSD Curncy</stp>
        <stp>PX_YEST_CLOSE</stp>
        <stp>[Crispin Spreadsheet.xlsx]OEI!R719C32</stp>
        <tr r="AF719" s="1"/>
      </tp>
      <tp>
        <v>1.1298999999999999</v>
        <stp/>
        <stp>##V3_BDPV12</stp>
        <stp>EURUSD Curncy</stp>
        <stp>PX_YEST_CLOSE</stp>
        <stp>[Crispin Spreadsheet.xlsx]OEI!R718C32</stp>
        <tr r="AF718" s="1"/>
      </tp>
      <tp>
        <v>1.1298999999999999</v>
        <stp/>
        <stp>##V3_BDPV12</stp>
        <stp>EURUSD Curncy</stp>
        <stp>PX_YEST_CLOSE</stp>
        <stp>[Crispin Spreadsheet.xlsx]OEI!R727C32</stp>
        <tr r="AF727" s="1"/>
      </tp>
      <tp>
        <v>1.1298999999999999</v>
        <stp/>
        <stp>##V3_BDPV12</stp>
        <stp>EURUSD Curncy</stp>
        <stp>PX_YEST_CLOSE</stp>
        <stp>[Crispin Spreadsheet.xlsx]OEI!R726C32</stp>
        <tr r="AF726" s="1"/>
      </tp>
      <tp>
        <v>1.1298999999999999</v>
        <stp/>
        <stp>##V3_BDPV12</stp>
        <stp>EURUSD Curncy</stp>
        <stp>PX_YEST_CLOSE</stp>
        <stp>[Crispin Spreadsheet.xlsx]OEI!R725C32</stp>
        <tr r="AF725" s="1"/>
      </tp>
      <tp>
        <v>1.1298999999999999</v>
        <stp/>
        <stp>##V3_BDPV12</stp>
        <stp>EURUSD Curncy</stp>
        <stp>PX_YEST_CLOSE</stp>
        <stp>[Crispin Spreadsheet.xlsx]OEI!R724C32</stp>
        <tr r="AF724" s="1"/>
      </tp>
      <tp>
        <v>1.1298999999999999</v>
        <stp/>
        <stp>##V3_BDPV12</stp>
        <stp>EURUSD Curncy</stp>
        <stp>PX_YEST_CLOSE</stp>
        <stp>[Crispin Spreadsheet.xlsx]OEI!R723C32</stp>
        <tr r="AF723" s="1"/>
      </tp>
      <tp>
        <v>1.1298999999999999</v>
        <stp/>
        <stp>##V3_BDPV12</stp>
        <stp>EURUSD Curncy</stp>
        <stp>PX_YEST_CLOSE</stp>
        <stp>[Crispin Spreadsheet.xlsx]OEI!R722C32</stp>
        <tr r="AF722" s="1"/>
      </tp>
      <tp>
        <v>1.1298999999999999</v>
        <stp/>
        <stp>##V3_BDPV12</stp>
        <stp>EURUSD Curncy</stp>
        <stp>PX_YEST_CLOSE</stp>
        <stp>[Crispin Spreadsheet.xlsx]OEI!R721C32</stp>
        <tr r="AF721" s="1"/>
      </tp>
      <tp>
        <v>1.1298999999999999</v>
        <stp/>
        <stp>##V3_BDPV12</stp>
        <stp>EURUSD Curncy</stp>
        <stp>PX_YEST_CLOSE</stp>
        <stp>[Crispin Spreadsheet.xlsx]OEI!R720C32</stp>
        <tr r="AF720" s="1"/>
      </tp>
      <tp>
        <v>1.1298999999999999</v>
        <stp/>
        <stp>##V3_BDPV12</stp>
        <stp>EURUSD Curncy</stp>
        <stp>PX_YEST_CLOSE</stp>
        <stp>[Crispin Spreadsheet.xlsx]OEI!R729C32</stp>
        <tr r="AF729" s="1"/>
      </tp>
      <tp>
        <v>1.1298999999999999</v>
        <stp/>
        <stp>##V3_BDPV12</stp>
        <stp>EURUSD Curncy</stp>
        <stp>PX_YEST_CLOSE</stp>
        <stp>[Crispin Spreadsheet.xlsx]OEI!R728C32</stp>
        <tr r="AF728" s="1"/>
      </tp>
      <tp>
        <v>1.1298999999999999</v>
        <stp/>
        <stp>##V3_BDPV12</stp>
        <stp>EURUSD Curncy</stp>
        <stp>PX_YEST_CLOSE</stp>
        <stp>[Crispin Spreadsheet.xlsx]OEI!R737C32</stp>
        <tr r="AF737" s="1"/>
      </tp>
      <tp>
        <v>1.1298999999999999</v>
        <stp/>
        <stp>##V3_BDPV12</stp>
        <stp>EURUSD Curncy</stp>
        <stp>PX_YEST_CLOSE</stp>
        <stp>[Crispin Spreadsheet.xlsx]OEI!R736C32</stp>
        <tr r="AF736" s="1"/>
      </tp>
      <tp>
        <v>1.1298999999999999</v>
        <stp/>
        <stp>##V3_BDPV12</stp>
        <stp>EURUSD Curncy</stp>
        <stp>PX_YEST_CLOSE</stp>
        <stp>[Crispin Spreadsheet.xlsx]OEI!R735C32</stp>
        <tr r="AF735" s="1"/>
      </tp>
      <tp>
        <v>1.1298999999999999</v>
        <stp/>
        <stp>##V3_BDPV12</stp>
        <stp>EURUSD Curncy</stp>
        <stp>PX_YEST_CLOSE</stp>
        <stp>[Crispin Spreadsheet.xlsx]OEI!R734C32</stp>
        <tr r="AF734" s="1"/>
      </tp>
      <tp>
        <v>1.1298999999999999</v>
        <stp/>
        <stp>##V3_BDPV12</stp>
        <stp>EURUSD Curncy</stp>
        <stp>PX_YEST_CLOSE</stp>
        <stp>[Crispin Spreadsheet.xlsx]OEI!R733C32</stp>
        <tr r="AF733" s="1"/>
      </tp>
      <tp>
        <v>1.1298999999999999</v>
        <stp/>
        <stp>##V3_BDPV12</stp>
        <stp>EURUSD Curncy</stp>
        <stp>PX_YEST_CLOSE</stp>
        <stp>[Crispin Spreadsheet.xlsx]OEI!R732C32</stp>
        <tr r="AF732" s="1"/>
      </tp>
      <tp>
        <v>1.1298999999999999</v>
        <stp/>
        <stp>##V3_BDPV12</stp>
        <stp>EURUSD Curncy</stp>
        <stp>PX_YEST_CLOSE</stp>
        <stp>[Crispin Spreadsheet.xlsx]OEI!R731C32</stp>
        <tr r="AF731" s="1"/>
      </tp>
      <tp>
        <v>1.1298999999999999</v>
        <stp/>
        <stp>##V3_BDPV12</stp>
        <stp>EURUSD Curncy</stp>
        <stp>PX_YEST_CLOSE</stp>
        <stp>[Crispin Spreadsheet.xlsx]OEI!R730C32</stp>
        <tr r="AF730" s="1"/>
      </tp>
      <tp>
        <v>1.1298999999999999</v>
        <stp/>
        <stp>##V3_BDPV12</stp>
        <stp>EURUSD Curncy</stp>
        <stp>PX_YEST_CLOSE</stp>
        <stp>[Crispin Spreadsheet.xlsx]OEI!R739C32</stp>
        <tr r="AF739" s="1"/>
      </tp>
      <tp>
        <v>1.1298999999999999</v>
        <stp/>
        <stp>##V3_BDPV12</stp>
        <stp>EURUSD Curncy</stp>
        <stp>PX_YEST_CLOSE</stp>
        <stp>[Crispin Spreadsheet.xlsx]OEI!R738C32</stp>
        <tr r="AF738" s="1"/>
      </tp>
      <tp>
        <v>1.1298999999999999</v>
        <stp/>
        <stp>##V3_BDPV12</stp>
        <stp>EURUSD Curncy</stp>
        <stp>PX_YEST_CLOSE</stp>
        <stp>[Crispin Spreadsheet.xlsx]OEI!R747C32</stp>
        <tr r="AF747" s="1"/>
      </tp>
      <tp>
        <v>1.1298999999999999</v>
        <stp/>
        <stp>##V3_BDPV12</stp>
        <stp>EURUSD Curncy</stp>
        <stp>PX_YEST_CLOSE</stp>
        <stp>[Crispin Spreadsheet.xlsx]OEI!R746C32</stp>
        <tr r="AF746" s="1"/>
      </tp>
      <tp>
        <v>1.1298999999999999</v>
        <stp/>
        <stp>##V3_BDPV12</stp>
        <stp>EURUSD Curncy</stp>
        <stp>PX_YEST_CLOSE</stp>
        <stp>[Crispin Spreadsheet.xlsx]OEI!R745C32</stp>
        <tr r="AF745" s="1"/>
      </tp>
      <tp>
        <v>1.1298999999999999</v>
        <stp/>
        <stp>##V3_BDPV12</stp>
        <stp>EURUSD Curncy</stp>
        <stp>PX_YEST_CLOSE</stp>
        <stp>[Crispin Spreadsheet.xlsx]OEI!R744C32</stp>
        <tr r="AF744" s="1"/>
      </tp>
      <tp>
        <v>1.1298999999999999</v>
        <stp/>
        <stp>##V3_BDPV12</stp>
        <stp>EURUSD Curncy</stp>
        <stp>PX_YEST_CLOSE</stp>
        <stp>[Crispin Spreadsheet.xlsx]OEI!R743C32</stp>
        <tr r="AF743" s="1"/>
      </tp>
      <tp>
        <v>1.1298999999999999</v>
        <stp/>
        <stp>##V3_BDPV12</stp>
        <stp>EURUSD Curncy</stp>
        <stp>PX_YEST_CLOSE</stp>
        <stp>[Crispin Spreadsheet.xlsx]OEI!R742C32</stp>
        <tr r="AF742" s="1"/>
      </tp>
      <tp>
        <v>1.1298999999999999</v>
        <stp/>
        <stp>##V3_BDPV12</stp>
        <stp>EURUSD Curncy</stp>
        <stp>PX_YEST_CLOSE</stp>
        <stp>[Crispin Spreadsheet.xlsx]OEI!R741C32</stp>
        <tr r="AF741" s="1"/>
      </tp>
      <tp>
        <v>1.1298999999999999</v>
        <stp/>
        <stp>##V3_BDPV12</stp>
        <stp>EURUSD Curncy</stp>
        <stp>PX_YEST_CLOSE</stp>
        <stp>[Crispin Spreadsheet.xlsx]OEI!R740C32</stp>
        <tr r="AF740" s="1"/>
      </tp>
      <tp>
        <v>1.1298999999999999</v>
        <stp/>
        <stp>##V3_BDPV12</stp>
        <stp>EURUSD Curncy</stp>
        <stp>PX_YEST_CLOSE</stp>
        <stp>[Crispin Spreadsheet.xlsx]OEI!R749C32</stp>
        <tr r="AF749" s="1"/>
      </tp>
      <tp>
        <v>1.1298999999999999</v>
        <stp/>
        <stp>##V3_BDPV12</stp>
        <stp>EURUSD Curncy</stp>
        <stp>PX_YEST_CLOSE</stp>
        <stp>[Crispin Spreadsheet.xlsx]OEI!R748C32</stp>
        <tr r="AF748" s="1"/>
      </tp>
      <tp>
        <v>1.1298999999999999</v>
        <stp/>
        <stp>##V3_BDPV12</stp>
        <stp>EURUSD Curncy</stp>
        <stp>PX_YEST_CLOSE</stp>
        <stp>[Crispin Spreadsheet.xlsx]OEI!R757C32</stp>
        <tr r="AF757" s="1"/>
      </tp>
      <tp>
        <v>1.1298999999999999</v>
        <stp/>
        <stp>##V3_BDPV12</stp>
        <stp>EURUSD Curncy</stp>
        <stp>PX_YEST_CLOSE</stp>
        <stp>[Crispin Spreadsheet.xlsx]OEI!R756C32</stp>
        <tr r="AF756" s="1"/>
      </tp>
      <tp>
        <v>1.1298999999999999</v>
        <stp/>
        <stp>##V3_BDPV12</stp>
        <stp>EURUSD Curncy</stp>
        <stp>PX_YEST_CLOSE</stp>
        <stp>[Crispin Spreadsheet.xlsx]OEI!R755C32</stp>
        <tr r="AF755" s="1"/>
      </tp>
      <tp>
        <v>1.1298999999999999</v>
        <stp/>
        <stp>##V3_BDPV12</stp>
        <stp>EURUSD Curncy</stp>
        <stp>PX_YEST_CLOSE</stp>
        <stp>[Crispin Spreadsheet.xlsx]OEI!R754C32</stp>
        <tr r="AF754" s="1"/>
      </tp>
      <tp>
        <v>1.1298999999999999</v>
        <stp/>
        <stp>##V3_BDPV12</stp>
        <stp>EURUSD Curncy</stp>
        <stp>PX_YEST_CLOSE</stp>
        <stp>[Crispin Spreadsheet.xlsx]OEI!R753C32</stp>
        <tr r="AF753" s="1"/>
      </tp>
      <tp>
        <v>1.1298999999999999</v>
        <stp/>
        <stp>##V3_BDPV12</stp>
        <stp>EURUSD Curncy</stp>
        <stp>PX_YEST_CLOSE</stp>
        <stp>[Crispin Spreadsheet.xlsx]OEI!R752C32</stp>
        <tr r="AF752" s="1"/>
      </tp>
      <tp>
        <v>1.1298999999999999</v>
        <stp/>
        <stp>##V3_BDPV12</stp>
        <stp>EURUSD Curncy</stp>
        <stp>PX_YEST_CLOSE</stp>
        <stp>[Crispin Spreadsheet.xlsx]OEI!R751C32</stp>
        <tr r="AF751" s="1"/>
      </tp>
      <tp>
        <v>1.1298999999999999</v>
        <stp/>
        <stp>##V3_BDPV12</stp>
        <stp>EURUSD Curncy</stp>
        <stp>PX_YEST_CLOSE</stp>
        <stp>[Crispin Spreadsheet.xlsx]OEI!R750C32</stp>
        <tr r="AF750" s="1"/>
      </tp>
      <tp>
        <v>1.1298999999999999</v>
        <stp/>
        <stp>##V3_BDPV12</stp>
        <stp>EURUSD Curncy</stp>
        <stp>PX_YEST_CLOSE</stp>
        <stp>[Crispin Spreadsheet.xlsx]OEI!R759C32</stp>
        <tr r="AF759" s="1"/>
      </tp>
      <tp>
        <v>1.1298999999999999</v>
        <stp/>
        <stp>##V3_BDPV12</stp>
        <stp>EURUSD Curncy</stp>
        <stp>PX_YEST_CLOSE</stp>
        <stp>[Crispin Spreadsheet.xlsx]OEI!R758C32</stp>
        <tr r="AF758" s="1"/>
      </tp>
      <tp>
        <v>1.1298999999999999</v>
        <stp/>
        <stp>##V3_BDPV12</stp>
        <stp>EURUSD Curncy</stp>
        <stp>PX_YEST_CLOSE</stp>
        <stp>[Crispin Spreadsheet.xlsx]OEI!R767C32</stp>
        <tr r="AF767" s="1"/>
      </tp>
      <tp>
        <v>1.1298999999999999</v>
        <stp/>
        <stp>##V3_BDPV12</stp>
        <stp>EURUSD Curncy</stp>
        <stp>PX_YEST_CLOSE</stp>
        <stp>[Crispin Spreadsheet.xlsx]OEI!R766C32</stp>
        <tr r="AF766" s="1"/>
      </tp>
      <tp>
        <v>1.1298999999999999</v>
        <stp/>
        <stp>##V3_BDPV12</stp>
        <stp>EURUSD Curncy</stp>
        <stp>PX_YEST_CLOSE</stp>
        <stp>[Crispin Spreadsheet.xlsx]OEI!R765C32</stp>
        <tr r="AF765" s="1"/>
      </tp>
      <tp>
        <v>1.1298999999999999</v>
        <stp/>
        <stp>##V3_BDPV12</stp>
        <stp>EURUSD Curncy</stp>
        <stp>PX_YEST_CLOSE</stp>
        <stp>[Crispin Spreadsheet.xlsx]OEI!R764C32</stp>
        <tr r="AF764" s="1"/>
      </tp>
      <tp>
        <v>1.1298999999999999</v>
        <stp/>
        <stp>##V3_BDPV12</stp>
        <stp>EURUSD Curncy</stp>
        <stp>PX_YEST_CLOSE</stp>
        <stp>[Crispin Spreadsheet.xlsx]OEI!R763C32</stp>
        <tr r="AF763" s="1"/>
      </tp>
      <tp>
        <v>1.1298999999999999</v>
        <stp/>
        <stp>##V3_BDPV12</stp>
        <stp>EURUSD Curncy</stp>
        <stp>PX_YEST_CLOSE</stp>
        <stp>[Crispin Spreadsheet.xlsx]OEI!R762C32</stp>
        <tr r="AF762" s="1"/>
      </tp>
      <tp>
        <v>1.1298999999999999</v>
        <stp/>
        <stp>##V3_BDPV12</stp>
        <stp>EURUSD Curncy</stp>
        <stp>PX_YEST_CLOSE</stp>
        <stp>[Crispin Spreadsheet.xlsx]OEI!R761C32</stp>
        <tr r="AF761" s="1"/>
      </tp>
      <tp>
        <v>1.1298999999999999</v>
        <stp/>
        <stp>##V3_BDPV12</stp>
        <stp>EURUSD Curncy</stp>
        <stp>PX_YEST_CLOSE</stp>
        <stp>[Crispin Spreadsheet.xlsx]OEI!R760C32</stp>
        <tr r="AF760" s="1"/>
      </tp>
      <tp>
        <v>1.1298999999999999</v>
        <stp/>
        <stp>##V3_BDPV12</stp>
        <stp>EURUSD Curncy</stp>
        <stp>PX_YEST_CLOSE</stp>
        <stp>[Crispin Spreadsheet.xlsx]OEI!R769C32</stp>
        <tr r="AF769" s="1"/>
      </tp>
      <tp>
        <v>1.1298999999999999</v>
        <stp/>
        <stp>##V3_BDPV12</stp>
        <stp>EURUSD Curncy</stp>
        <stp>PX_YEST_CLOSE</stp>
        <stp>[Crispin Spreadsheet.xlsx]OEI!R768C32</stp>
        <tr r="AF768" s="1"/>
      </tp>
      <tp>
        <v>1.1298999999999999</v>
        <stp/>
        <stp>##V3_BDPV12</stp>
        <stp>EURUSD Curncy</stp>
        <stp>PX_YEST_CLOSE</stp>
        <stp>[Crispin Spreadsheet.xlsx]OEI!R772C32</stp>
        <tr r="AF772" s="1"/>
      </tp>
      <tp>
        <v>1.1298999999999999</v>
        <stp/>
        <stp>##V3_BDPV12</stp>
        <stp>EURUSD Curncy</stp>
        <stp>PX_YEST_CLOSE</stp>
        <stp>[Crispin Spreadsheet.xlsx]OEI!R771C32</stp>
        <tr r="AF771" s="1"/>
      </tp>
      <tp>
        <v>1.1298999999999999</v>
        <stp/>
        <stp>##V3_BDPV12</stp>
        <stp>EURUSD Curncy</stp>
        <stp>PX_YEST_CLOSE</stp>
        <stp>[Crispin Spreadsheet.xlsx]OEI!R770C32</stp>
        <tr r="AF770" s="1"/>
      </tp>
      <tp>
        <v>1.1298999999999999</v>
        <stp/>
        <stp>##V3_BDPV12</stp>
        <stp>EURUSD Curncy</stp>
        <stp>PX_YEST_CLOSE</stp>
        <stp>[Crispin Spreadsheet.xlsx]OEI!R687C32</stp>
        <tr r="AF687" s="1"/>
      </tp>
      <tp>
        <v>1.1298999999999999</v>
        <stp/>
        <stp>##V3_BDPV12</stp>
        <stp>EURUSD Curncy</stp>
        <stp>PX_YEST_CLOSE</stp>
        <stp>[Crispin Spreadsheet.xlsx]OEI!R686C32</stp>
        <tr r="AF686" s="1"/>
      </tp>
      <tp>
        <v>1.1298999999999999</v>
        <stp/>
        <stp>##V3_BDPV12</stp>
        <stp>EURUSD Curncy</stp>
        <stp>PX_YEST_CLOSE</stp>
        <stp>[Crispin Spreadsheet.xlsx]OEI!R685C32</stp>
        <tr r="AF685" s="1"/>
      </tp>
      <tp>
        <v>1.1298999999999999</v>
        <stp/>
        <stp>##V3_BDPV12</stp>
        <stp>EURUSD Curncy</stp>
        <stp>PX_YEST_CLOSE</stp>
        <stp>[Crispin Spreadsheet.xlsx]OEI!R684C32</stp>
        <tr r="AF684" s="1"/>
      </tp>
      <tp>
        <v>1.1298999999999999</v>
        <stp/>
        <stp>##V3_BDPV12</stp>
        <stp>EURUSD Curncy</stp>
        <stp>PX_YEST_CLOSE</stp>
        <stp>[Crispin Spreadsheet.xlsx]OEI!R683C32</stp>
        <tr r="AF683" s="1"/>
      </tp>
      <tp>
        <v>1.1298999999999999</v>
        <stp/>
        <stp>##V3_BDPV12</stp>
        <stp>EURUSD Curncy</stp>
        <stp>PX_YEST_CLOSE</stp>
        <stp>[Crispin Spreadsheet.xlsx]OEI!R682C32</stp>
        <tr r="AF682" s="1"/>
      </tp>
      <tp>
        <v>1.1298999999999999</v>
        <stp/>
        <stp>##V3_BDPV12</stp>
        <stp>EURUSD Curncy</stp>
        <stp>PX_YEST_CLOSE</stp>
        <stp>[Crispin Spreadsheet.xlsx]OEI!R681C32</stp>
        <tr r="AF681" s="1"/>
      </tp>
      <tp>
        <v>1.1298999999999999</v>
        <stp/>
        <stp>##V3_BDPV12</stp>
        <stp>EURUSD Curncy</stp>
        <stp>PX_YEST_CLOSE</stp>
        <stp>[Crispin Spreadsheet.xlsx]OEI!R680C32</stp>
        <tr r="AF680" s="1"/>
      </tp>
      <tp>
        <v>1.1298999999999999</v>
        <stp/>
        <stp>##V3_BDPV12</stp>
        <stp>EURUSD Curncy</stp>
        <stp>PX_YEST_CLOSE</stp>
        <stp>[Crispin Spreadsheet.xlsx]OEI!R689C32</stp>
        <tr r="AF689" s="1"/>
      </tp>
      <tp>
        <v>1.1298999999999999</v>
        <stp/>
        <stp>##V3_BDPV12</stp>
        <stp>EURUSD Curncy</stp>
        <stp>PX_YEST_CLOSE</stp>
        <stp>[Crispin Spreadsheet.xlsx]OEI!R688C32</stp>
        <tr r="AF688" s="1"/>
      </tp>
      <tp>
        <v>1.1298999999999999</v>
        <stp/>
        <stp>##V3_BDPV12</stp>
        <stp>EURUSD Curncy</stp>
        <stp>PX_YEST_CLOSE</stp>
        <stp>[Crispin Spreadsheet.xlsx]OEI!R697C32</stp>
        <tr r="AF697" s="1"/>
      </tp>
      <tp>
        <v>1.1298999999999999</v>
        <stp/>
        <stp>##V3_BDPV12</stp>
        <stp>EURUSD Curncy</stp>
        <stp>PX_YEST_CLOSE</stp>
        <stp>[Crispin Spreadsheet.xlsx]OEI!R696C32</stp>
        <tr r="AF696" s="1"/>
      </tp>
      <tp>
        <v>1.1298999999999999</v>
        <stp/>
        <stp>##V3_BDPV12</stp>
        <stp>EURUSD Curncy</stp>
        <stp>PX_YEST_CLOSE</stp>
        <stp>[Crispin Spreadsheet.xlsx]OEI!R695C32</stp>
        <tr r="AF695" s="1"/>
      </tp>
      <tp>
        <v>1.1298999999999999</v>
        <stp/>
        <stp>##V3_BDPV12</stp>
        <stp>EURUSD Curncy</stp>
        <stp>PX_YEST_CLOSE</stp>
        <stp>[Crispin Spreadsheet.xlsx]OEI!R694C32</stp>
        <tr r="AF694" s="1"/>
      </tp>
      <tp>
        <v>1.1298999999999999</v>
        <stp/>
        <stp>##V3_BDPV12</stp>
        <stp>EURUSD Curncy</stp>
        <stp>PX_YEST_CLOSE</stp>
        <stp>[Crispin Spreadsheet.xlsx]OEI!R693C32</stp>
        <tr r="AF693" s="1"/>
      </tp>
      <tp>
        <v>1.1298999999999999</v>
        <stp/>
        <stp>##V3_BDPV12</stp>
        <stp>EURUSD Curncy</stp>
        <stp>PX_YEST_CLOSE</stp>
        <stp>[Crispin Spreadsheet.xlsx]OEI!R692C32</stp>
        <tr r="AF692" s="1"/>
      </tp>
      <tp>
        <v>1.1298999999999999</v>
        <stp/>
        <stp>##V3_BDPV12</stp>
        <stp>EURUSD Curncy</stp>
        <stp>PX_YEST_CLOSE</stp>
        <stp>[Crispin Spreadsheet.xlsx]OEI!R691C32</stp>
        <tr r="AF691" s="1"/>
      </tp>
      <tp>
        <v>1.1298999999999999</v>
        <stp/>
        <stp>##V3_BDPV12</stp>
        <stp>EURUSD Curncy</stp>
        <stp>PX_YEST_CLOSE</stp>
        <stp>[Crispin Spreadsheet.xlsx]OEI!R690C32</stp>
        <tr r="AF690" s="1"/>
      </tp>
      <tp>
        <v>1.1298999999999999</v>
        <stp/>
        <stp>##V3_BDPV12</stp>
        <stp>EURUSD Curncy</stp>
        <stp>PX_YEST_CLOSE</stp>
        <stp>[Crispin Spreadsheet.xlsx]OEI!R699C32</stp>
        <tr r="AF699" s="1"/>
      </tp>
      <tp>
        <v>1.1298999999999999</v>
        <stp/>
        <stp>##V3_BDPV12</stp>
        <stp>EURUSD Curncy</stp>
        <stp>PX_YEST_CLOSE</stp>
        <stp>[Crispin Spreadsheet.xlsx]OEI!R698C32</stp>
        <tr r="AF698" s="1"/>
      </tp>
      <tp>
        <v>1.1298999999999999</v>
        <stp/>
        <stp>##V3_BDPV12</stp>
        <stp>EURUSD Curncy</stp>
        <stp>PX_YEST_CLOSE</stp>
        <stp>[Crispin Spreadsheet.xlsx]OEI!R602C32</stp>
        <tr r="AF602" s="1"/>
      </tp>
      <tp>
        <v>1.1298999999999999</v>
        <stp/>
        <stp>##V3_BDPV12</stp>
        <stp>EURUSD Curncy</stp>
        <stp>PX_YEST_CLOSE</stp>
        <stp>[Crispin Spreadsheet.xlsx]OEI!R627C32</stp>
        <tr r="AF627" s="1"/>
      </tp>
      <tp>
        <v>1.1298999999999999</v>
        <stp/>
        <stp>##V3_BDPV12</stp>
        <stp>EURUSD Curncy</stp>
        <stp>PX_YEST_CLOSE</stp>
        <stp>[Crispin Spreadsheet.xlsx]OEI!R626C32</stp>
        <tr r="AF626" s="1"/>
      </tp>
      <tp>
        <v>1.1298999999999999</v>
        <stp/>
        <stp>##V3_BDPV12</stp>
        <stp>EURUSD Curncy</stp>
        <stp>PX_YEST_CLOSE</stp>
        <stp>[Crispin Spreadsheet.xlsx]OEI!R625C32</stp>
        <tr r="AF625" s="1"/>
      </tp>
      <tp>
        <v>1.1298999999999999</v>
        <stp/>
        <stp>##V3_BDPV12</stp>
        <stp>EURUSD Curncy</stp>
        <stp>PX_YEST_CLOSE</stp>
        <stp>[Crispin Spreadsheet.xlsx]OEI!R624C32</stp>
        <tr r="AF624" s="1"/>
      </tp>
      <tp>
        <v>1.1298999999999999</v>
        <stp/>
        <stp>##V3_BDPV12</stp>
        <stp>EURUSD Curncy</stp>
        <stp>PX_YEST_CLOSE</stp>
        <stp>[Crispin Spreadsheet.xlsx]OEI!R629C32</stp>
        <tr r="AF629" s="1"/>
      </tp>
      <tp>
        <v>1.1298999999999999</v>
        <stp/>
        <stp>##V3_BDPV12</stp>
        <stp>EURUSD Curncy</stp>
        <stp>PX_YEST_CLOSE</stp>
        <stp>[Crispin Spreadsheet.xlsx]OEI!R628C32</stp>
        <tr r="AF628" s="1"/>
      </tp>
      <tp>
        <v>1.1298999999999999</v>
        <stp/>
        <stp>##V3_BDPV12</stp>
        <stp>EURUSD Curncy</stp>
        <stp>PX_YEST_CLOSE</stp>
        <stp>[Crispin Spreadsheet.xlsx]OEI!R637C32</stp>
        <tr r="AF637" s="1"/>
      </tp>
      <tp>
        <v>1.1298999999999999</v>
        <stp/>
        <stp>##V3_BDPV12</stp>
        <stp>EURUSD Curncy</stp>
        <stp>PX_YEST_CLOSE</stp>
        <stp>[Crispin Spreadsheet.xlsx]OEI!R636C32</stp>
        <tr r="AF636" s="1"/>
      </tp>
      <tp>
        <v>1.1298999999999999</v>
        <stp/>
        <stp>##V3_BDPV12</stp>
        <stp>EURUSD Curncy</stp>
        <stp>PX_YEST_CLOSE</stp>
        <stp>[Crispin Spreadsheet.xlsx]OEI!R635C32</stp>
        <tr r="AF635" s="1"/>
      </tp>
      <tp>
        <v>1.1298999999999999</v>
        <stp/>
        <stp>##V3_BDPV12</stp>
        <stp>EURUSD Curncy</stp>
        <stp>PX_YEST_CLOSE</stp>
        <stp>[Crispin Spreadsheet.xlsx]OEI!R634C32</stp>
        <tr r="AF634" s="1"/>
      </tp>
      <tp>
        <v>1.1298999999999999</v>
        <stp/>
        <stp>##V3_BDPV12</stp>
        <stp>EURUSD Curncy</stp>
        <stp>PX_YEST_CLOSE</stp>
        <stp>[Crispin Spreadsheet.xlsx]OEI!R633C32</stp>
        <tr r="AF633" s="1"/>
      </tp>
      <tp>
        <v>1.1298999999999999</v>
        <stp/>
        <stp>##V3_BDPV12</stp>
        <stp>EURUSD Curncy</stp>
        <stp>PX_YEST_CLOSE</stp>
        <stp>[Crispin Spreadsheet.xlsx]OEI!R632C32</stp>
        <tr r="AF632" s="1"/>
      </tp>
      <tp>
        <v>1.1298999999999999</v>
        <stp/>
        <stp>##V3_BDPV12</stp>
        <stp>EURUSD Curncy</stp>
        <stp>PX_YEST_CLOSE</stp>
        <stp>[Crispin Spreadsheet.xlsx]OEI!R631C32</stp>
        <tr r="AF631" s="1"/>
      </tp>
      <tp>
        <v>1.1298999999999999</v>
        <stp/>
        <stp>##V3_BDPV12</stp>
        <stp>EURUSD Curncy</stp>
        <stp>PX_YEST_CLOSE</stp>
        <stp>[Crispin Spreadsheet.xlsx]OEI!R630C32</stp>
        <tr r="AF630" s="1"/>
      </tp>
      <tp>
        <v>1.1298999999999999</v>
        <stp/>
        <stp>##V3_BDPV12</stp>
        <stp>EURUSD Curncy</stp>
        <stp>PX_YEST_CLOSE</stp>
        <stp>[Crispin Spreadsheet.xlsx]OEI!R639C32</stp>
        <tr r="AF639" s="1"/>
      </tp>
      <tp>
        <v>1.1298999999999999</v>
        <stp/>
        <stp>##V3_BDPV12</stp>
        <stp>EURUSD Curncy</stp>
        <stp>PX_YEST_CLOSE</stp>
        <stp>[Crispin Spreadsheet.xlsx]OEI!R638C32</stp>
        <tr r="AF638" s="1"/>
      </tp>
      <tp>
        <v>1.1298999999999999</v>
        <stp/>
        <stp>##V3_BDPV12</stp>
        <stp>EURUSD Curncy</stp>
        <stp>PX_YEST_CLOSE</stp>
        <stp>[Crispin Spreadsheet.xlsx]OEI!R647C32</stp>
        <tr r="AF647" s="1"/>
      </tp>
      <tp>
        <v>1.1298999999999999</v>
        <stp/>
        <stp>##V3_BDPV12</stp>
        <stp>EURUSD Curncy</stp>
        <stp>PX_YEST_CLOSE</stp>
        <stp>[Crispin Spreadsheet.xlsx]OEI!R646C32</stp>
        <tr r="AF646" s="1"/>
      </tp>
      <tp>
        <v>1.1298999999999999</v>
        <stp/>
        <stp>##V3_BDPV12</stp>
        <stp>EURUSD Curncy</stp>
        <stp>PX_YEST_CLOSE</stp>
        <stp>[Crispin Spreadsheet.xlsx]OEI!R645C32</stp>
        <tr r="AF645" s="1"/>
      </tp>
      <tp>
        <v>1.1298999999999999</v>
        <stp/>
        <stp>##V3_BDPV12</stp>
        <stp>EURUSD Curncy</stp>
        <stp>PX_YEST_CLOSE</stp>
        <stp>[Crispin Spreadsheet.xlsx]OEI!R644C32</stp>
        <tr r="AF644" s="1"/>
      </tp>
      <tp>
        <v>1.1298999999999999</v>
        <stp/>
        <stp>##V3_BDPV12</stp>
        <stp>EURUSD Curncy</stp>
        <stp>PX_YEST_CLOSE</stp>
        <stp>[Crispin Spreadsheet.xlsx]OEI!R643C32</stp>
        <tr r="AF643" s="1"/>
      </tp>
      <tp>
        <v>1.1298999999999999</v>
        <stp/>
        <stp>##V3_BDPV12</stp>
        <stp>EURUSD Curncy</stp>
        <stp>PX_YEST_CLOSE</stp>
        <stp>[Crispin Spreadsheet.xlsx]OEI!R642C32</stp>
        <tr r="AF642" s="1"/>
      </tp>
      <tp>
        <v>1.1298999999999999</v>
        <stp/>
        <stp>##V3_BDPV12</stp>
        <stp>EURUSD Curncy</stp>
        <stp>PX_YEST_CLOSE</stp>
        <stp>[Crispin Spreadsheet.xlsx]OEI!R641C32</stp>
        <tr r="AF641" s="1"/>
      </tp>
      <tp>
        <v>1.1298999999999999</v>
        <stp/>
        <stp>##V3_BDPV12</stp>
        <stp>EURUSD Curncy</stp>
        <stp>PX_YEST_CLOSE</stp>
        <stp>[Crispin Spreadsheet.xlsx]OEI!R640C32</stp>
        <tr r="AF640" s="1"/>
      </tp>
      <tp>
        <v>1.1298999999999999</v>
        <stp/>
        <stp>##V3_BDPV12</stp>
        <stp>EURUSD Curncy</stp>
        <stp>PX_YEST_CLOSE</stp>
        <stp>[Crispin Spreadsheet.xlsx]OEI!R649C32</stp>
        <tr r="AF649" s="1"/>
      </tp>
      <tp>
        <v>1.1298999999999999</v>
        <stp/>
        <stp>##V3_BDPV12</stp>
        <stp>EURUSD Curncy</stp>
        <stp>PX_YEST_CLOSE</stp>
        <stp>[Crispin Spreadsheet.xlsx]OEI!R648C32</stp>
        <tr r="AF648" s="1"/>
      </tp>
      <tp>
        <v>1.1298999999999999</v>
        <stp/>
        <stp>##V3_BDPV12</stp>
        <stp>EURUSD Curncy</stp>
        <stp>PX_YEST_CLOSE</stp>
        <stp>[Crispin Spreadsheet.xlsx]OEI!R657C32</stp>
        <tr r="AF657" s="1"/>
      </tp>
      <tp>
        <v>1.1298999999999999</v>
        <stp/>
        <stp>##V3_BDPV12</stp>
        <stp>EURUSD Curncy</stp>
        <stp>PX_YEST_CLOSE</stp>
        <stp>[Crispin Spreadsheet.xlsx]OEI!R656C32</stp>
        <tr r="AF656" s="1"/>
      </tp>
      <tp>
        <v>1.1298999999999999</v>
        <stp/>
        <stp>##V3_BDPV12</stp>
        <stp>EURUSD Curncy</stp>
        <stp>PX_YEST_CLOSE</stp>
        <stp>[Crispin Spreadsheet.xlsx]OEI!R655C32</stp>
        <tr r="AF655" s="1"/>
      </tp>
      <tp>
        <v>1.1298999999999999</v>
        <stp/>
        <stp>##V3_BDPV12</stp>
        <stp>EURUSD Curncy</stp>
        <stp>PX_YEST_CLOSE</stp>
        <stp>[Crispin Spreadsheet.xlsx]OEI!R654C32</stp>
        <tr r="AF654" s="1"/>
      </tp>
      <tp>
        <v>1.1298999999999999</v>
        <stp/>
        <stp>##V3_BDPV12</stp>
        <stp>EURUSD Curncy</stp>
        <stp>PX_YEST_CLOSE</stp>
        <stp>[Crispin Spreadsheet.xlsx]OEI!R653C32</stp>
        <tr r="AF653" s="1"/>
      </tp>
      <tp>
        <v>1.1298999999999999</v>
        <stp/>
        <stp>##V3_BDPV12</stp>
        <stp>EURUSD Curncy</stp>
        <stp>PX_YEST_CLOSE</stp>
        <stp>[Crispin Spreadsheet.xlsx]OEI!R652C32</stp>
        <tr r="AF652" s="1"/>
      </tp>
      <tp>
        <v>1.1298999999999999</v>
        <stp/>
        <stp>##V3_BDPV12</stp>
        <stp>EURUSD Curncy</stp>
        <stp>PX_YEST_CLOSE</stp>
        <stp>[Crispin Spreadsheet.xlsx]OEI!R651C32</stp>
        <tr r="AF651" s="1"/>
      </tp>
      <tp>
        <v>1.1298999999999999</v>
        <stp/>
        <stp>##V3_BDPV12</stp>
        <stp>EURUSD Curncy</stp>
        <stp>PX_YEST_CLOSE</stp>
        <stp>[Crispin Spreadsheet.xlsx]OEI!R650C32</stp>
        <tr r="AF650" s="1"/>
      </tp>
      <tp>
        <v>1.1298999999999999</v>
        <stp/>
        <stp>##V3_BDPV12</stp>
        <stp>EURUSD Curncy</stp>
        <stp>PX_YEST_CLOSE</stp>
        <stp>[Crispin Spreadsheet.xlsx]OEI!R659C32</stp>
        <tr r="AF659" s="1"/>
      </tp>
      <tp>
        <v>1.1298999999999999</v>
        <stp/>
        <stp>##V3_BDPV12</stp>
        <stp>EURUSD Curncy</stp>
        <stp>PX_YEST_CLOSE</stp>
        <stp>[Crispin Spreadsheet.xlsx]OEI!R658C32</stp>
        <tr r="AF658" s="1"/>
      </tp>
      <tp>
        <v>1.1298999999999999</v>
        <stp/>
        <stp>##V3_BDPV12</stp>
        <stp>EURUSD Curncy</stp>
        <stp>PX_YEST_CLOSE</stp>
        <stp>[Crispin Spreadsheet.xlsx]OEI!R667C32</stp>
        <tr r="AF667" s="1"/>
      </tp>
      <tp>
        <v>1.1298999999999999</v>
        <stp/>
        <stp>##V3_BDPV12</stp>
        <stp>EURUSD Curncy</stp>
        <stp>PX_YEST_CLOSE</stp>
        <stp>[Crispin Spreadsheet.xlsx]OEI!R666C32</stp>
        <tr r="AF666" s="1"/>
      </tp>
      <tp>
        <v>1.1298999999999999</v>
        <stp/>
        <stp>##V3_BDPV12</stp>
        <stp>EURUSD Curncy</stp>
        <stp>PX_YEST_CLOSE</stp>
        <stp>[Crispin Spreadsheet.xlsx]OEI!R665C32</stp>
        <tr r="AF665" s="1"/>
      </tp>
      <tp>
        <v>1.1298999999999999</v>
        <stp/>
        <stp>##V3_BDPV12</stp>
        <stp>EURUSD Curncy</stp>
        <stp>PX_YEST_CLOSE</stp>
        <stp>[Crispin Spreadsheet.xlsx]OEI!R664C32</stp>
        <tr r="AF664" s="1"/>
      </tp>
      <tp>
        <v>1.1298999999999999</v>
        <stp/>
        <stp>##V3_BDPV12</stp>
        <stp>EURUSD Curncy</stp>
        <stp>PX_YEST_CLOSE</stp>
        <stp>[Crispin Spreadsheet.xlsx]OEI!R663C32</stp>
        <tr r="AF663" s="1"/>
      </tp>
      <tp>
        <v>1.1298999999999999</v>
        <stp/>
        <stp>##V3_BDPV12</stp>
        <stp>EURUSD Curncy</stp>
        <stp>PX_YEST_CLOSE</stp>
        <stp>[Crispin Spreadsheet.xlsx]OEI!R662C32</stp>
        <tr r="AF662" s="1"/>
      </tp>
      <tp>
        <v>1.1298999999999999</v>
        <stp/>
        <stp>##V3_BDPV12</stp>
        <stp>EURUSD Curncy</stp>
        <stp>PX_YEST_CLOSE</stp>
        <stp>[Crispin Spreadsheet.xlsx]OEI!R661C32</stp>
        <tr r="AF661" s="1"/>
      </tp>
      <tp>
        <v>1.1298999999999999</v>
        <stp/>
        <stp>##V3_BDPV12</stp>
        <stp>EURUSD Curncy</stp>
        <stp>PX_YEST_CLOSE</stp>
        <stp>[Crispin Spreadsheet.xlsx]OEI!R660C32</stp>
        <tr r="AF660" s="1"/>
      </tp>
      <tp>
        <v>1.1298999999999999</v>
        <stp/>
        <stp>##V3_BDPV12</stp>
        <stp>EURUSD Curncy</stp>
        <stp>PX_YEST_CLOSE</stp>
        <stp>[Crispin Spreadsheet.xlsx]OEI!R669C32</stp>
        <tr r="AF669" s="1"/>
      </tp>
      <tp>
        <v>1.1298999999999999</v>
        <stp/>
        <stp>##V3_BDPV12</stp>
        <stp>EURUSD Curncy</stp>
        <stp>PX_YEST_CLOSE</stp>
        <stp>[Crispin Spreadsheet.xlsx]OEI!R668C32</stp>
        <tr r="AF668" s="1"/>
      </tp>
      <tp>
        <v>1.1298999999999999</v>
        <stp/>
        <stp>##V3_BDPV12</stp>
        <stp>EURUSD Curncy</stp>
        <stp>PX_YEST_CLOSE</stp>
        <stp>[Crispin Spreadsheet.xlsx]OEI!R677C32</stp>
        <tr r="AF677" s="1"/>
      </tp>
      <tp>
        <v>1.1298999999999999</v>
        <stp/>
        <stp>##V3_BDPV12</stp>
        <stp>EURUSD Curncy</stp>
        <stp>PX_YEST_CLOSE</stp>
        <stp>[Crispin Spreadsheet.xlsx]OEI!R676C32</stp>
        <tr r="AF676" s="1"/>
      </tp>
      <tp>
        <v>1.1298999999999999</v>
        <stp/>
        <stp>##V3_BDPV12</stp>
        <stp>EURUSD Curncy</stp>
        <stp>PX_YEST_CLOSE</stp>
        <stp>[Crispin Spreadsheet.xlsx]OEI!R675C32</stp>
        <tr r="AF675" s="1"/>
      </tp>
      <tp>
        <v>1.1298999999999999</v>
        <stp/>
        <stp>##V3_BDPV12</stp>
        <stp>EURUSD Curncy</stp>
        <stp>PX_YEST_CLOSE</stp>
        <stp>[Crispin Spreadsheet.xlsx]OEI!R674C32</stp>
        <tr r="AF674" s="1"/>
      </tp>
      <tp>
        <v>1.1298999999999999</v>
        <stp/>
        <stp>##V3_BDPV12</stp>
        <stp>EURUSD Curncy</stp>
        <stp>PX_YEST_CLOSE</stp>
        <stp>[Crispin Spreadsheet.xlsx]OEI!R673C32</stp>
        <tr r="AF673" s="1"/>
      </tp>
      <tp>
        <v>1.1298999999999999</v>
        <stp/>
        <stp>##V3_BDPV12</stp>
        <stp>EURUSD Curncy</stp>
        <stp>PX_YEST_CLOSE</stp>
        <stp>[Crispin Spreadsheet.xlsx]OEI!R672C32</stp>
        <tr r="AF672" s="1"/>
      </tp>
      <tp>
        <v>1.1298999999999999</v>
        <stp/>
        <stp>##V3_BDPV12</stp>
        <stp>EURUSD Curncy</stp>
        <stp>PX_YEST_CLOSE</stp>
        <stp>[Crispin Spreadsheet.xlsx]OEI!R671C32</stp>
        <tr r="AF671" s="1"/>
      </tp>
      <tp>
        <v>1.1298999999999999</v>
        <stp/>
        <stp>##V3_BDPV12</stp>
        <stp>EURUSD Curncy</stp>
        <stp>PX_YEST_CLOSE</stp>
        <stp>[Crispin Spreadsheet.xlsx]OEI!R670C32</stp>
        <tr r="AF670" s="1"/>
      </tp>
      <tp>
        <v>1.1298999999999999</v>
        <stp/>
        <stp>##V3_BDPV12</stp>
        <stp>EURUSD Curncy</stp>
        <stp>PX_YEST_CLOSE</stp>
        <stp>[Crispin Spreadsheet.xlsx]OEI!R679C32</stp>
        <tr r="AF679" s="1"/>
      </tp>
      <tp>
        <v>1.1298999999999999</v>
        <stp/>
        <stp>##V3_BDPV12</stp>
        <stp>EURUSD Curncy</stp>
        <stp>PX_YEST_CLOSE</stp>
        <stp>[Crispin Spreadsheet.xlsx]OEI!R678C32</stp>
        <tr r="AF678" s="1"/>
      </tp>
      <tp>
        <v>1.1298999999999999</v>
        <stp/>
        <stp>##V3_BDPV12</stp>
        <stp>EURUSD Curncy</stp>
        <stp>PX_YEST_CLOSE</stp>
        <stp>[Crispin Spreadsheet.xlsx]OEI!R199C32</stp>
        <tr r="AF199" s="1"/>
      </tp>
      <tp>
        <v>1.1298999999999999</v>
        <stp/>
        <stp>##V3_BDPV12</stp>
        <stp>EURUSD Curncy</stp>
        <stp>PX_YEST_CLOSE</stp>
        <stp>[Crispin Spreadsheet.xlsx]OEI!R198C32</stp>
        <tr r="AF198" s="1"/>
      </tp>
      <tp>
        <v>1.1298999999999999</v>
        <stp/>
        <stp>##V3_BDPV12</stp>
        <stp>EURUSD Curncy</stp>
        <stp>PX_YEST_CLOSE</stp>
        <stp>[Crispin Spreadsheet.xlsx]OEI!R348C32</stp>
        <tr r="AF348" s="1"/>
      </tp>
      <tp>
        <v>1.1298999999999999</v>
        <stp/>
        <stp>##V3_BDPV12</stp>
        <stp>EURUSD Curncy</stp>
        <stp>PX_YEST_CLOSE</stp>
        <stp>[Crispin Spreadsheet.xlsx]OEI!R283C32</stp>
        <tr r="AF283" s="1"/>
      </tp>
      <tp>
        <v>1.1298999999999999</v>
        <stp/>
        <stp>##V3_BDPV12</stp>
        <stp>EURUSD Curncy</stp>
        <stp>PX_YEST_CLOSE</stp>
        <stp>[Crispin Spreadsheet.xlsx]OEI!R228C32</stp>
        <tr r="AF228" s="1"/>
      </tp>
      <tp>
        <v>126.57</v>
        <stp/>
        <stp>##V3_BDPV12</stp>
        <stp>EURJPY Curncy</stp>
        <stp>PX_YEST_CLOSE</stp>
        <stp>[Crispin Spreadsheet.xlsx]OEI!R298C32</stp>
        <tr r="AF298" s="1"/>
      </tp>
      <tp>
        <v>126.57</v>
        <stp/>
        <stp>##V3_BDPV12</stp>
        <stp>EURJPY Curncy</stp>
        <stp>PX_YEST_CLOSE</stp>
        <stp>[Crispin Spreadsheet.xlsx]OEI!R299C32</stp>
        <tr r="AF299" s="1"/>
      </tp>
      <tp>
        <v>126.57</v>
        <stp/>
        <stp>##V3_BDPV12</stp>
        <stp>EURJPY Curncy</stp>
        <stp>PX_YEST_CLOSE</stp>
        <stp>[Crispin Spreadsheet.xlsx]OEI!R292C32</stp>
        <tr r="AF292" s="1"/>
      </tp>
      <tp>
        <v>126.57</v>
        <stp/>
        <stp>##V3_BDPV12</stp>
        <stp>EURJPY Curncy</stp>
        <stp>PX_YEST_CLOSE</stp>
        <stp>[Crispin Spreadsheet.xlsx]OEI!R293C32</stp>
        <tr r="AF293" s="1"/>
      </tp>
      <tp>
        <v>126.57</v>
        <stp/>
        <stp>##V3_BDPV12</stp>
        <stp>EURJPY Curncy</stp>
        <stp>PX_YEST_CLOSE</stp>
        <stp>[Crispin Spreadsheet.xlsx]OEI!R290C32</stp>
        <tr r="AF290" s="1"/>
      </tp>
      <tp>
        <v>126.57</v>
        <stp/>
        <stp>##V3_BDPV12</stp>
        <stp>EURJPY Curncy</stp>
        <stp>PX_YEST_CLOSE</stp>
        <stp>[Crispin Spreadsheet.xlsx]OEI!R291C32</stp>
        <tr r="AF291" s="1"/>
      </tp>
      <tp>
        <v>126.57</v>
        <stp/>
        <stp>##V3_BDPV12</stp>
        <stp>EURJPY Curncy</stp>
        <stp>PX_YEST_CLOSE</stp>
        <stp>[Crispin Spreadsheet.xlsx]OEI!R296C32</stp>
        <tr r="AF296" s="1"/>
      </tp>
      <tp>
        <v>126.57</v>
        <stp/>
        <stp>##V3_BDPV12</stp>
        <stp>EURJPY Curncy</stp>
        <stp>PX_YEST_CLOSE</stp>
        <stp>[Crispin Spreadsheet.xlsx]OEI!R297C32</stp>
        <tr r="AF297" s="1"/>
      </tp>
      <tp>
        <v>126.57</v>
        <stp/>
        <stp>##V3_BDPV12</stp>
        <stp>EURJPY Curncy</stp>
        <stp>PX_YEST_CLOSE</stp>
        <stp>[Crispin Spreadsheet.xlsx]OEI!R294C32</stp>
        <tr r="AF294" s="1"/>
      </tp>
      <tp>
        <v>126.57</v>
        <stp/>
        <stp>##V3_BDPV12</stp>
        <stp>EURJPY Curncy</stp>
        <stp>PX_YEST_CLOSE</stp>
        <stp>[Crispin Spreadsheet.xlsx]OEI!R295C32</stp>
        <tr r="AF295" s="1"/>
      </tp>
      <tp>
        <v>126.57</v>
        <stp/>
        <stp>##V3_BDPV12</stp>
        <stp>EURJPY Curncy</stp>
        <stp>PX_YEST_CLOSE</stp>
        <stp>[Crispin Spreadsheet.xlsx]OEI!R288C32</stp>
        <tr r="AF288" s="1"/>
      </tp>
      <tp>
        <v>126.57</v>
        <stp/>
        <stp>##V3_BDPV12</stp>
        <stp>EURJPY Curncy</stp>
        <stp>PX_YEST_CLOSE</stp>
        <stp>[Crispin Spreadsheet.xlsx]OEI!R289C32</stp>
        <tr r="AF289" s="1"/>
      </tp>
      <tp>
        <v>126.57</v>
        <stp/>
        <stp>##V3_BDPV12</stp>
        <stp>EURJPY Curncy</stp>
        <stp>PX_YEST_CLOSE</stp>
        <stp>[Crispin Spreadsheet.xlsx]OEI!R282C32</stp>
        <tr r="AF282" s="1"/>
      </tp>
      <tp>
        <v>126.57</v>
        <stp/>
        <stp>##V3_BDPV12</stp>
        <stp>EURJPY Curncy</stp>
        <stp>PX_YEST_CLOSE</stp>
        <stp>[Crispin Spreadsheet.xlsx]OEI!R280C32</stp>
        <tr r="AF280" s="1"/>
      </tp>
      <tp>
        <v>126.57</v>
        <stp/>
        <stp>##V3_BDPV12</stp>
        <stp>EURJPY Curncy</stp>
        <stp>PX_YEST_CLOSE</stp>
        <stp>[Crispin Spreadsheet.xlsx]OEI!R281C32</stp>
        <tr r="AF281" s="1"/>
      </tp>
      <tp>
        <v>126.57</v>
        <stp/>
        <stp>##V3_BDPV12</stp>
        <stp>EURJPY Curncy</stp>
        <stp>PX_YEST_CLOSE</stp>
        <stp>[Crispin Spreadsheet.xlsx]OEI!R286C32</stp>
        <tr r="AF286" s="1"/>
      </tp>
      <tp>
        <v>126.57</v>
        <stp/>
        <stp>##V3_BDPV12</stp>
        <stp>EURJPY Curncy</stp>
        <stp>PX_YEST_CLOSE</stp>
        <stp>[Crispin Spreadsheet.xlsx]OEI!R287C32</stp>
        <tr r="AF287" s="1"/>
      </tp>
      <tp>
        <v>126.57</v>
        <stp/>
        <stp>##V3_BDPV12</stp>
        <stp>EURJPY Curncy</stp>
        <stp>PX_YEST_CLOSE</stp>
        <stp>[Crispin Spreadsheet.xlsx]OEI!R284C32</stp>
        <tr r="AF284" s="1"/>
      </tp>
      <tp>
        <v>126.57</v>
        <stp/>
        <stp>##V3_BDPV12</stp>
        <stp>EURJPY Curncy</stp>
        <stp>PX_YEST_CLOSE</stp>
        <stp>[Crispin Spreadsheet.xlsx]OEI!R285C32</stp>
        <tr r="AF285" s="1"/>
      </tp>
      <tp>
        <v>126.57</v>
        <stp/>
        <stp>##V3_BDPV12</stp>
        <stp>EURJPY Curncy</stp>
        <stp>PX_YEST_CLOSE</stp>
        <stp>[Crispin Spreadsheet.xlsx]OEI!R278C32</stp>
        <tr r="AF278" s="1"/>
      </tp>
      <tp>
        <v>126.57</v>
        <stp/>
        <stp>##V3_BDPV12</stp>
        <stp>EURJPY Curncy</stp>
        <stp>PX_YEST_CLOSE</stp>
        <stp>[Crispin Spreadsheet.xlsx]OEI!R279C32</stp>
        <tr r="AF279" s="1"/>
      </tp>
      <tp>
        <v>126.57</v>
        <stp/>
        <stp>##V3_BDPV12</stp>
        <stp>EURJPY Curncy</stp>
        <stp>PX_YEST_CLOSE</stp>
        <stp>[Crispin Spreadsheet.xlsx]OEI!R272C32</stp>
        <tr r="AF272" s="1"/>
      </tp>
      <tp>
        <v>126.57</v>
        <stp/>
        <stp>##V3_BDPV12</stp>
        <stp>EURJPY Curncy</stp>
        <stp>PX_YEST_CLOSE</stp>
        <stp>[Crispin Spreadsheet.xlsx]OEI!R273C32</stp>
        <tr r="AF273" s="1"/>
      </tp>
      <tp>
        <v>126.57</v>
        <stp/>
        <stp>##V3_BDPV12</stp>
        <stp>EURJPY Curncy</stp>
        <stp>PX_YEST_CLOSE</stp>
        <stp>[Crispin Spreadsheet.xlsx]OEI!R270C32</stp>
        <tr r="AF270" s="1"/>
      </tp>
      <tp>
        <v>126.57</v>
        <stp/>
        <stp>##V3_BDPV12</stp>
        <stp>EURJPY Curncy</stp>
        <stp>PX_YEST_CLOSE</stp>
        <stp>[Crispin Spreadsheet.xlsx]OEI!R271C32</stp>
        <tr r="AF271" s="1"/>
      </tp>
      <tp>
        <v>126.57</v>
        <stp/>
        <stp>##V3_BDPV12</stp>
        <stp>EURJPY Curncy</stp>
        <stp>PX_YEST_CLOSE</stp>
        <stp>[Crispin Spreadsheet.xlsx]OEI!R276C32</stp>
        <tr r="AF276" s="1"/>
      </tp>
      <tp>
        <v>126.57</v>
        <stp/>
        <stp>##V3_BDPV12</stp>
        <stp>EURJPY Curncy</stp>
        <stp>PX_YEST_CLOSE</stp>
        <stp>[Crispin Spreadsheet.xlsx]OEI!R277C32</stp>
        <tr r="AF277" s="1"/>
      </tp>
      <tp>
        <v>126.57</v>
        <stp/>
        <stp>##V3_BDPV12</stp>
        <stp>EURJPY Curncy</stp>
        <stp>PX_YEST_CLOSE</stp>
        <stp>[Crispin Spreadsheet.xlsx]OEI!R274C32</stp>
        <tr r="AF274" s="1"/>
      </tp>
      <tp>
        <v>126.57</v>
        <stp/>
        <stp>##V3_BDPV12</stp>
        <stp>EURJPY Curncy</stp>
        <stp>PX_YEST_CLOSE</stp>
        <stp>[Crispin Spreadsheet.xlsx]OEI!R275C32</stp>
        <tr r="AF275" s="1"/>
      </tp>
      <tp>
        <v>126.57</v>
        <stp/>
        <stp>##V3_BDPV12</stp>
        <stp>EURJPY Curncy</stp>
        <stp>PX_YEST_CLOSE</stp>
        <stp>[Crispin Spreadsheet.xlsx]OEI!R268C32</stp>
        <tr r="AF268" s="1"/>
      </tp>
      <tp>
        <v>126.57</v>
        <stp/>
        <stp>##V3_BDPV12</stp>
        <stp>EURJPY Curncy</stp>
        <stp>PX_YEST_CLOSE</stp>
        <stp>[Crispin Spreadsheet.xlsx]OEI!R269C32</stp>
        <tr r="AF269" s="1"/>
      </tp>
      <tp>
        <v>126.57</v>
        <stp/>
        <stp>##V3_BDPV12</stp>
        <stp>EURJPY Curncy</stp>
        <stp>PX_YEST_CLOSE</stp>
        <stp>[Crispin Spreadsheet.xlsx]OEI!R262C32</stp>
        <tr r="AF262" s="1"/>
      </tp>
      <tp>
        <v>126.57</v>
        <stp/>
        <stp>##V3_BDPV12</stp>
        <stp>EURJPY Curncy</stp>
        <stp>PX_YEST_CLOSE</stp>
        <stp>[Crispin Spreadsheet.xlsx]OEI!R263C32</stp>
        <tr r="AF263" s="1"/>
      </tp>
      <tp>
        <v>126.57</v>
        <stp/>
        <stp>##V3_BDPV12</stp>
        <stp>EURJPY Curncy</stp>
        <stp>PX_YEST_CLOSE</stp>
        <stp>[Crispin Spreadsheet.xlsx]OEI!R260C32</stp>
        <tr r="AF260" s="1"/>
      </tp>
      <tp>
        <v>126.57</v>
        <stp/>
        <stp>##V3_BDPV12</stp>
        <stp>EURJPY Curncy</stp>
        <stp>PX_YEST_CLOSE</stp>
        <stp>[Crispin Spreadsheet.xlsx]OEI!R261C32</stp>
        <tr r="AF261" s="1"/>
      </tp>
      <tp>
        <v>126.57</v>
        <stp/>
        <stp>##V3_BDPV12</stp>
        <stp>EURJPY Curncy</stp>
        <stp>PX_YEST_CLOSE</stp>
        <stp>[Crispin Spreadsheet.xlsx]OEI!R266C32</stp>
        <tr r="AF266" s="1"/>
      </tp>
      <tp>
        <v>126.57</v>
        <stp/>
        <stp>##V3_BDPV12</stp>
        <stp>EURJPY Curncy</stp>
        <stp>PX_YEST_CLOSE</stp>
        <stp>[Crispin Spreadsheet.xlsx]OEI!R267C32</stp>
        <tr r="AF267" s="1"/>
      </tp>
      <tp>
        <v>126.57</v>
        <stp/>
        <stp>##V3_BDPV12</stp>
        <stp>EURJPY Curncy</stp>
        <stp>PX_YEST_CLOSE</stp>
        <stp>[Crispin Spreadsheet.xlsx]OEI!R264C32</stp>
        <tr r="AF264" s="1"/>
      </tp>
      <tp>
        <v>126.57</v>
        <stp/>
        <stp>##V3_BDPV12</stp>
        <stp>EURJPY Curncy</stp>
        <stp>PX_YEST_CLOSE</stp>
        <stp>[Crispin Spreadsheet.xlsx]OEI!R265C32</stp>
        <tr r="AF265" s="1"/>
      </tp>
      <tp>
        <v>126.57</v>
        <stp/>
        <stp>##V3_BDPV12</stp>
        <stp>EURJPY Curncy</stp>
        <stp>PX_YEST_CLOSE</stp>
        <stp>[Crispin Spreadsheet.xlsx]OEI!R258C32</stp>
        <tr r="AF258" s="1"/>
      </tp>
      <tp>
        <v>126.57</v>
        <stp/>
        <stp>##V3_BDPV12</stp>
        <stp>EURJPY Curncy</stp>
        <stp>PX_YEST_CLOSE</stp>
        <stp>[Crispin Spreadsheet.xlsx]OEI!R259C32</stp>
        <tr r="AF259" s="1"/>
      </tp>
      <tp>
        <v>126.57</v>
        <stp/>
        <stp>##V3_BDPV12</stp>
        <stp>EURJPY Curncy</stp>
        <stp>PX_YEST_CLOSE</stp>
        <stp>[Crispin Spreadsheet.xlsx]OEI!R256C32</stp>
        <tr r="AF256" s="1"/>
      </tp>
      <tp>
        <v>126.57</v>
        <stp/>
        <stp>##V3_BDPV12</stp>
        <stp>EURJPY Curncy</stp>
        <stp>PX_YEST_CLOSE</stp>
        <stp>[Crispin Spreadsheet.xlsx]OEI!R257C32</stp>
        <tr r="AF257" s="1"/>
      </tp>
      <tp>
        <v>126.57</v>
        <stp/>
        <stp>##V3_BDPV12</stp>
        <stp>EURJPY Curncy</stp>
        <stp>PX_YEST_CLOSE</stp>
        <stp>[Crispin Spreadsheet.xlsx]OEI!R255C32</stp>
        <tr r="AF255" s="1"/>
      </tp>
      <tp>
        <v>126.57</v>
        <stp/>
        <stp>##V3_BDPV12</stp>
        <stp>EURJPY Curncy</stp>
        <stp>PX_YEST_CLOSE</stp>
        <stp>[Crispin Spreadsheet.xlsx]OEI!R308C32</stp>
        <tr r="AF308" s="1"/>
      </tp>
      <tp>
        <v>126.57</v>
        <stp/>
        <stp>##V3_BDPV12</stp>
        <stp>EURJPY Curncy</stp>
        <stp>PX_YEST_CLOSE</stp>
        <stp>[Crispin Spreadsheet.xlsx]OEI!R302C32</stp>
        <tr r="AF302" s="1"/>
      </tp>
      <tp>
        <v>126.57</v>
        <stp/>
        <stp>##V3_BDPV12</stp>
        <stp>EURJPY Curncy</stp>
        <stp>PX_YEST_CLOSE</stp>
        <stp>[Crispin Spreadsheet.xlsx]OEI!R303C32</stp>
        <tr r="AF303" s="1"/>
      </tp>
      <tp>
        <v>126.57</v>
        <stp/>
        <stp>##V3_BDPV12</stp>
        <stp>EURJPY Curncy</stp>
        <stp>PX_YEST_CLOSE</stp>
        <stp>[Crispin Spreadsheet.xlsx]OEI!R300C32</stp>
        <tr r="AF300" s="1"/>
      </tp>
      <tp>
        <v>126.57</v>
        <stp/>
        <stp>##V3_BDPV12</stp>
        <stp>EURJPY Curncy</stp>
        <stp>PX_YEST_CLOSE</stp>
        <stp>[Crispin Spreadsheet.xlsx]OEI!R301C32</stp>
        <tr r="AF301" s="1"/>
      </tp>
      <tp>
        <v>126.57</v>
        <stp/>
        <stp>##V3_BDPV12</stp>
        <stp>EURJPY Curncy</stp>
        <stp>PX_YEST_CLOSE</stp>
        <stp>[Crispin Spreadsheet.xlsx]OEI!R306C32</stp>
        <tr r="AF306" s="1"/>
      </tp>
      <tp>
        <v>126.57</v>
        <stp/>
        <stp>##V3_BDPV12</stp>
        <stp>EURJPY Curncy</stp>
        <stp>PX_YEST_CLOSE</stp>
        <stp>[Crispin Spreadsheet.xlsx]OEI!R307C32</stp>
        <tr r="AF307" s="1"/>
      </tp>
      <tp>
        <v>126.57</v>
        <stp/>
        <stp>##V3_BDPV12</stp>
        <stp>EURJPY Curncy</stp>
        <stp>PX_YEST_CLOSE</stp>
        <stp>[Crispin Spreadsheet.xlsx]OEI!R304C32</stp>
        <tr r="AF304" s="1"/>
      </tp>
      <tp>
        <v>126.57</v>
        <stp/>
        <stp>##V3_BDPV12</stp>
        <stp>EURJPY Curncy</stp>
        <stp>PX_YEST_CLOSE</stp>
        <stp>[Crispin Spreadsheet.xlsx]OEI!R305C32</stp>
        <tr r="AF305" s="1"/>
      </tp>
      <tp>
        <v>1.57491</v>
        <stp/>
        <stp>##V3_BDPV12</stp>
        <stp>EURAUD Curncy</stp>
        <stp>PX_YEST_CLOSE</stp>
        <stp>[Crispin Spreadsheet.xlsx]OEI!R834C32</stp>
        <tr r="AF834" s="1"/>
      </tp>
      <tp>
        <v>1.57491</v>
        <stp/>
        <stp>##V3_BDPV12</stp>
        <stp>EURAUD Curncy</stp>
        <stp>PX_YEST_CLOSE</stp>
        <stp>[Crispin Spreadsheet.xlsx]OEI!R803C32</stp>
        <tr r="AF803" s="1"/>
      </tp>
      <tp>
        <v>321.39</v>
        <stp/>
        <stp>##V3_BDPV12</stp>
        <stp>EURHUF Curncy</stp>
        <stp>PX_YEST_CLOSE</stp>
        <stp>[Crispin Spreadsheet.xlsx]OEI!R221C32</stp>
        <tr r="AF221" s="1"/>
      </tp>
      <tp>
        <v>321.39</v>
        <stp/>
        <stp>##V3_BDPV12</stp>
        <stp>EURHUF Curncy</stp>
        <stp>PX_YEST_CLOSE</stp>
        <stp>[Crispin Spreadsheet.xlsx]OEI!R222C32</stp>
        <tr r="AF222" s="1"/>
      </tp>
      <tp>
        <v>4.3864999999999998</v>
        <stp/>
        <stp>##V3_BDPV12</stp>
        <stp>EURBRL Curncy</stp>
        <stp>PX_YEST_CLOSE</stp>
        <stp>[Crispin Spreadsheet.xlsx]OEI!R845C32</stp>
        <tr r="AF845" s="1"/>
      </tp>
      <tp>
        <v>8.8610000000000007</v>
        <stp/>
        <stp>##V3_BDPV12</stp>
        <stp>EURHKD Curncy</stp>
        <stp>PX_YEST_CLOSE</stp>
        <stp>[Crispin Spreadsheet.xlsx]OEI!R207C32</stp>
        <tr r="AF207" s="1"/>
      </tp>
      <tp>
        <v>8.8610000000000007</v>
        <stp/>
        <stp>##V3_BDPV12</stp>
        <stp>EURHKD Curncy</stp>
        <stp>PX_YEST_CLOSE</stp>
        <stp>[Crispin Spreadsheet.xlsx]OEI!R206C32</stp>
        <tr r="AF206" s="1"/>
      </tp>
      <tp>
        <v>8.8610000000000007</v>
        <stp/>
        <stp>##V3_BDPV12</stp>
        <stp>EURHKD Curncy</stp>
        <stp>PX_YEST_CLOSE</stp>
        <stp>[Crispin Spreadsheet.xlsx]OEI!R205C32</stp>
        <tr r="AF205" s="1"/>
      </tp>
      <tp>
        <v>8.8610000000000007</v>
        <stp/>
        <stp>##V3_BDPV12</stp>
        <stp>EURHKD Curncy</stp>
        <stp>PX_YEST_CLOSE</stp>
        <stp>[Crispin Spreadsheet.xlsx]OEI!R204C32</stp>
        <tr r="AF204" s="1"/>
      </tp>
      <tp>
        <v>8.8610000000000007</v>
        <stp/>
        <stp>##V3_BDPV12</stp>
        <stp>EURHKD Curncy</stp>
        <stp>PX_YEST_CLOSE</stp>
        <stp>[Crispin Spreadsheet.xlsx]OEI!R203C32</stp>
        <tr r="AF203" s="1"/>
      </tp>
      <tp>
        <v>8.8610000000000007</v>
        <stp/>
        <stp>##V3_BDPV12</stp>
        <stp>EURHKD Curncy</stp>
        <stp>PX_YEST_CLOSE</stp>
        <stp>[Crispin Spreadsheet.xlsx]OEI!R202C32</stp>
        <tr r="AF202" s="1"/>
      </tp>
      <tp>
        <v>8.8610000000000007</v>
        <stp/>
        <stp>##V3_BDPV12</stp>
        <stp>EURHKD Curncy</stp>
        <stp>PX_YEST_CLOSE</stp>
        <stp>[Crispin Spreadsheet.xlsx]OEI!R209C32</stp>
        <tr r="AF209" s="1"/>
      </tp>
      <tp>
        <v>8.8610000000000007</v>
        <stp/>
        <stp>##V3_BDPV12</stp>
        <stp>EURHKD Curncy</stp>
        <stp>PX_YEST_CLOSE</stp>
        <stp>[Crispin Spreadsheet.xlsx]OEI!R208C32</stp>
        <tr r="AF208" s="1"/>
      </tp>
      <tp>
        <v>8.8610000000000007</v>
        <stp/>
        <stp>##V3_BDPV12</stp>
        <stp>EURHKD Curncy</stp>
        <stp>PX_YEST_CLOSE</stp>
        <stp>[Crispin Spreadsheet.xlsx]OEI!R217C32</stp>
        <tr r="AF217" s="1"/>
      </tp>
      <tp>
        <v>8.8610000000000007</v>
        <stp/>
        <stp>##V3_BDPV12</stp>
        <stp>EURHKD Curncy</stp>
        <stp>PX_YEST_CLOSE</stp>
        <stp>[Crispin Spreadsheet.xlsx]OEI!R216C32</stp>
        <tr r="AF216" s="1"/>
      </tp>
      <tp>
        <v>8.8610000000000007</v>
        <stp/>
        <stp>##V3_BDPV12</stp>
        <stp>EURHKD Curncy</stp>
        <stp>PX_YEST_CLOSE</stp>
        <stp>[Crispin Spreadsheet.xlsx]OEI!R215C32</stp>
        <tr r="AF215" s="1"/>
      </tp>
      <tp>
        <v>8.8610000000000007</v>
        <stp/>
        <stp>##V3_BDPV12</stp>
        <stp>EURHKD Curncy</stp>
        <stp>PX_YEST_CLOSE</stp>
        <stp>[Crispin Spreadsheet.xlsx]OEI!R214C32</stp>
        <tr r="AF214" s="1"/>
      </tp>
      <tp>
        <v>8.8610000000000007</v>
        <stp/>
        <stp>##V3_BDPV12</stp>
        <stp>EURHKD Curncy</stp>
        <stp>PX_YEST_CLOSE</stp>
        <stp>[Crispin Spreadsheet.xlsx]OEI!R213C32</stp>
        <tr r="AF213" s="1"/>
      </tp>
      <tp>
        <v>8.8610000000000007</v>
        <stp/>
        <stp>##V3_BDPV12</stp>
        <stp>EURHKD Curncy</stp>
        <stp>PX_YEST_CLOSE</stp>
        <stp>[Crispin Spreadsheet.xlsx]OEI!R212C32</stp>
        <tr r="AF212" s="1"/>
      </tp>
      <tp>
        <v>8.8610000000000007</v>
        <stp/>
        <stp>##V3_BDPV12</stp>
        <stp>EURHKD Curncy</stp>
        <stp>PX_YEST_CLOSE</stp>
        <stp>[Crispin Spreadsheet.xlsx]OEI!R211C32</stp>
        <tr r="AF211" s="1"/>
      </tp>
      <tp>
        <v>8.8610000000000007</v>
        <stp/>
        <stp>##V3_BDPV12</stp>
        <stp>EURHKD Curncy</stp>
        <stp>PX_YEST_CLOSE</stp>
        <stp>[Crispin Spreadsheet.xlsx]OEI!R210C32</stp>
        <tr r="AF210" s="1"/>
      </tp>
      <tp>
        <v>8.8610000000000007</v>
        <stp/>
        <stp>##V3_BDPV12</stp>
        <stp>EURHKD Curncy</stp>
        <stp>PX_YEST_CLOSE</stp>
        <stp>[Crispin Spreadsheet.xlsx]OEI!R218C32</stp>
        <tr r="AF218" s="1"/>
      </tp>
      <tp>
        <v>126.57</v>
        <stp/>
        <stp>##V3_BDPV12</stp>
        <stp>EURJPY Curncy</stp>
        <stp>PX_YEST_CLOSE</stp>
        <stp>[Crispin Spreadsheet.xlsx]OEI!R798C32</stp>
        <tr r="AF798" s="1"/>
      </tp>
      <tp>
        <v>126.57</v>
        <stp/>
        <stp>##V3_BDPV12</stp>
        <stp>EURJPY Curncy</stp>
        <stp>PX_YEST_CLOSE</stp>
        <stp>[Crispin Spreadsheet.xlsx]OEI!R778C32</stp>
        <tr r="AF778" s="1"/>
      </tp>
      <tp>
        <v>9.5894999999999992</v>
        <stp/>
        <stp>##V3_BDPV12</stp>
        <stp>EURNOK Curncy</stp>
        <stp>PX_YEST_CLOSE</stp>
        <stp>[Crispin Spreadsheet.xlsx]OEI!R340C32</stp>
        <tr r="AF340" s="1"/>
      </tp>
      <tp>
        <v>9.5894999999999992</v>
        <stp/>
        <stp>##V3_BDPV12</stp>
        <stp>EURNOK Curncy</stp>
        <stp>PX_YEST_CLOSE</stp>
        <stp>[Crispin Spreadsheet.xlsx]OEI!R341C32</stp>
        <tr r="AF341" s="1"/>
      </tp>
      <tp>
        <v>9.5894999999999992</v>
        <stp/>
        <stp>##V3_BDPV12</stp>
        <stp>EURNOK Curncy</stp>
        <stp>PX_YEST_CLOSE</stp>
        <stp>[Crispin Spreadsheet.xlsx]OEI!R328C32</stp>
        <tr r="AF328" s="1"/>
      </tp>
      <tp>
        <v>9.5894999999999992</v>
        <stp/>
        <stp>##V3_BDPV12</stp>
        <stp>EURNOK Curncy</stp>
        <stp>PX_YEST_CLOSE</stp>
        <stp>[Crispin Spreadsheet.xlsx]OEI!R329C32</stp>
        <tr r="AF329" s="1"/>
      </tp>
      <tp>
        <v>9.5894999999999992</v>
        <stp/>
        <stp>##V3_BDPV12</stp>
        <stp>EURNOK Curncy</stp>
        <stp>PX_YEST_CLOSE</stp>
        <stp>[Crispin Spreadsheet.xlsx]OEI!R327C32</stp>
        <tr r="AF327" s="1"/>
      </tp>
      <tp>
        <v>9.5894999999999992</v>
        <stp/>
        <stp>##V3_BDPV12</stp>
        <stp>EURNOK Curncy</stp>
        <stp>PX_YEST_CLOSE</stp>
        <stp>[Crispin Spreadsheet.xlsx]OEI!R338C32</stp>
        <tr r="AF338" s="1"/>
      </tp>
      <tp>
        <v>9.5894999999999992</v>
        <stp/>
        <stp>##V3_BDPV12</stp>
        <stp>EURNOK Curncy</stp>
        <stp>PX_YEST_CLOSE</stp>
        <stp>[Crispin Spreadsheet.xlsx]OEI!R339C32</stp>
        <tr r="AF339" s="1"/>
      </tp>
      <tp>
        <v>9.5894999999999992</v>
        <stp/>
        <stp>##V3_BDPV12</stp>
        <stp>EURNOK Curncy</stp>
        <stp>PX_YEST_CLOSE</stp>
        <stp>[Crispin Spreadsheet.xlsx]OEI!R330C32</stp>
        <tr r="AF330" s="1"/>
      </tp>
      <tp>
        <v>9.5894999999999992</v>
        <stp/>
        <stp>##V3_BDPV12</stp>
        <stp>EURNOK Curncy</stp>
        <stp>PX_YEST_CLOSE</stp>
        <stp>[Crispin Spreadsheet.xlsx]OEI!R331C32</stp>
        <tr r="AF331" s="1"/>
      </tp>
      <tp>
        <v>9.5894999999999992</v>
        <stp/>
        <stp>##V3_BDPV12</stp>
        <stp>EURNOK Curncy</stp>
        <stp>PX_YEST_CLOSE</stp>
        <stp>[Crispin Spreadsheet.xlsx]OEI!R332C32</stp>
        <tr r="AF332" s="1"/>
      </tp>
      <tp>
        <v>9.5894999999999992</v>
        <stp/>
        <stp>##V3_BDPV12</stp>
        <stp>EURNOK Curncy</stp>
        <stp>PX_YEST_CLOSE</stp>
        <stp>[Crispin Spreadsheet.xlsx]OEI!R333C32</stp>
        <tr r="AF333" s="1"/>
      </tp>
      <tp>
        <v>9.5894999999999992</v>
        <stp/>
        <stp>##V3_BDPV12</stp>
        <stp>EURNOK Curncy</stp>
        <stp>PX_YEST_CLOSE</stp>
        <stp>[Crispin Spreadsheet.xlsx]OEI!R334C32</stp>
        <tr r="AF334" s="1"/>
      </tp>
      <tp>
        <v>9.5894999999999992</v>
        <stp/>
        <stp>##V3_BDPV12</stp>
        <stp>EURNOK Curncy</stp>
        <stp>PX_YEST_CLOSE</stp>
        <stp>[Crispin Spreadsheet.xlsx]OEI!R335C32</stp>
        <tr r="AF335" s="1"/>
      </tp>
      <tp>
        <v>9.5894999999999992</v>
        <stp/>
        <stp>##V3_BDPV12</stp>
        <stp>EURNOK Curncy</stp>
        <stp>PX_YEST_CLOSE</stp>
        <stp>[Crispin Spreadsheet.xlsx]OEI!R336C32</stp>
        <tr r="AF336" s="1"/>
      </tp>
      <tp>
        <v>9.5894999999999992</v>
        <stp/>
        <stp>##V3_BDPV12</stp>
        <stp>EURNOK Curncy</stp>
        <stp>PX_YEST_CLOSE</stp>
        <stp>[Crispin Spreadsheet.xlsx]OEI!R337C32</stp>
        <tr r="AF337" s="1"/>
      </tp>
      <tp>
        <v>0.86409000000000002</v>
        <stp/>
        <stp>##V3_BDPV12</stp>
        <stp>EURGBP Curncy</stp>
        <stp>PX_YEST_CLOSE</stp>
        <stp>[Crispin Spreadsheet.xlsx]OEI!R802C32</stp>
        <tr r="AF802" s="1"/>
      </tp>
      <tp>
        <v>0.86409000000000002</v>
        <stp/>
        <stp>##V3_BDPV12</stp>
        <stp>EURGBP Curncy</stp>
        <stp>PX_YEST_CLOSE</stp>
        <stp>[Crispin Spreadsheet.xlsx]OEI!R807C32</stp>
        <tr r="AF807" s="1"/>
      </tp>
      <tp>
        <v>0.86409000000000002</v>
        <stp/>
        <stp>##V3_BDPV12</stp>
        <stp>EURGBP Curncy</stp>
        <stp>PX_YEST_CLOSE</stp>
        <stp>[Crispin Spreadsheet.xlsx]OEI!R804C32</stp>
        <tr r="AF804" s="1"/>
      </tp>
      <tp>
        <v>0.86409000000000002</v>
        <stp/>
        <stp>##V3_BDPV12</stp>
        <stp>EURGBp Curncy</stp>
        <stp>PX_YEST_CLOSE</stp>
        <stp>[Crispin Spreadsheet.xlsx]OEI!R833C32</stp>
        <tr r="AF833" s="1"/>
      </tp>
      <tp>
        <v>0.86409000000000002</v>
        <stp/>
        <stp>##V3_BDPV12</stp>
        <stp>EURGBp Curncy</stp>
        <stp>PX_YEST_CLOSE</stp>
        <stp>[Crispin Spreadsheet.xlsx]OEI!R839C32</stp>
        <tr r="AF839" s="1"/>
      </tp>
      <tp>
        <v>0.86409000000000002</v>
        <stp/>
        <stp>##V3_BDPV12</stp>
        <stp>EURGBp Curncy</stp>
        <stp>PX_YEST_CLOSE</stp>
        <stp>[Crispin Spreadsheet.xlsx]OEI!R841C32</stp>
        <tr r="AF841" s="1"/>
      </tp>
      <tp>
        <v>0.86409000000000002</v>
        <stp/>
        <stp>##V3_BDPV12</stp>
        <stp>EURGBP Curncy</stp>
        <stp>PX_YEST_CLOSE</stp>
        <stp>[Crispin Spreadsheet.xlsx]OEI!R799C32</stp>
        <tr r="AF799" s="1"/>
      </tp>
      <tp>
        <v>1.13269</v>
        <stp/>
        <stp>##V3_BDPV12</stp>
        <stp>EURCHF Curncy</stp>
        <stp>PX_YEST_CLOSE</stp>
        <stp>[Crispin Spreadsheet.xlsx]OEI!R397C32</stp>
        <tr r="AF397" s="1"/>
      </tp>
      <tp>
        <v>1.13269</v>
        <stp/>
        <stp>##V3_BDPV12</stp>
        <stp>EURCHF Curncy</stp>
        <stp>PX_YEST_CLOSE</stp>
        <stp>[Crispin Spreadsheet.xlsx]OEI!R396C32</stp>
        <tr r="AF396" s="1"/>
      </tp>
      <tp>
        <v>1.13269</v>
        <stp/>
        <stp>##V3_BDPV12</stp>
        <stp>EURCHF Curncy</stp>
        <stp>PX_YEST_CLOSE</stp>
        <stp>[Crispin Spreadsheet.xlsx]OEI!R399C32</stp>
        <tr r="AF399" s="1"/>
      </tp>
      <tp>
        <v>1.13269</v>
        <stp/>
        <stp>##V3_BDPV12</stp>
        <stp>EURCHF Curncy</stp>
        <stp>PX_YEST_CLOSE</stp>
        <stp>[Crispin Spreadsheet.xlsx]OEI!R398C32</stp>
        <tr r="AF398" s="1"/>
      </tp>
      <tp>
        <v>0.86409000000000002</v>
        <stp/>
        <stp>##V3_BDPV12</stp>
        <stp>EURGBP Curncy</stp>
        <stp>PX_YEST_CLOSE</stp>
        <stp>[Crispin Spreadsheet.xlsx]OEI!R777C32</stp>
        <tr r="AF777" s="1"/>
      </tp>
      <tp>
        <v>0.86409000000000002</v>
        <stp/>
        <stp>##V3_BDPV12</stp>
        <stp>EURGBp Curncy</stp>
        <stp>PX_YEST_CLOSE</stp>
        <stp>[Crispin Spreadsheet.xlsx]OEI!R613C32</stp>
        <tr r="AF613" s="1"/>
      </tp>
      <tp>
        <v>0.86409000000000002</v>
        <stp/>
        <stp>##V3_BDPV12</stp>
        <stp>EURGBp Curncy</stp>
        <stp>PX_YEST_CLOSE</stp>
        <stp>[Crispin Spreadsheet.xlsx]OEI!R612C32</stp>
        <tr r="AF612" s="1"/>
      </tp>
      <tp>
        <v>0.86409000000000002</v>
        <stp/>
        <stp>##V3_BDPV12</stp>
        <stp>EURGBp Curncy</stp>
        <stp>PX_YEST_CLOSE</stp>
        <stp>[Crispin Spreadsheet.xlsx]OEI!R611C32</stp>
        <tr r="AF611" s="1"/>
      </tp>
      <tp>
        <v>0.86409000000000002</v>
        <stp/>
        <stp>##V3_BDPV12</stp>
        <stp>EURGBp Curncy</stp>
        <stp>PX_YEST_CLOSE</stp>
        <stp>[Crispin Spreadsheet.xlsx]OEI!R610C32</stp>
        <tr r="AF610" s="1"/>
      </tp>
      <tp>
        <v>0.86409000000000002</v>
        <stp/>
        <stp>##V3_BDPV12</stp>
        <stp>EURGBp Curncy</stp>
        <stp>PX_YEST_CLOSE</stp>
        <stp>[Crispin Spreadsheet.xlsx]OEI!R617C32</stp>
        <tr r="AF617" s="1"/>
      </tp>
      <tp>
        <v>0.86409000000000002</v>
        <stp/>
        <stp>##V3_BDPV12</stp>
        <stp>EURGBp Curncy</stp>
        <stp>PX_YEST_CLOSE</stp>
        <stp>[Crispin Spreadsheet.xlsx]OEI!R616C32</stp>
        <tr r="AF616" s="1"/>
      </tp>
      <tp>
        <v>0.86409000000000002</v>
        <stp/>
        <stp>##V3_BDPV12</stp>
        <stp>EURGBp Curncy</stp>
        <stp>PX_YEST_CLOSE</stp>
        <stp>[Crispin Spreadsheet.xlsx]OEI!R615C32</stp>
        <tr r="AF615" s="1"/>
      </tp>
      <tp>
        <v>0.86409000000000002</v>
        <stp/>
        <stp>##V3_BDPV12</stp>
        <stp>EURGBp Curncy</stp>
        <stp>PX_YEST_CLOSE</stp>
        <stp>[Crispin Spreadsheet.xlsx]OEI!R614C32</stp>
        <tr r="AF614" s="1"/>
      </tp>
      <tp>
        <v>0.86409000000000002</v>
        <stp/>
        <stp>##V3_BDPV12</stp>
        <stp>EURGBp Curncy</stp>
        <stp>PX_YEST_CLOSE</stp>
        <stp>[Crispin Spreadsheet.xlsx]OEI!R619C32</stp>
        <tr r="AF619" s="1"/>
      </tp>
      <tp>
        <v>0.86409000000000002</v>
        <stp/>
        <stp>##V3_BDPV12</stp>
        <stp>EURGBp Curncy</stp>
        <stp>PX_YEST_CLOSE</stp>
        <stp>[Crispin Spreadsheet.xlsx]OEI!R618C32</stp>
        <tr r="AF618" s="1"/>
      </tp>
      <tp>
        <v>0.86409000000000002</v>
        <stp/>
        <stp>##V3_BDPV12</stp>
        <stp>EURGBp Curncy</stp>
        <stp>PX_YEST_CLOSE</stp>
        <stp>[Crispin Spreadsheet.xlsx]OEI!R603C32</stp>
        <tr r="AF603" s="1"/>
      </tp>
      <tp>
        <v>0.86409000000000002</v>
        <stp/>
        <stp>##V3_BDPV12</stp>
        <stp>EURGBp Curncy</stp>
        <stp>PX_YEST_CLOSE</stp>
        <stp>[Crispin Spreadsheet.xlsx]OEI!R601C32</stp>
        <tr r="AF601" s="1"/>
      </tp>
      <tp>
        <v>0.86409000000000002</v>
        <stp/>
        <stp>##V3_BDPV12</stp>
        <stp>EURGBp Curncy</stp>
        <stp>PX_YEST_CLOSE</stp>
        <stp>[Crispin Spreadsheet.xlsx]OEI!R600C32</stp>
        <tr r="AF600" s="1"/>
      </tp>
      <tp>
        <v>0.86409000000000002</v>
        <stp/>
        <stp>##V3_BDPV12</stp>
        <stp>EURGBp Curncy</stp>
        <stp>PX_YEST_CLOSE</stp>
        <stp>[Crispin Spreadsheet.xlsx]OEI!R607C32</stp>
        <tr r="AF607" s="1"/>
      </tp>
      <tp>
        <v>0.86409000000000002</v>
        <stp/>
        <stp>##V3_BDPV12</stp>
        <stp>EURGBp Curncy</stp>
        <stp>PX_YEST_CLOSE</stp>
        <stp>[Crispin Spreadsheet.xlsx]OEI!R606C32</stp>
        <tr r="AF606" s="1"/>
      </tp>
      <tp>
        <v>0.86409000000000002</v>
        <stp/>
        <stp>##V3_BDPV12</stp>
        <stp>EURGBp Curncy</stp>
        <stp>PX_YEST_CLOSE</stp>
        <stp>[Crispin Spreadsheet.xlsx]OEI!R605C32</stp>
        <tr r="AF605" s="1"/>
      </tp>
      <tp>
        <v>0.86409000000000002</v>
        <stp/>
        <stp>##V3_BDPV12</stp>
        <stp>EURGBp Curncy</stp>
        <stp>PX_YEST_CLOSE</stp>
        <stp>[Crispin Spreadsheet.xlsx]OEI!R604C32</stp>
        <tr r="AF604" s="1"/>
      </tp>
      <tp>
        <v>0.86409000000000002</v>
        <stp/>
        <stp>##V3_BDPV12</stp>
        <stp>EURGBp Curncy</stp>
        <stp>PX_YEST_CLOSE</stp>
        <stp>[Crispin Spreadsheet.xlsx]OEI!R609C32</stp>
        <tr r="AF609" s="1"/>
      </tp>
      <tp>
        <v>0.86409000000000002</v>
        <stp/>
        <stp>##V3_BDPV12</stp>
        <stp>EURGBp Curncy</stp>
        <stp>PX_YEST_CLOSE</stp>
        <stp>[Crispin Spreadsheet.xlsx]OEI!R608C32</stp>
        <tr r="AF608" s="1"/>
      </tp>
      <tp>
        <v>0.86409000000000002</v>
        <stp/>
        <stp>##V3_BDPV12</stp>
        <stp>EURGBp Curncy</stp>
        <stp>PX_YEST_CLOSE</stp>
        <stp>[Crispin Spreadsheet.xlsx]OEI!R621C32</stp>
        <tr r="AF621" s="1"/>
      </tp>
      <tp>
        <v>0.86409000000000002</v>
        <stp/>
        <stp>##V3_BDPV12</stp>
        <stp>EURGBp Curncy</stp>
        <stp>PX_YEST_CLOSE</stp>
        <stp>[Crispin Spreadsheet.xlsx]OEI!R620C32</stp>
        <tr r="AF620" s="1"/>
      </tp>
      <tp>
        <v>126.57</v>
        <stp/>
        <stp>##V3_BDPV12</stp>
        <stp>EURJPY Curncy</stp>
        <stp>PX_YEST_CLOSE</stp>
        <stp>[Crispin Spreadsheet.xlsx]OEI!R831C32</stp>
        <tr r="AF831" s="1"/>
      </tp>
      <tp>
        <v>0.86409000000000002</v>
        <stp/>
        <stp>##V3_BDPV12</stp>
        <stp>EURGBp Curncy</stp>
        <stp>PX_YEST_CLOSE</stp>
        <stp>[Crispin Spreadsheet.xlsx]OEI!R593C32</stp>
        <tr r="AF593" s="1"/>
      </tp>
      <tp>
        <v>0.86409000000000002</v>
        <stp/>
        <stp>##V3_BDPV12</stp>
        <stp>EURGBp Curncy</stp>
        <stp>PX_YEST_CLOSE</stp>
        <stp>[Crispin Spreadsheet.xlsx]OEI!R592C32</stp>
        <tr r="AF592" s="1"/>
      </tp>
      <tp>
        <v>0.86409000000000002</v>
        <stp/>
        <stp>##V3_BDPV12</stp>
        <stp>EURGBp Curncy</stp>
        <stp>PX_YEST_CLOSE</stp>
        <stp>[Crispin Spreadsheet.xlsx]OEI!R591C32</stp>
        <tr r="AF591" s="1"/>
      </tp>
      <tp>
        <v>0.86409000000000002</v>
        <stp/>
        <stp>##V3_BDPV12</stp>
        <stp>EURGBp Curncy</stp>
        <stp>PX_YEST_CLOSE</stp>
        <stp>[Crispin Spreadsheet.xlsx]OEI!R590C32</stp>
        <tr r="AF590" s="1"/>
      </tp>
      <tp>
        <v>0.86409000000000002</v>
        <stp/>
        <stp>##V3_BDPV12</stp>
        <stp>EURGBp Curncy</stp>
        <stp>PX_YEST_CLOSE</stp>
        <stp>[Crispin Spreadsheet.xlsx]OEI!R597C32</stp>
        <tr r="AF597" s="1"/>
      </tp>
      <tp>
        <v>0.86409000000000002</v>
        <stp/>
        <stp>##V3_BDPV12</stp>
        <stp>EURGBp Curncy</stp>
        <stp>PX_YEST_CLOSE</stp>
        <stp>[Crispin Spreadsheet.xlsx]OEI!R596C32</stp>
        <tr r="AF596" s="1"/>
      </tp>
      <tp>
        <v>0.86409000000000002</v>
        <stp/>
        <stp>##V3_BDPV12</stp>
        <stp>EURGBp Curncy</stp>
        <stp>PX_YEST_CLOSE</stp>
        <stp>[Crispin Spreadsheet.xlsx]OEI!R595C32</stp>
        <tr r="AF595" s="1"/>
      </tp>
      <tp>
        <v>0.86409000000000002</v>
        <stp/>
        <stp>##V3_BDPV12</stp>
        <stp>EURGBp Curncy</stp>
        <stp>PX_YEST_CLOSE</stp>
        <stp>[Crispin Spreadsheet.xlsx]OEI!R594C32</stp>
        <tr r="AF594" s="1"/>
      </tp>
      <tp>
        <v>0.86409000000000002</v>
        <stp/>
        <stp>##V3_BDPV12</stp>
        <stp>EURGBp Curncy</stp>
        <stp>PX_YEST_CLOSE</stp>
        <stp>[Crispin Spreadsheet.xlsx]OEI!R599C32</stp>
        <tr r="AF599" s="1"/>
      </tp>
      <tp>
        <v>0.86409000000000002</v>
        <stp/>
        <stp>##V3_BDPV12</stp>
        <stp>EURGBp Curncy</stp>
        <stp>PX_YEST_CLOSE</stp>
        <stp>[Crispin Spreadsheet.xlsx]OEI!R598C32</stp>
        <tr r="AF598" s="1"/>
      </tp>
      <tp>
        <v>0.86409000000000002</v>
        <stp/>
        <stp>##V3_BDPV12</stp>
        <stp>EURGBp Curncy</stp>
        <stp>PX_YEST_CLOSE</stp>
        <stp>[Crispin Spreadsheet.xlsx]OEI!R582C32</stp>
        <tr r="AF582" s="1"/>
      </tp>
      <tp>
        <v>0.86409000000000002</v>
        <stp/>
        <stp>##V3_BDPV12</stp>
        <stp>EURGBp Curncy</stp>
        <stp>PX_YEST_CLOSE</stp>
        <stp>[Crispin Spreadsheet.xlsx]OEI!R581C32</stp>
        <tr r="AF581" s="1"/>
      </tp>
      <tp>
        <v>0.86409000000000002</v>
        <stp/>
        <stp>##V3_BDPV12</stp>
        <stp>EURGBp Curncy</stp>
        <stp>PX_YEST_CLOSE</stp>
        <stp>[Crispin Spreadsheet.xlsx]OEI!R580C32</stp>
        <tr r="AF580" s="1"/>
      </tp>
      <tp>
        <v>0.86409000000000002</v>
        <stp/>
        <stp>##V3_BDPV12</stp>
        <stp>EURGBp Curncy</stp>
        <stp>PX_YEST_CLOSE</stp>
        <stp>[Crispin Spreadsheet.xlsx]OEI!R587C32</stp>
        <tr r="AF587" s="1"/>
      </tp>
      <tp>
        <v>0.86409000000000002</v>
        <stp/>
        <stp>##V3_BDPV12</stp>
        <stp>EURGBp Curncy</stp>
        <stp>PX_YEST_CLOSE</stp>
        <stp>[Crispin Spreadsheet.xlsx]OEI!R585C32</stp>
        <tr r="AF585" s="1"/>
      </tp>
      <tp>
        <v>0.86409000000000002</v>
        <stp/>
        <stp>##V3_BDPV12</stp>
        <stp>EURGBp Curncy</stp>
        <stp>PX_YEST_CLOSE</stp>
        <stp>[Crispin Spreadsheet.xlsx]OEI!R589C32</stp>
        <tr r="AF589" s="1"/>
      </tp>
      <tp>
        <v>0.86409000000000002</v>
        <stp/>
        <stp>##V3_BDPV12</stp>
        <stp>EURGBp Curncy</stp>
        <stp>PX_YEST_CLOSE</stp>
        <stp>[Crispin Spreadsheet.xlsx]OEI!R588C32</stp>
        <tr r="AF588" s="1"/>
      </tp>
      <tp>
        <v>0.86409000000000002</v>
        <stp/>
        <stp>##V3_BDPV12</stp>
        <stp>EURGBp Curncy</stp>
        <stp>PX_YEST_CLOSE</stp>
        <stp>[Crispin Spreadsheet.xlsx]OEI!R513C32</stp>
        <tr r="AF513" s="1"/>
      </tp>
      <tp>
        <v>0.86409000000000002</v>
        <stp/>
        <stp>##V3_BDPV12</stp>
        <stp>EURGBp Curncy</stp>
        <stp>PX_YEST_CLOSE</stp>
        <stp>[Crispin Spreadsheet.xlsx]OEI!R511C32</stp>
        <tr r="AF511" s="1"/>
      </tp>
      <tp>
        <v>0.86409000000000002</v>
        <stp/>
        <stp>##V3_BDPV12</stp>
        <stp>EURGBp Curncy</stp>
        <stp>PX_YEST_CLOSE</stp>
        <stp>[Crispin Spreadsheet.xlsx]OEI!R510C32</stp>
        <tr r="AF510" s="1"/>
      </tp>
      <tp>
        <v>0.86409000000000002</v>
        <stp/>
        <stp>##V3_BDPV12</stp>
        <stp>EURGBp Curncy</stp>
        <stp>PX_YEST_CLOSE</stp>
        <stp>[Crispin Spreadsheet.xlsx]OEI!R517C32</stp>
        <tr r="AF517" s="1"/>
      </tp>
      <tp>
        <v>0.86409000000000002</v>
        <stp/>
        <stp>##V3_BDPV12</stp>
        <stp>EURGBp Curncy</stp>
        <stp>PX_YEST_CLOSE</stp>
        <stp>[Crispin Spreadsheet.xlsx]OEI!R516C32</stp>
        <tr r="AF516" s="1"/>
      </tp>
      <tp>
        <v>0.86409000000000002</v>
        <stp/>
        <stp>##V3_BDPV12</stp>
        <stp>EURGBp Curncy</stp>
        <stp>PX_YEST_CLOSE</stp>
        <stp>[Crispin Spreadsheet.xlsx]OEI!R515C32</stp>
        <tr r="AF515" s="1"/>
      </tp>
      <tp>
        <v>0.86409000000000002</v>
        <stp/>
        <stp>##V3_BDPV12</stp>
        <stp>EURGBp Curncy</stp>
        <stp>PX_YEST_CLOSE</stp>
        <stp>[Crispin Spreadsheet.xlsx]OEI!R519C32</stp>
        <tr r="AF519" s="1"/>
      </tp>
      <tp>
        <v>0.86409000000000002</v>
        <stp/>
        <stp>##V3_BDPV12</stp>
        <stp>EURGBp Curncy</stp>
        <stp>PX_YEST_CLOSE</stp>
        <stp>[Crispin Spreadsheet.xlsx]OEI!R518C32</stp>
        <tr r="AF518" s="1"/>
      </tp>
      <tp>
        <v>0.86409000000000002</v>
        <stp/>
        <stp>##V3_BDPV12</stp>
        <stp>EURGBP Curncy</stp>
        <stp>PX_YEST_CLOSE</stp>
        <stp>[Crispin Spreadsheet.xlsx]OEI!R512C32</stp>
        <tr r="AF512" s="1"/>
      </tp>
      <tp>
        <v>0.86409000000000002</v>
        <stp/>
        <stp>##V3_BDPV12</stp>
        <stp>EURGBP Curncy</stp>
        <stp>PX_YEST_CLOSE</stp>
        <stp>[Crispin Spreadsheet.xlsx]OEI!R514C32</stp>
        <tr r="AF514" s="1"/>
      </tp>
      <tp>
        <v>0.86409000000000002</v>
        <stp/>
        <stp>##V3_BDPV12</stp>
        <stp>EURGBp Curncy</stp>
        <stp>PX_YEST_CLOSE</stp>
        <stp>[Crispin Spreadsheet.xlsx]OEI!R502C32</stp>
        <tr r="AF502" s="1"/>
      </tp>
      <tp>
        <v>0.86409000000000002</v>
        <stp/>
        <stp>##V3_BDPV12</stp>
        <stp>EURGBp Curncy</stp>
        <stp>PX_YEST_CLOSE</stp>
        <stp>[Crispin Spreadsheet.xlsx]OEI!R501C32</stp>
        <tr r="AF501" s="1"/>
      </tp>
      <tp>
        <v>0.86409000000000002</v>
        <stp/>
        <stp>##V3_BDPV12</stp>
        <stp>EURGBp Curncy</stp>
        <stp>PX_YEST_CLOSE</stp>
        <stp>[Crispin Spreadsheet.xlsx]OEI!R500C32</stp>
        <tr r="AF500" s="1"/>
      </tp>
      <tp>
        <v>0.86409000000000002</v>
        <stp/>
        <stp>##V3_BDPV12</stp>
        <stp>EURGBp Curncy</stp>
        <stp>PX_YEST_CLOSE</stp>
        <stp>[Crispin Spreadsheet.xlsx]OEI!R507C32</stp>
        <tr r="AF507" s="1"/>
      </tp>
      <tp>
        <v>0.86409000000000002</v>
        <stp/>
        <stp>##V3_BDPV12</stp>
        <stp>EURGBp Curncy</stp>
        <stp>PX_YEST_CLOSE</stp>
        <stp>[Crispin Spreadsheet.xlsx]OEI!R506C32</stp>
        <tr r="AF506" s="1"/>
      </tp>
      <tp>
        <v>0.86409000000000002</v>
        <stp/>
        <stp>##V3_BDPV12</stp>
        <stp>EURGBp Curncy</stp>
        <stp>PX_YEST_CLOSE</stp>
        <stp>[Crispin Spreadsheet.xlsx]OEI!R505C32</stp>
        <tr r="AF505" s="1"/>
      </tp>
      <tp>
        <v>0.86409000000000002</v>
        <stp/>
        <stp>##V3_BDPV12</stp>
        <stp>EURGBp Curncy</stp>
        <stp>PX_YEST_CLOSE</stp>
        <stp>[Crispin Spreadsheet.xlsx]OEI!R504C32</stp>
        <tr r="AF504" s="1"/>
      </tp>
      <tp>
        <v>0.86409000000000002</v>
        <stp/>
        <stp>##V3_BDPV12</stp>
        <stp>EURGBp Curncy</stp>
        <stp>PX_YEST_CLOSE</stp>
        <stp>[Crispin Spreadsheet.xlsx]OEI!R509C32</stp>
        <tr r="AF509" s="1"/>
      </tp>
      <tp>
        <v>0.86409000000000002</v>
        <stp/>
        <stp>##V3_BDPV12</stp>
        <stp>EURGBp Curncy</stp>
        <stp>PX_YEST_CLOSE</stp>
        <stp>[Crispin Spreadsheet.xlsx]OEI!R508C32</stp>
        <tr r="AF508" s="1"/>
      </tp>
      <tp>
        <v>0.86409000000000002</v>
        <stp/>
        <stp>##V3_BDPV12</stp>
        <stp>EURGBP Curncy</stp>
        <stp>PX_YEST_CLOSE</stp>
        <stp>[Crispin Spreadsheet.xlsx]OEI!R503C32</stp>
        <tr r="AF503" s="1"/>
      </tp>
      <tp>
        <v>0.86409000000000002</v>
        <stp/>
        <stp>##V3_BDPV12</stp>
        <stp>EURGBp Curncy</stp>
        <stp>PX_YEST_CLOSE</stp>
        <stp>[Crispin Spreadsheet.xlsx]OEI!R533C32</stp>
        <tr r="AF533" s="1"/>
      </tp>
      <tp>
        <v>0.86409000000000002</v>
        <stp/>
        <stp>##V3_BDPV12</stp>
        <stp>EURGBp Curncy</stp>
        <stp>PX_YEST_CLOSE</stp>
        <stp>[Crispin Spreadsheet.xlsx]OEI!R532C32</stp>
        <tr r="AF532" s="1"/>
      </tp>
      <tp>
        <v>0.86409000000000002</v>
        <stp/>
        <stp>##V3_BDPV12</stp>
        <stp>EURGBp Curncy</stp>
        <stp>PX_YEST_CLOSE</stp>
        <stp>[Crispin Spreadsheet.xlsx]OEI!R531C32</stp>
        <tr r="AF531" s="1"/>
      </tp>
      <tp>
        <v>0.86409000000000002</v>
        <stp/>
        <stp>##V3_BDPV12</stp>
        <stp>EURGBp Curncy</stp>
        <stp>PX_YEST_CLOSE</stp>
        <stp>[Crispin Spreadsheet.xlsx]OEI!R530C32</stp>
        <tr r="AF530" s="1"/>
      </tp>
      <tp>
        <v>0.86409000000000002</v>
        <stp/>
        <stp>##V3_BDPV12</stp>
        <stp>EURGBp Curncy</stp>
        <stp>PX_YEST_CLOSE</stp>
        <stp>[Crispin Spreadsheet.xlsx]OEI!R537C32</stp>
        <tr r="AF537" s="1"/>
      </tp>
      <tp>
        <v>0.86409000000000002</v>
        <stp/>
        <stp>##V3_BDPV12</stp>
        <stp>EURGBp Curncy</stp>
        <stp>PX_YEST_CLOSE</stp>
        <stp>[Crispin Spreadsheet.xlsx]OEI!R536C32</stp>
        <tr r="AF536" s="1"/>
      </tp>
      <tp>
        <v>0.86409000000000002</v>
        <stp/>
        <stp>##V3_BDPV12</stp>
        <stp>EURGBp Curncy</stp>
        <stp>PX_YEST_CLOSE</stp>
        <stp>[Crispin Spreadsheet.xlsx]OEI!R535C32</stp>
        <tr r="AF535" s="1"/>
      </tp>
      <tp>
        <v>0.86409000000000002</v>
        <stp/>
        <stp>##V3_BDPV12</stp>
        <stp>EURGBp Curncy</stp>
        <stp>PX_YEST_CLOSE</stp>
        <stp>[Crispin Spreadsheet.xlsx]OEI!R534C32</stp>
        <tr r="AF534" s="1"/>
      </tp>
      <tp>
        <v>0.86409000000000002</v>
        <stp/>
        <stp>##V3_BDPV12</stp>
        <stp>EURGBp Curncy</stp>
        <stp>PX_YEST_CLOSE</stp>
        <stp>[Crispin Spreadsheet.xlsx]OEI!R539C32</stp>
        <tr r="AF539" s="1"/>
      </tp>
      <tp>
        <v>0.86409000000000002</v>
        <stp/>
        <stp>##V3_BDPV12</stp>
        <stp>EURGBp Curncy</stp>
        <stp>PX_YEST_CLOSE</stp>
        <stp>[Crispin Spreadsheet.xlsx]OEI!R538C32</stp>
        <tr r="AF538" s="1"/>
      </tp>
      <tp>
        <v>0.86409000000000002</v>
        <stp/>
        <stp>##V3_BDPV12</stp>
        <stp>EURGBp Curncy</stp>
        <stp>PX_YEST_CLOSE</stp>
        <stp>[Crispin Spreadsheet.xlsx]OEI!R523C32</stp>
        <tr r="AF523" s="1"/>
      </tp>
      <tp>
        <v>0.86409000000000002</v>
        <stp/>
        <stp>##V3_BDPV12</stp>
        <stp>EURGBp Curncy</stp>
        <stp>PX_YEST_CLOSE</stp>
        <stp>[Crispin Spreadsheet.xlsx]OEI!R522C32</stp>
        <tr r="AF522" s="1"/>
      </tp>
      <tp>
        <v>0.86409000000000002</v>
        <stp/>
        <stp>##V3_BDPV12</stp>
        <stp>EURGBp Curncy</stp>
        <stp>PX_YEST_CLOSE</stp>
        <stp>[Crispin Spreadsheet.xlsx]OEI!R521C32</stp>
        <tr r="AF521" s="1"/>
      </tp>
      <tp>
        <v>0.86409000000000002</v>
        <stp/>
        <stp>##V3_BDPV12</stp>
        <stp>EURGBp Curncy</stp>
        <stp>PX_YEST_CLOSE</stp>
        <stp>[Crispin Spreadsheet.xlsx]OEI!R520C32</stp>
        <tr r="AF520" s="1"/>
      </tp>
      <tp>
        <v>0.86409000000000002</v>
        <stp/>
        <stp>##V3_BDPV12</stp>
        <stp>EURGBp Curncy</stp>
        <stp>PX_YEST_CLOSE</stp>
        <stp>[Crispin Spreadsheet.xlsx]OEI!R525C32</stp>
        <tr r="AF525" s="1"/>
      </tp>
      <tp>
        <v>0.86409000000000002</v>
        <stp/>
        <stp>##V3_BDPV12</stp>
        <stp>EURGBp Curncy</stp>
        <stp>PX_YEST_CLOSE</stp>
        <stp>[Crispin Spreadsheet.xlsx]OEI!R524C32</stp>
        <tr r="AF524" s="1"/>
      </tp>
      <tp>
        <v>0.86409000000000002</v>
        <stp/>
        <stp>##V3_BDPV12</stp>
        <stp>EURGBp Curncy</stp>
        <stp>PX_YEST_CLOSE</stp>
        <stp>[Crispin Spreadsheet.xlsx]OEI!R529C32</stp>
        <tr r="AF529" s="1"/>
      </tp>
      <tp>
        <v>0.86409000000000002</v>
        <stp/>
        <stp>##V3_BDPV12</stp>
        <stp>EURGBp Curncy</stp>
        <stp>PX_YEST_CLOSE</stp>
        <stp>[Crispin Spreadsheet.xlsx]OEI!R528C32</stp>
        <tr r="AF528" s="1"/>
      </tp>
      <tp>
        <v>0.86409000000000002</v>
        <stp/>
        <stp>##V3_BDPV12</stp>
        <stp>EURGBP Curncy</stp>
        <stp>PX_YEST_CLOSE</stp>
        <stp>[Crispin Spreadsheet.xlsx]OEI!R527C32</stp>
        <tr r="AF527" s="1"/>
      </tp>
      <tp>
        <v>0.86409000000000002</v>
        <stp/>
        <stp>##V3_BDPV12</stp>
        <stp>EURGBP Curncy</stp>
        <stp>PX_YEST_CLOSE</stp>
        <stp>[Crispin Spreadsheet.xlsx]OEI!R526C32</stp>
        <tr r="AF526" s="1"/>
      </tp>
      <tp>
        <v>0.86409000000000002</v>
        <stp/>
        <stp>##V3_BDPV12</stp>
        <stp>EURGBp Curncy</stp>
        <stp>PX_YEST_CLOSE</stp>
        <stp>[Crispin Spreadsheet.xlsx]OEI!R552C32</stp>
        <tr r="AF552" s="1"/>
      </tp>
      <tp>
        <v>0.86409000000000002</v>
        <stp/>
        <stp>##V3_BDPV12</stp>
        <stp>EURGBp Curncy</stp>
        <stp>PX_YEST_CLOSE</stp>
        <stp>[Crispin Spreadsheet.xlsx]OEI!R550C32</stp>
        <tr r="AF550" s="1"/>
      </tp>
      <tp>
        <v>0.86409000000000002</v>
        <stp/>
        <stp>##V3_BDPV12</stp>
        <stp>EURGBp Curncy</stp>
        <stp>PX_YEST_CLOSE</stp>
        <stp>[Crispin Spreadsheet.xlsx]OEI!R557C32</stp>
        <tr r="AF557" s="1"/>
      </tp>
      <tp>
        <v>0.86409000000000002</v>
        <stp/>
        <stp>##V3_BDPV12</stp>
        <stp>EURGBp Curncy</stp>
        <stp>PX_YEST_CLOSE</stp>
        <stp>[Crispin Spreadsheet.xlsx]OEI!R556C32</stp>
        <tr r="AF556" s="1"/>
      </tp>
      <tp>
        <v>0.86409000000000002</v>
        <stp/>
        <stp>##V3_BDPV12</stp>
        <stp>EURGBp Curncy</stp>
        <stp>PX_YEST_CLOSE</stp>
        <stp>[Crispin Spreadsheet.xlsx]OEI!R555C32</stp>
        <tr r="AF555" s="1"/>
      </tp>
      <tp>
        <v>0.86409000000000002</v>
        <stp/>
        <stp>##V3_BDPV12</stp>
        <stp>EURGBp Curncy</stp>
        <stp>PX_YEST_CLOSE</stp>
        <stp>[Crispin Spreadsheet.xlsx]OEI!R554C32</stp>
        <tr r="AF554" s="1"/>
      </tp>
      <tp>
        <v>0.86409000000000002</v>
        <stp/>
        <stp>##V3_BDPV12</stp>
        <stp>EURGBp Curncy</stp>
        <stp>PX_YEST_CLOSE</stp>
        <stp>[Crispin Spreadsheet.xlsx]OEI!R559C32</stp>
        <tr r="AF559" s="1"/>
      </tp>
      <tp>
        <v>0.86409000000000002</v>
        <stp/>
        <stp>##V3_BDPV12</stp>
        <stp>EURGBp Curncy</stp>
        <stp>PX_YEST_CLOSE</stp>
        <stp>[Crispin Spreadsheet.xlsx]OEI!R558C32</stp>
        <tr r="AF558" s="1"/>
      </tp>
      <tp>
        <v>0.86409000000000002</v>
        <stp/>
        <stp>##V3_BDPV12</stp>
        <stp>EURGBP Curncy</stp>
        <stp>PX_YEST_CLOSE</stp>
        <stp>[Crispin Spreadsheet.xlsx]OEI!R553C32</stp>
        <tr r="AF553" s="1"/>
      </tp>
      <tp>
        <v>0.86409000000000002</v>
        <stp/>
        <stp>##V3_BDPV12</stp>
        <stp>EURGBp Curncy</stp>
        <stp>PX_YEST_CLOSE</stp>
        <stp>[Crispin Spreadsheet.xlsx]OEI!R543C32</stp>
        <tr r="AF543" s="1"/>
      </tp>
      <tp>
        <v>0.86409000000000002</v>
        <stp/>
        <stp>##V3_BDPV12</stp>
        <stp>EURGBp Curncy</stp>
        <stp>PX_YEST_CLOSE</stp>
        <stp>[Crispin Spreadsheet.xlsx]OEI!R542C32</stp>
        <tr r="AF542" s="1"/>
      </tp>
      <tp>
        <v>0.86409000000000002</v>
        <stp/>
        <stp>##V3_BDPV12</stp>
        <stp>EURGBp Curncy</stp>
        <stp>PX_YEST_CLOSE</stp>
        <stp>[Crispin Spreadsheet.xlsx]OEI!R541C32</stp>
        <tr r="AF541" s="1"/>
      </tp>
      <tp>
        <v>0.86409000000000002</v>
        <stp/>
        <stp>##V3_BDPV12</stp>
        <stp>EURGBp Curncy</stp>
        <stp>PX_YEST_CLOSE</stp>
        <stp>[Crispin Spreadsheet.xlsx]OEI!R540C32</stp>
        <tr r="AF540" s="1"/>
      </tp>
      <tp>
        <v>0.86409000000000002</v>
        <stp/>
        <stp>##V3_BDPV12</stp>
        <stp>EURGBp Curncy</stp>
        <stp>PX_YEST_CLOSE</stp>
        <stp>[Crispin Spreadsheet.xlsx]OEI!R547C32</stp>
        <tr r="AF547" s="1"/>
      </tp>
      <tp>
        <v>0.86409000000000002</v>
        <stp/>
        <stp>##V3_BDPV12</stp>
        <stp>EURGBp Curncy</stp>
        <stp>PX_YEST_CLOSE</stp>
        <stp>[Crispin Spreadsheet.xlsx]OEI!R546C32</stp>
        <tr r="AF546" s="1"/>
      </tp>
      <tp>
        <v>0.86409000000000002</v>
        <stp/>
        <stp>##V3_BDPV12</stp>
        <stp>EURGBp Curncy</stp>
        <stp>PX_YEST_CLOSE</stp>
        <stp>[Crispin Spreadsheet.xlsx]OEI!R545C32</stp>
        <tr r="AF545" s="1"/>
      </tp>
      <tp>
        <v>0.86409000000000002</v>
        <stp/>
        <stp>##V3_BDPV12</stp>
        <stp>EURGBp Curncy</stp>
        <stp>PX_YEST_CLOSE</stp>
        <stp>[Crispin Spreadsheet.xlsx]OEI!R544C32</stp>
        <tr r="AF544" s="1"/>
      </tp>
      <tp>
        <v>0.86409000000000002</v>
        <stp/>
        <stp>##V3_BDPV12</stp>
        <stp>EURGBp Curncy</stp>
        <stp>PX_YEST_CLOSE</stp>
        <stp>[Crispin Spreadsheet.xlsx]OEI!R549C32</stp>
        <tr r="AF549" s="1"/>
      </tp>
      <tp>
        <v>0.86409000000000002</v>
        <stp/>
        <stp>##V3_BDPV12</stp>
        <stp>EURGBp Curncy</stp>
        <stp>PX_YEST_CLOSE</stp>
        <stp>[Crispin Spreadsheet.xlsx]OEI!R548C32</stp>
        <tr r="AF548" s="1"/>
      </tp>
      <tp>
        <v>0.86409000000000002</v>
        <stp/>
        <stp>##V3_BDPV12</stp>
        <stp>EURGBp Curncy</stp>
        <stp>PX_YEST_CLOSE</stp>
        <stp>[Crispin Spreadsheet.xlsx]OEI!R573C32</stp>
        <tr r="AF573" s="1"/>
      </tp>
      <tp>
        <v>0.86409000000000002</v>
        <stp/>
        <stp>##V3_BDPV12</stp>
        <stp>EURGBp Curncy</stp>
        <stp>PX_YEST_CLOSE</stp>
        <stp>[Crispin Spreadsheet.xlsx]OEI!R572C32</stp>
        <tr r="AF572" s="1"/>
      </tp>
      <tp>
        <v>0.86409000000000002</v>
        <stp/>
        <stp>##V3_BDPV12</stp>
        <stp>EURGBp Curncy</stp>
        <stp>PX_YEST_CLOSE</stp>
        <stp>[Crispin Spreadsheet.xlsx]OEI!R571C32</stp>
        <tr r="AF571" s="1"/>
      </tp>
      <tp>
        <v>0.86409000000000002</v>
        <stp/>
        <stp>##V3_BDPV12</stp>
        <stp>EURGBp Curncy</stp>
        <stp>PX_YEST_CLOSE</stp>
        <stp>[Crispin Spreadsheet.xlsx]OEI!R570C32</stp>
        <tr r="AF570" s="1"/>
      </tp>
      <tp>
        <v>0.86409000000000002</v>
        <stp/>
        <stp>##V3_BDPV12</stp>
        <stp>EURGBp Curncy</stp>
        <stp>PX_YEST_CLOSE</stp>
        <stp>[Crispin Spreadsheet.xlsx]OEI!R577C32</stp>
        <tr r="AF577" s="1"/>
      </tp>
      <tp>
        <v>0.86409000000000002</v>
        <stp/>
        <stp>##V3_BDPV12</stp>
        <stp>EURGBp Curncy</stp>
        <stp>PX_YEST_CLOSE</stp>
        <stp>[Crispin Spreadsheet.xlsx]OEI!R576C32</stp>
        <tr r="AF576" s="1"/>
      </tp>
      <tp>
        <v>0.86409000000000002</v>
        <stp/>
        <stp>##V3_BDPV12</stp>
        <stp>EURGBp Curncy</stp>
        <stp>PX_YEST_CLOSE</stp>
        <stp>[Crispin Spreadsheet.xlsx]OEI!R575C32</stp>
        <tr r="AF575" s="1"/>
      </tp>
      <tp>
        <v>0.86409000000000002</v>
        <stp/>
        <stp>##V3_BDPV12</stp>
        <stp>EURGBp Curncy</stp>
        <stp>PX_YEST_CLOSE</stp>
        <stp>[Crispin Spreadsheet.xlsx]OEI!R574C32</stp>
        <tr r="AF574" s="1"/>
      </tp>
      <tp>
        <v>0.86409000000000002</v>
        <stp/>
        <stp>##V3_BDPV12</stp>
        <stp>EURGBp Curncy</stp>
        <stp>PX_YEST_CLOSE</stp>
        <stp>[Crispin Spreadsheet.xlsx]OEI!R579C32</stp>
        <tr r="AF579" s="1"/>
      </tp>
      <tp>
        <v>0.86409000000000002</v>
        <stp/>
        <stp>##V3_BDPV12</stp>
        <stp>EURGBp Curncy</stp>
        <stp>PX_YEST_CLOSE</stp>
        <stp>[Crispin Spreadsheet.xlsx]OEI!R578C32</stp>
        <tr r="AF578" s="1"/>
      </tp>
      <tp>
        <v>0.86409000000000002</v>
        <stp/>
        <stp>##V3_BDPV12</stp>
        <stp>EURGBp Curncy</stp>
        <stp>PX_YEST_CLOSE</stp>
        <stp>[Crispin Spreadsheet.xlsx]OEI!R563C32</stp>
        <tr r="AF563" s="1"/>
      </tp>
      <tp>
        <v>0.86409000000000002</v>
        <stp/>
        <stp>##V3_BDPV12</stp>
        <stp>EURGBp Curncy</stp>
        <stp>PX_YEST_CLOSE</stp>
        <stp>[Crispin Spreadsheet.xlsx]OEI!R562C32</stp>
        <tr r="AF562" s="1"/>
      </tp>
      <tp>
        <v>0.86409000000000002</v>
        <stp/>
        <stp>##V3_BDPV12</stp>
        <stp>EURGBp Curncy</stp>
        <stp>PX_YEST_CLOSE</stp>
        <stp>[Crispin Spreadsheet.xlsx]OEI!R561C32</stp>
        <tr r="AF561" s="1"/>
      </tp>
      <tp>
        <v>0.86409000000000002</v>
        <stp/>
        <stp>##V3_BDPV12</stp>
        <stp>EURGBp Curncy</stp>
        <stp>PX_YEST_CLOSE</stp>
        <stp>[Crispin Spreadsheet.xlsx]OEI!R560C32</stp>
        <tr r="AF560" s="1"/>
      </tp>
      <tp>
        <v>0.86409000000000002</v>
        <stp/>
        <stp>##V3_BDPV12</stp>
        <stp>EURGBp Curncy</stp>
        <stp>PX_YEST_CLOSE</stp>
        <stp>[Crispin Spreadsheet.xlsx]OEI!R566C32</stp>
        <tr r="AF566" s="1"/>
      </tp>
      <tp>
        <v>0.86409000000000002</v>
        <stp/>
        <stp>##V3_BDPV12</stp>
        <stp>EURGBp Curncy</stp>
        <stp>PX_YEST_CLOSE</stp>
        <stp>[Crispin Spreadsheet.xlsx]OEI!R565C32</stp>
        <tr r="AF565" s="1"/>
      </tp>
      <tp>
        <v>0.86409000000000002</v>
        <stp/>
        <stp>##V3_BDPV12</stp>
        <stp>EURGBp Curncy</stp>
        <stp>PX_YEST_CLOSE</stp>
        <stp>[Crispin Spreadsheet.xlsx]OEI!R564C32</stp>
        <tr r="AF564" s="1"/>
      </tp>
      <tp>
        <v>0.86409000000000002</v>
        <stp/>
        <stp>##V3_BDPV12</stp>
        <stp>EURGBp Curncy</stp>
        <stp>PX_YEST_CLOSE</stp>
        <stp>[Crispin Spreadsheet.xlsx]OEI!R568C32</stp>
        <tr r="AF568" s="1"/>
      </tp>
      <tp>
        <v>0.86409000000000002</v>
        <stp/>
        <stp>##V3_BDPV12</stp>
        <stp>EURGBP Curncy</stp>
        <stp>PX_YEST_CLOSE</stp>
        <stp>[Crispin Spreadsheet.xlsx]OEI!R567C32</stp>
        <tr r="AF567" s="1"/>
      </tp>
      <tp>
        <v>0.86409000000000002</v>
        <stp/>
        <stp>##V3_BDPV12</stp>
        <stp>EURGBP Curncy</stp>
        <stp>PX_YEST_CLOSE</stp>
        <stp>[Crispin Spreadsheet.xlsx]OEI!R569C32</stp>
        <tr r="AF569" s="1"/>
      </tp>
      <tp>
        <v>0.86409000000000002</v>
        <stp/>
        <stp>##V3_BDPV12</stp>
        <stp>EURGBp Curncy</stp>
        <stp>PX_YEST_CLOSE</stp>
        <stp>[Crispin Spreadsheet.xlsx]OEI!R493C32</stp>
        <tr r="AF493" s="1"/>
      </tp>
      <tp>
        <v>0.86409000000000002</v>
        <stp/>
        <stp>##V3_BDPV12</stp>
        <stp>EURGBp Curncy</stp>
        <stp>PX_YEST_CLOSE</stp>
        <stp>[Crispin Spreadsheet.xlsx]OEI!R492C32</stp>
        <tr r="AF492" s="1"/>
      </tp>
      <tp>
        <v>0.86409000000000002</v>
        <stp/>
        <stp>##V3_BDPV12</stp>
        <stp>EURGBp Curncy</stp>
        <stp>PX_YEST_CLOSE</stp>
        <stp>[Crispin Spreadsheet.xlsx]OEI!R491C32</stp>
        <tr r="AF491" s="1"/>
      </tp>
      <tp>
        <v>0.86409000000000002</v>
        <stp/>
        <stp>##V3_BDPV12</stp>
        <stp>EURGBp Curncy</stp>
        <stp>PX_YEST_CLOSE</stp>
        <stp>[Crispin Spreadsheet.xlsx]OEI!R490C32</stp>
        <tr r="AF490" s="1"/>
      </tp>
      <tp>
        <v>0.86409000000000002</v>
        <stp/>
        <stp>##V3_BDPV12</stp>
        <stp>EURGBp Curncy</stp>
        <stp>PX_YEST_CLOSE</stp>
        <stp>[Crispin Spreadsheet.xlsx]OEI!R496C32</stp>
        <tr r="AF496" s="1"/>
      </tp>
      <tp>
        <v>0.86409000000000002</v>
        <stp/>
        <stp>##V3_BDPV12</stp>
        <stp>EURGBp Curncy</stp>
        <stp>PX_YEST_CLOSE</stp>
        <stp>[Crispin Spreadsheet.xlsx]OEI!R495C32</stp>
        <tr r="AF495" s="1"/>
      </tp>
      <tp>
        <v>0.86409000000000002</v>
        <stp/>
        <stp>##V3_BDPV12</stp>
        <stp>EURGBp Curncy</stp>
        <stp>PX_YEST_CLOSE</stp>
        <stp>[Crispin Spreadsheet.xlsx]OEI!R494C32</stp>
        <tr r="AF494" s="1"/>
      </tp>
      <tp>
        <v>0.86409000000000002</v>
        <stp/>
        <stp>##V3_BDPV12</stp>
        <stp>EURGBp Curncy</stp>
        <stp>PX_YEST_CLOSE</stp>
        <stp>[Crispin Spreadsheet.xlsx]OEI!R499C32</stp>
        <tr r="AF499" s="1"/>
      </tp>
      <tp>
        <v>0.86409000000000002</v>
        <stp/>
        <stp>##V3_BDPV12</stp>
        <stp>EURGBp Curncy</stp>
        <stp>PX_YEST_CLOSE</stp>
        <stp>[Crispin Spreadsheet.xlsx]OEI!R498C32</stp>
        <tr r="AF498" s="1"/>
      </tp>
      <tp>
        <v>0.86409000000000002</v>
        <stp/>
        <stp>##V3_BDPV12</stp>
        <stp>EURGBp Curncy</stp>
        <stp>PX_YEST_CLOSE</stp>
        <stp>[Crispin Spreadsheet.xlsx]OEI!R483C32</stp>
        <tr r="AF483" s="1"/>
      </tp>
      <tp>
        <v>0.86409000000000002</v>
        <stp/>
        <stp>##V3_BDPV12</stp>
        <stp>EURGBp Curncy</stp>
        <stp>PX_YEST_CLOSE</stp>
        <stp>[Crispin Spreadsheet.xlsx]OEI!R482C32</stp>
        <tr r="AF482" s="1"/>
      </tp>
      <tp>
        <v>0.86409000000000002</v>
        <stp/>
        <stp>##V3_BDPV12</stp>
        <stp>EURGBp Curncy</stp>
        <stp>PX_YEST_CLOSE</stp>
        <stp>[Crispin Spreadsheet.xlsx]OEI!R481C32</stp>
        <tr r="AF481" s="1"/>
      </tp>
      <tp>
        <v>0.86409000000000002</v>
        <stp/>
        <stp>##V3_BDPV12</stp>
        <stp>EURGBp Curncy</stp>
        <stp>PX_YEST_CLOSE</stp>
        <stp>[Crispin Spreadsheet.xlsx]OEI!R480C32</stp>
        <tr r="AF480" s="1"/>
      </tp>
      <tp>
        <v>0.86409000000000002</v>
        <stp/>
        <stp>##V3_BDPV12</stp>
        <stp>EURGBp Curncy</stp>
        <stp>PX_YEST_CLOSE</stp>
        <stp>[Crispin Spreadsheet.xlsx]OEI!R487C32</stp>
        <tr r="AF487" s="1"/>
      </tp>
      <tp>
        <v>0.86409000000000002</v>
        <stp/>
        <stp>##V3_BDPV12</stp>
        <stp>EURGBp Curncy</stp>
        <stp>PX_YEST_CLOSE</stp>
        <stp>[Crispin Spreadsheet.xlsx]OEI!R486C32</stp>
        <tr r="AF486" s="1"/>
      </tp>
      <tp>
        <v>0.86409000000000002</v>
        <stp/>
        <stp>##V3_BDPV12</stp>
        <stp>EURGBp Curncy</stp>
        <stp>PX_YEST_CLOSE</stp>
        <stp>[Crispin Spreadsheet.xlsx]OEI!R485C32</stp>
        <tr r="AF485" s="1"/>
      </tp>
      <tp>
        <v>0.86409000000000002</v>
        <stp/>
        <stp>##V3_BDPV12</stp>
        <stp>EURGBp Curncy</stp>
        <stp>PX_YEST_CLOSE</stp>
        <stp>[Crispin Spreadsheet.xlsx]OEI!R484C32</stp>
        <tr r="AF484" s="1"/>
      </tp>
      <tp>
        <v>0.86409000000000002</v>
        <stp/>
        <stp>##V3_BDPV12</stp>
        <stp>EURGBp Curncy</stp>
        <stp>PX_YEST_CLOSE</stp>
        <stp>[Crispin Spreadsheet.xlsx]OEI!R489C32</stp>
        <tr r="AF489" s="1"/>
      </tp>
      <tp>
        <v>0.86409000000000002</v>
        <stp/>
        <stp>##V3_BDPV12</stp>
        <stp>EURGBp Curncy</stp>
        <stp>PX_YEST_CLOSE</stp>
        <stp>[Crispin Spreadsheet.xlsx]OEI!R488C32</stp>
        <tr r="AF488" s="1"/>
      </tp>
      <tp>
        <v>0.86409000000000002</v>
        <stp/>
        <stp>##V3_BDPV12</stp>
        <stp>EURGBp Curncy</stp>
        <stp>PX_YEST_CLOSE</stp>
        <stp>[Crispin Spreadsheet.xlsx]OEI!R433C32</stp>
        <tr r="AF433" s="1"/>
      </tp>
      <tp>
        <v>0.86409000000000002</v>
        <stp/>
        <stp>##V3_BDPV12</stp>
        <stp>EURGBp Curncy</stp>
        <stp>PX_YEST_CLOSE</stp>
        <stp>[Crispin Spreadsheet.xlsx]OEI!R432C32</stp>
        <tr r="AF432" s="1"/>
      </tp>
      <tp>
        <v>0.86409000000000002</v>
        <stp/>
        <stp>##V3_BDPV12</stp>
        <stp>EURGBp Curncy</stp>
        <stp>PX_YEST_CLOSE</stp>
        <stp>[Crispin Spreadsheet.xlsx]OEI!R431C32</stp>
        <tr r="AF431" s="1"/>
      </tp>
      <tp>
        <v>0.86409000000000002</v>
        <stp/>
        <stp>##V3_BDPV12</stp>
        <stp>EURGBp Curncy</stp>
        <stp>PX_YEST_CLOSE</stp>
        <stp>[Crispin Spreadsheet.xlsx]OEI!R430C32</stp>
        <tr r="AF430" s="1"/>
      </tp>
      <tp>
        <v>0.86409000000000002</v>
        <stp/>
        <stp>##V3_BDPV12</stp>
        <stp>EURGBp Curncy</stp>
        <stp>PX_YEST_CLOSE</stp>
        <stp>[Crispin Spreadsheet.xlsx]OEI!R437C32</stp>
        <tr r="AF437" s="1"/>
      </tp>
      <tp>
        <v>0.86409000000000002</v>
        <stp/>
        <stp>##V3_BDPV12</stp>
        <stp>EURGBp Curncy</stp>
        <stp>PX_YEST_CLOSE</stp>
        <stp>[Crispin Spreadsheet.xlsx]OEI!R436C32</stp>
        <tr r="AF436" s="1"/>
      </tp>
      <tp>
        <v>0.86409000000000002</v>
        <stp/>
        <stp>##V3_BDPV12</stp>
        <stp>EURGBp Curncy</stp>
        <stp>PX_YEST_CLOSE</stp>
        <stp>[Crispin Spreadsheet.xlsx]OEI!R435C32</stp>
        <tr r="AF435" s="1"/>
      </tp>
      <tp>
        <v>0.86409000000000002</v>
        <stp/>
        <stp>##V3_BDPV12</stp>
        <stp>EURGBp Curncy</stp>
        <stp>PX_YEST_CLOSE</stp>
        <stp>[Crispin Spreadsheet.xlsx]OEI!R434C32</stp>
        <tr r="AF434" s="1"/>
      </tp>
      <tp>
        <v>0.86409000000000002</v>
        <stp/>
        <stp>##V3_BDPV12</stp>
        <stp>EURGBp Curncy</stp>
        <stp>PX_YEST_CLOSE</stp>
        <stp>[Crispin Spreadsheet.xlsx]OEI!R439C32</stp>
        <tr r="AF439" s="1"/>
      </tp>
      <tp>
        <v>0.86409000000000002</v>
        <stp/>
        <stp>##V3_BDPV12</stp>
        <stp>EURGBp Curncy</stp>
        <stp>PX_YEST_CLOSE</stp>
        <stp>[Crispin Spreadsheet.xlsx]OEI!R438C32</stp>
        <tr r="AF438" s="1"/>
      </tp>
      <tp>
        <v>0.86409000000000002</v>
        <stp/>
        <stp>##V3_BDPV12</stp>
        <stp>EURGBp Curncy</stp>
        <stp>PX_YEST_CLOSE</stp>
        <stp>[Crispin Spreadsheet.xlsx]OEI!R429C32</stp>
        <tr r="AF429" s="1"/>
      </tp>
      <tp>
        <v>0.86409000000000002</v>
        <stp/>
        <stp>##V3_BDPV12</stp>
        <stp>EURGBp Curncy</stp>
        <stp>PX_YEST_CLOSE</stp>
        <stp>[Crispin Spreadsheet.xlsx]OEI!R428C32</stp>
        <tr r="AF428" s="1"/>
      </tp>
      <tp>
        <v>0.86409000000000002</v>
        <stp/>
        <stp>##V3_BDPV12</stp>
        <stp>EURGBP Curncy</stp>
        <stp>PX_YEST_CLOSE</stp>
        <stp>[Crispin Spreadsheet.xlsx]OEI!R427C32</stp>
        <tr r="AF427" s="1"/>
      </tp>
      <tp>
        <v>0.86409000000000002</v>
        <stp/>
        <stp>##V3_BDPV12</stp>
        <stp>EURGBP Curncy</stp>
        <stp>PX_YEST_CLOSE</stp>
        <stp>[Crispin Spreadsheet.xlsx]OEI!R426C32</stp>
        <tr r="AF426" s="1"/>
      </tp>
      <tp>
        <v>0.86409000000000002</v>
        <stp/>
        <stp>##V3_BDPV12</stp>
        <stp>EURGBp Curncy</stp>
        <stp>PX_YEST_CLOSE</stp>
        <stp>[Crispin Spreadsheet.xlsx]OEI!R453C32</stp>
        <tr r="AF453" s="1"/>
      </tp>
      <tp>
        <v>0.86409000000000002</v>
        <stp/>
        <stp>##V3_BDPV12</stp>
        <stp>EURGBp Curncy</stp>
        <stp>PX_YEST_CLOSE</stp>
        <stp>[Crispin Spreadsheet.xlsx]OEI!R452C32</stp>
        <tr r="AF452" s="1"/>
      </tp>
      <tp>
        <v>0.86409000000000002</v>
        <stp/>
        <stp>##V3_BDPV12</stp>
        <stp>EURGBp Curncy</stp>
        <stp>PX_YEST_CLOSE</stp>
        <stp>[Crispin Spreadsheet.xlsx]OEI!R451C32</stp>
        <tr r="AF451" s="1"/>
      </tp>
      <tp>
        <v>0.86409000000000002</v>
        <stp/>
        <stp>##V3_BDPV12</stp>
        <stp>EURGBp Curncy</stp>
        <stp>PX_YEST_CLOSE</stp>
        <stp>[Crispin Spreadsheet.xlsx]OEI!R457C32</stp>
        <tr r="AF457" s="1"/>
      </tp>
      <tp>
        <v>0.86409000000000002</v>
        <stp/>
        <stp>##V3_BDPV12</stp>
        <stp>EURGBp Curncy</stp>
        <stp>PX_YEST_CLOSE</stp>
        <stp>[Crispin Spreadsheet.xlsx]OEI!R456C32</stp>
        <tr r="AF456" s="1"/>
      </tp>
      <tp>
        <v>0.86409000000000002</v>
        <stp/>
        <stp>##V3_BDPV12</stp>
        <stp>EURGBp Curncy</stp>
        <stp>PX_YEST_CLOSE</stp>
        <stp>[Crispin Spreadsheet.xlsx]OEI!R455C32</stp>
        <tr r="AF455" s="1"/>
      </tp>
      <tp>
        <v>0.86409000000000002</v>
        <stp/>
        <stp>##V3_BDPV12</stp>
        <stp>EURGBp Curncy</stp>
        <stp>PX_YEST_CLOSE</stp>
        <stp>[Crispin Spreadsheet.xlsx]OEI!R454C32</stp>
        <tr r="AF454" s="1"/>
      </tp>
      <tp>
        <v>0.86409000000000002</v>
        <stp/>
        <stp>##V3_BDPV12</stp>
        <stp>EURGBp Curncy</stp>
        <stp>PX_YEST_CLOSE</stp>
        <stp>[Crispin Spreadsheet.xlsx]OEI!R458C32</stp>
        <tr r="AF458" s="1"/>
      </tp>
      <tp>
        <v>0.86409000000000002</v>
        <stp/>
        <stp>##V3_BDPV12</stp>
        <stp>EURGBP Curncy</stp>
        <stp>PX_YEST_CLOSE</stp>
        <stp>[Crispin Spreadsheet.xlsx]OEI!R450C32</stp>
        <tr r="AF450" s="1"/>
      </tp>
      <tp>
        <v>0.86409000000000002</v>
        <stp/>
        <stp>##V3_BDPV12</stp>
        <stp>EURGBp Curncy</stp>
        <stp>PX_YEST_CLOSE</stp>
        <stp>[Crispin Spreadsheet.xlsx]OEI!R443C32</stp>
        <tr r="AF443" s="1"/>
      </tp>
      <tp>
        <v>0.86409000000000002</v>
        <stp/>
        <stp>##V3_BDPV12</stp>
        <stp>EURGBp Curncy</stp>
        <stp>PX_YEST_CLOSE</stp>
        <stp>[Crispin Spreadsheet.xlsx]OEI!R442C32</stp>
        <tr r="AF442" s="1"/>
      </tp>
      <tp>
        <v>0.86409000000000002</v>
        <stp/>
        <stp>##V3_BDPV12</stp>
        <stp>EURGBp Curncy</stp>
        <stp>PX_YEST_CLOSE</stp>
        <stp>[Crispin Spreadsheet.xlsx]OEI!R441C32</stp>
        <tr r="AF441" s="1"/>
      </tp>
      <tp>
        <v>0.86409000000000002</v>
        <stp/>
        <stp>##V3_BDPV12</stp>
        <stp>EURGBp Curncy</stp>
        <stp>PX_YEST_CLOSE</stp>
        <stp>[Crispin Spreadsheet.xlsx]OEI!R440C32</stp>
        <tr r="AF440" s="1"/>
      </tp>
      <tp>
        <v>0.86409000000000002</v>
        <stp/>
        <stp>##V3_BDPV12</stp>
        <stp>EURGBp Curncy</stp>
        <stp>PX_YEST_CLOSE</stp>
        <stp>[Crispin Spreadsheet.xlsx]OEI!R447C32</stp>
        <tr r="AF447" s="1"/>
      </tp>
      <tp>
        <v>0.86409000000000002</v>
        <stp/>
        <stp>##V3_BDPV12</stp>
        <stp>EURGBp Curncy</stp>
        <stp>PX_YEST_CLOSE</stp>
        <stp>[Crispin Spreadsheet.xlsx]OEI!R446C32</stp>
        <tr r="AF446" s="1"/>
      </tp>
      <tp>
        <v>0.86409000000000002</v>
        <stp/>
        <stp>##V3_BDPV12</stp>
        <stp>EURGBp Curncy</stp>
        <stp>PX_YEST_CLOSE</stp>
        <stp>[Crispin Spreadsheet.xlsx]OEI!R445C32</stp>
        <tr r="AF445" s="1"/>
      </tp>
      <tp>
        <v>0.86409000000000002</v>
        <stp/>
        <stp>##V3_BDPV12</stp>
        <stp>EURGBp Curncy</stp>
        <stp>PX_YEST_CLOSE</stp>
        <stp>[Crispin Spreadsheet.xlsx]OEI!R444C32</stp>
        <tr r="AF444" s="1"/>
      </tp>
      <tp>
        <v>0.86409000000000002</v>
        <stp/>
        <stp>##V3_BDPV12</stp>
        <stp>EURGBp Curncy</stp>
        <stp>PX_YEST_CLOSE</stp>
        <stp>[Crispin Spreadsheet.xlsx]OEI!R449C32</stp>
        <tr r="AF449" s="1"/>
      </tp>
      <tp>
        <v>0.86409000000000002</v>
        <stp/>
        <stp>##V3_BDPV12</stp>
        <stp>EURGBp Curncy</stp>
        <stp>PX_YEST_CLOSE</stp>
        <stp>[Crispin Spreadsheet.xlsx]OEI!R448C32</stp>
        <tr r="AF448" s="1"/>
      </tp>
      <tp>
        <v>0.86409000000000002</v>
        <stp/>
        <stp>##V3_BDPV12</stp>
        <stp>EURGBp Curncy</stp>
        <stp>PX_YEST_CLOSE</stp>
        <stp>[Crispin Spreadsheet.xlsx]OEI!R473C32</stp>
        <tr r="AF473" s="1"/>
      </tp>
      <tp>
        <v>0.86409000000000002</v>
        <stp/>
        <stp>##V3_BDPV12</stp>
        <stp>EURGBp Curncy</stp>
        <stp>PX_YEST_CLOSE</stp>
        <stp>[Crispin Spreadsheet.xlsx]OEI!R472C32</stp>
        <tr r="AF472" s="1"/>
      </tp>
      <tp>
        <v>0.86409000000000002</v>
        <stp/>
        <stp>##V3_BDPV12</stp>
        <stp>EURGBp Curncy</stp>
        <stp>PX_YEST_CLOSE</stp>
        <stp>[Crispin Spreadsheet.xlsx]OEI!R471C32</stp>
        <tr r="AF471" s="1"/>
      </tp>
      <tp>
        <v>0.86409000000000002</v>
        <stp/>
        <stp>##V3_BDPV12</stp>
        <stp>EURGBp Curncy</stp>
        <stp>PX_YEST_CLOSE</stp>
        <stp>[Crispin Spreadsheet.xlsx]OEI!R470C32</stp>
        <tr r="AF470" s="1"/>
      </tp>
      <tp>
        <v>0.86409000000000002</v>
        <stp/>
        <stp>##V3_BDPV12</stp>
        <stp>EURGBp Curncy</stp>
        <stp>PX_YEST_CLOSE</stp>
        <stp>[Crispin Spreadsheet.xlsx]OEI!R477C32</stp>
        <tr r="AF477" s="1"/>
      </tp>
      <tp>
        <v>0.86409000000000002</v>
        <stp/>
        <stp>##V3_BDPV12</stp>
        <stp>EURGBp Curncy</stp>
        <stp>PX_YEST_CLOSE</stp>
        <stp>[Crispin Spreadsheet.xlsx]OEI!R476C32</stp>
        <tr r="AF476" s="1"/>
      </tp>
      <tp>
        <v>0.86409000000000002</v>
        <stp/>
        <stp>##V3_BDPV12</stp>
        <stp>EURGBp Curncy</stp>
        <stp>PX_YEST_CLOSE</stp>
        <stp>[Crispin Spreadsheet.xlsx]OEI!R475C32</stp>
        <tr r="AF475" s="1"/>
      </tp>
      <tp>
        <v>0.86409000000000002</v>
        <stp/>
        <stp>##V3_BDPV12</stp>
        <stp>EURGBp Curncy</stp>
        <stp>PX_YEST_CLOSE</stp>
        <stp>[Crispin Spreadsheet.xlsx]OEI!R474C32</stp>
        <tr r="AF474" s="1"/>
      </tp>
      <tp>
        <v>0.86409000000000002</v>
        <stp/>
        <stp>##V3_BDPV12</stp>
        <stp>EURGBp Curncy</stp>
        <stp>PX_YEST_CLOSE</stp>
        <stp>[Crispin Spreadsheet.xlsx]OEI!R479C32</stp>
        <tr r="AF479" s="1"/>
      </tp>
      <tp>
        <v>0.86409000000000002</v>
        <stp/>
        <stp>##V3_BDPV12</stp>
        <stp>EURGBp Curncy</stp>
        <stp>PX_YEST_CLOSE</stp>
        <stp>[Crispin Spreadsheet.xlsx]OEI!R478C32</stp>
        <tr r="AF478" s="1"/>
      </tp>
      <tp>
        <v>0.86409000000000002</v>
        <stp/>
        <stp>##V3_BDPV12</stp>
        <stp>EURGBp Curncy</stp>
        <stp>PX_YEST_CLOSE</stp>
        <stp>[Crispin Spreadsheet.xlsx]OEI!R463C32</stp>
        <tr r="AF463" s="1"/>
      </tp>
      <tp>
        <v>0.86409000000000002</v>
        <stp/>
        <stp>##V3_BDPV12</stp>
        <stp>EURGBp Curncy</stp>
        <stp>PX_YEST_CLOSE</stp>
        <stp>[Crispin Spreadsheet.xlsx]OEI!R462C32</stp>
        <tr r="AF462" s="1"/>
      </tp>
      <tp>
        <v>0.86409000000000002</v>
        <stp/>
        <stp>##V3_BDPV12</stp>
        <stp>EURGBp Curncy</stp>
        <stp>PX_YEST_CLOSE</stp>
        <stp>[Crispin Spreadsheet.xlsx]OEI!R460C32</stp>
        <tr r="AF460" s="1"/>
      </tp>
      <tp>
        <v>0.86409000000000002</v>
        <stp/>
        <stp>##V3_BDPV12</stp>
        <stp>EURGBp Curncy</stp>
        <stp>PX_YEST_CLOSE</stp>
        <stp>[Crispin Spreadsheet.xlsx]OEI!R467C32</stp>
        <tr r="AF467" s="1"/>
      </tp>
      <tp>
        <v>0.86409000000000002</v>
        <stp/>
        <stp>##V3_BDPV12</stp>
        <stp>EURGBp Curncy</stp>
        <stp>PX_YEST_CLOSE</stp>
        <stp>[Crispin Spreadsheet.xlsx]OEI!R465C32</stp>
        <tr r="AF465" s="1"/>
      </tp>
      <tp>
        <v>0.86409000000000002</v>
        <stp/>
        <stp>##V3_BDPV12</stp>
        <stp>EURGBp Curncy</stp>
        <stp>PX_YEST_CLOSE</stp>
        <stp>[Crispin Spreadsheet.xlsx]OEI!R464C32</stp>
        <tr r="AF464" s="1"/>
      </tp>
      <tp>
        <v>0.86409000000000002</v>
        <stp/>
        <stp>##V3_BDPV12</stp>
        <stp>EURGBp Curncy</stp>
        <stp>PX_YEST_CLOSE</stp>
        <stp>[Crispin Spreadsheet.xlsx]OEI!R469C32</stp>
        <tr r="AF469" s="1"/>
      </tp>
      <tp>
        <v>0.86409000000000002</v>
        <stp/>
        <stp>##V3_BDPV12</stp>
        <stp>EURGBp Curncy</stp>
        <stp>PX_YEST_CLOSE</stp>
        <stp>[Crispin Spreadsheet.xlsx]OEI!R468C32</stp>
        <tr r="AF468" s="1"/>
      </tp>
      <tp>
        <v>0.86409000000000002</v>
        <stp/>
        <stp>##V3_BDPV12</stp>
        <stp>EURGBP Curncy</stp>
        <stp>PX_YEST_CLOSE</stp>
        <stp>[Crispin Spreadsheet.xlsx]OEI!R466C32</stp>
        <tr r="AF466" s="1"/>
      </tp>
      <tp>
        <v>47.667999999999999</v>
        <stp/>
        <stp>##V3_BDPV12</stp>
        <stp>EURARS Curncy</stp>
        <stp>PX_YEST_CLOSE</stp>
        <stp>[Crispin Spreadsheet.xlsx]OEI!R792C32</stp>
        <tr r="AF792" s="1"/>
      </tp>
      <tp>
        <v>47.667999999999999</v>
        <stp/>
        <stp>##V3_BDPV12</stp>
        <stp>EURARS Curncy</stp>
        <stp>PX_YEST_CLOSE</stp>
        <stp>[Crispin Spreadsheet.xlsx]OEI!R793C32</stp>
        <tr r="AF793" s="1"/>
      </tp>
      <tp>
        <v>47.667999999999999</v>
        <stp/>
        <stp>##V3_BDPV12</stp>
        <stp>EURARS Curncy</stp>
        <stp>PX_YEST_CLOSE</stp>
        <stp>[Crispin Spreadsheet.xlsx]OEI!R794C32</stp>
        <tr r="AF794" s="1"/>
      </tp>
      <tp>
        <v>47.667999999999999</v>
        <stp/>
        <stp>##V3_BDPV12</stp>
        <stp>EURARS Curncy</stp>
        <stp>PX_YEST_CLOSE</stp>
        <stp>[Crispin Spreadsheet.xlsx]OEI!R795C32</stp>
        <tr r="AF795" s="1"/>
      </tp>
      <tp>
        <v>9.5894999999999992</v>
        <stp/>
        <stp>##V3_BDPV12</stp>
        <stp>EURNOK Curncy</stp>
        <stp>PX_YEST_CLOSE</stp>
        <stp>[Crispin Spreadsheet.xlsx]OEI!R843C32</stp>
        <tr r="AF843" s="1"/>
      </tp>
      <tp>
        <v>9.5894999999999992</v>
        <stp/>
        <stp>##V3_BDPV12</stp>
        <stp>EURNOK Curncy</stp>
        <stp>PX_YEST_CLOSE</stp>
        <stp>[Crispin Spreadsheet.xlsx]OEI!R829C32</stp>
        <tr r="AF829" s="1"/>
      </tp>
      <tp>
        <v>9.5894999999999992</v>
        <stp/>
        <stp>##V3_BDPV12</stp>
        <stp>EURNOK Curncy</stp>
        <stp>PX_YEST_CLOSE</stp>
        <stp>[Crispin Spreadsheet.xlsx]OEI!R826C32</stp>
        <tr r="AF826" s="1"/>
      </tp>
      <tp>
        <v>9.5894999999999992</v>
        <stp/>
        <stp>##V3_BDPV12</stp>
        <stp>EURNOK Curncy</stp>
        <stp>PX_YEST_CLOSE</stp>
        <stp>[Crispin Spreadsheet.xlsx]OEI!R838C32</stp>
        <tr r="AF838" s="1"/>
      </tp>
      <tp>
        <v>9.5894999999999992</v>
        <stp/>
        <stp>##V3_BDPV12</stp>
        <stp>EURNOK Curncy</stp>
        <stp>PX_YEST_CLOSE</stp>
        <stp>[Crispin Spreadsheet.xlsx]OEI!R832C32</stp>
        <tr r="AF832" s="1"/>
      </tp>
      <tp t="s">
        <v>GBp</v>
        <stp/>
        <stp>##V3_BDPV12</stp>
        <stp>DC/ LN Equity</stp>
        <stp>CRNCY</stp>
        <stp>[Crispin Spreadsheet.xlsx]FDXC!R47C4</stp>
        <tr r="D47" s="8"/>
      </tp>
      <tp>
        <v>1.13269</v>
        <stp/>
        <stp>##V3_BDPV12</stp>
        <stp>EURCHF Curncy</stp>
        <stp>PX_YEST_CLOSE</stp>
        <stp>[Crispin Spreadsheet.xlsx]OEI!R420C32</stp>
        <tr r="AF420" s="1"/>
      </tp>
      <tp>
        <v>1.13269</v>
        <stp/>
        <stp>##V3_BDPV12</stp>
        <stp>EURCHF Curncy</stp>
        <stp>PX_YEST_CLOSE</stp>
        <stp>[Crispin Spreadsheet.xlsx]OEI!R415C32</stp>
        <tr r="AF415" s="1"/>
      </tp>
      <tp>
        <v>1.13269</v>
        <stp/>
        <stp>##V3_BDPV12</stp>
        <stp>EURCHF Curncy</stp>
        <stp>PX_YEST_CLOSE</stp>
        <stp>[Crispin Spreadsheet.xlsx]OEI!R414C32</stp>
        <tr r="AF414" s="1"/>
      </tp>
      <tp>
        <v>1.13269</v>
        <stp/>
        <stp>##V3_BDPV12</stp>
        <stp>EURCHF Curncy</stp>
        <stp>PX_YEST_CLOSE</stp>
        <stp>[Crispin Spreadsheet.xlsx]OEI!R417C32</stp>
        <tr r="AF417" s="1"/>
      </tp>
      <tp>
        <v>1.13269</v>
        <stp/>
        <stp>##V3_BDPV12</stp>
        <stp>EURCHF Curncy</stp>
        <stp>PX_YEST_CLOSE</stp>
        <stp>[Crispin Spreadsheet.xlsx]OEI!R416C32</stp>
        <tr r="AF416" s="1"/>
      </tp>
      <tp>
        <v>1.13269</v>
        <stp/>
        <stp>##V3_BDPV12</stp>
        <stp>EURCHF Curncy</stp>
        <stp>PX_YEST_CLOSE</stp>
        <stp>[Crispin Spreadsheet.xlsx]OEI!R411C32</stp>
        <tr r="AF411" s="1"/>
      </tp>
      <tp>
        <v>1.13269</v>
        <stp/>
        <stp>##V3_BDPV12</stp>
        <stp>EURCHF Curncy</stp>
        <stp>PX_YEST_CLOSE</stp>
        <stp>[Crispin Spreadsheet.xlsx]OEI!R410C32</stp>
        <tr r="AF410" s="1"/>
      </tp>
      <tp>
        <v>1.13269</v>
        <stp/>
        <stp>##V3_BDPV12</stp>
        <stp>EURCHF Curncy</stp>
        <stp>PX_YEST_CLOSE</stp>
        <stp>[Crispin Spreadsheet.xlsx]OEI!R413C32</stp>
        <tr r="AF413" s="1"/>
      </tp>
      <tp>
        <v>1.13269</v>
        <stp/>
        <stp>##V3_BDPV12</stp>
        <stp>EURCHF Curncy</stp>
        <stp>PX_YEST_CLOSE</stp>
        <stp>[Crispin Spreadsheet.xlsx]OEI!R412C32</stp>
        <tr r="AF412" s="1"/>
      </tp>
      <tp>
        <v>1.13269</v>
        <stp/>
        <stp>##V3_BDPV12</stp>
        <stp>EURCHF Curncy</stp>
        <stp>PX_YEST_CLOSE</stp>
        <stp>[Crispin Spreadsheet.xlsx]OEI!R419C32</stp>
        <tr r="AF419" s="1"/>
      </tp>
      <tp>
        <v>1.13269</v>
        <stp/>
        <stp>##V3_BDPV12</stp>
        <stp>EURCHF Curncy</stp>
        <stp>PX_YEST_CLOSE</stp>
        <stp>[Crispin Spreadsheet.xlsx]OEI!R418C32</stp>
        <tr r="AF418" s="1"/>
      </tp>
      <tp>
        <v>1.13269</v>
        <stp/>
        <stp>##V3_BDPV12</stp>
        <stp>EURCHF Curncy</stp>
        <stp>PX_YEST_CLOSE</stp>
        <stp>[Crispin Spreadsheet.xlsx]OEI!R405C32</stp>
        <tr r="AF405" s="1"/>
      </tp>
      <tp>
        <v>1.13269</v>
        <stp/>
        <stp>##V3_BDPV12</stp>
        <stp>EURCHF Curncy</stp>
        <stp>PX_YEST_CLOSE</stp>
        <stp>[Crispin Spreadsheet.xlsx]OEI!R404C32</stp>
        <tr r="AF404" s="1"/>
      </tp>
      <tp>
        <v>1.13269</v>
        <stp/>
        <stp>##V3_BDPV12</stp>
        <stp>EURCHF Curncy</stp>
        <stp>PX_YEST_CLOSE</stp>
        <stp>[Crispin Spreadsheet.xlsx]OEI!R407C32</stp>
        <tr r="AF407" s="1"/>
      </tp>
      <tp>
        <v>1.13269</v>
        <stp/>
        <stp>##V3_BDPV12</stp>
        <stp>EURCHF Curncy</stp>
        <stp>PX_YEST_CLOSE</stp>
        <stp>[Crispin Spreadsheet.xlsx]OEI!R406C32</stp>
        <tr r="AF406" s="1"/>
      </tp>
      <tp>
        <v>1.13269</v>
        <stp/>
        <stp>##V3_BDPV12</stp>
        <stp>EURCHF Curncy</stp>
        <stp>PX_YEST_CLOSE</stp>
        <stp>[Crispin Spreadsheet.xlsx]OEI!R401C32</stp>
        <tr r="AF401" s="1"/>
      </tp>
      <tp>
        <v>1.13269</v>
        <stp/>
        <stp>##V3_BDPV12</stp>
        <stp>EURCHF Curncy</stp>
        <stp>PX_YEST_CLOSE</stp>
        <stp>[Crispin Spreadsheet.xlsx]OEI!R400C32</stp>
        <tr r="AF400" s="1"/>
      </tp>
      <tp>
        <v>1.13269</v>
        <stp/>
        <stp>##V3_BDPV12</stp>
        <stp>EURCHF Curncy</stp>
        <stp>PX_YEST_CLOSE</stp>
        <stp>[Crispin Spreadsheet.xlsx]OEI!R403C32</stp>
        <tr r="AF403" s="1"/>
      </tp>
      <tp>
        <v>1.13269</v>
        <stp/>
        <stp>##V3_BDPV12</stp>
        <stp>EURCHF Curncy</stp>
        <stp>PX_YEST_CLOSE</stp>
        <stp>[Crispin Spreadsheet.xlsx]OEI!R402C32</stp>
        <tr r="AF402" s="1"/>
      </tp>
      <tp>
        <v>1.13269</v>
        <stp/>
        <stp>##V3_BDPV12</stp>
        <stp>EURCHF Curncy</stp>
        <stp>PX_YEST_CLOSE</stp>
        <stp>[Crispin Spreadsheet.xlsx]OEI!R409C32</stp>
        <tr r="AF409" s="1"/>
      </tp>
      <tp>
        <v>1.13269</v>
        <stp/>
        <stp>##V3_BDPV12</stp>
        <stp>EURCHF Curncy</stp>
        <stp>PX_YEST_CLOSE</stp>
        <stp>[Crispin Spreadsheet.xlsx]OEI!R408C32</stp>
        <tr r="AF408" s="1"/>
      </tp>
      <tp>
        <v>160.15</v>
        <stp/>
        <stp>##V3_BDHV12</stp>
        <stp>RI FP Equity</stp>
        <stp>PX_CLOSE_1D</stp>
        <stp>12/04/2019</stp>
        <stp>12/04/2019</stp>
        <stp>[Crispin Spreadsheet.xlsx]OEI!R117C28</stp>
        <tr r="AB117" s="1"/>
      </tp>
      <tp>
        <v>1.13269</v>
        <stp/>
        <stp>##V3_BDPV12</stp>
        <stp>EURCHF Curncy</stp>
        <stp>PX_YEST_CLOSE</stp>
        <stp>[Crispin Spreadsheet.xlsx]SWAN!R103C30</stp>
        <tr r="AD103" s="2"/>
      </tp>
      <tp>
        <v>1.13269</v>
        <stp/>
        <stp>##V3_BDPV12</stp>
        <stp>EURCHF Curncy</stp>
        <stp>PX_YEST_CLOSE</stp>
        <stp>[Crispin Spreadsheet.xlsx]SWAN!R102C30</stp>
        <tr r="AD102" s="2"/>
      </tp>
      <tp>
        <v>1.13269</v>
        <stp/>
        <stp>##V3_BDPV12</stp>
        <stp>EURCHF Curncy</stp>
        <stp>PX_YEST_CLOSE</stp>
        <stp>[Crispin Spreadsheet.xlsx]SWAN!R106C30</stp>
        <tr r="AD106" s="2"/>
      </tp>
      <tp>
        <v>1.13269</v>
        <stp/>
        <stp>##V3_BDPV12</stp>
        <stp>EURCHF Curncy</stp>
        <stp>PX_YEST_CLOSE</stp>
        <stp>[Crispin Spreadsheet.xlsx]SWAN!R105C30</stp>
        <tr r="AD105" s="2"/>
      </tp>
      <tp>
        <v>1.13269</v>
        <stp/>
        <stp>##V3_BDPV12</stp>
        <stp>EURCHF Curncy</stp>
        <stp>PX_YEST_CLOSE</stp>
        <stp>[Crispin Spreadsheet.xlsx]SWAN!R104C30</stp>
        <tr r="AD104" s="2"/>
      </tp>
      <tp>
        <v>26.580000000000002</v>
        <stp/>
        <stp>##V3_BDPV12</stp>
        <stp>MOZ19 Comdty</stp>
        <stp>PX_YEST_CLOSE</stp>
        <stp>[Crispin Spreadsheet.xlsx]OEI!R797C6</stp>
        <tr r="F797" s="1"/>
      </tp>
      <tp>
        <v>39.71</v>
        <stp/>
        <stp>##V3_BDPV12</stp>
        <stp>GM US Equity</stp>
        <stp>LAST_PRICE</stp>
        <stp>[Crispin Spreadsheet.xlsx]OEI!R690C7</stp>
        <tr r="G690" s="1"/>
      </tp>
      <tp>
        <v>165.3</v>
        <stp/>
        <stp>##V3_BDPV12</stp>
        <stp>SK FP Equity</stp>
        <stp>LAST_PRICE</stp>
        <stp>[Crispin Spreadsheet.xlsx]OEI!R126C7</stp>
        <tr r="G126" s="1"/>
      </tp>
      <tp t="s">
        <v>USD</v>
        <stp/>
        <stp>##V3_BDPV12</stp>
        <stp>ESV US Equity</stp>
        <stp>CRNCY</stp>
        <stp>[Crispin Spreadsheet.xlsx]ALEG!R71C4</stp>
        <tr r="D71" s="3"/>
      </tp>
      <tp>
        <v>36.950000000000003</v>
        <stp/>
        <stp>##V3_BDPV12</stp>
        <stp>FOX US Equity</stp>
        <stp>PX_YEST_CLOSE</stp>
        <stp>[Crispin Spreadsheet.xlsx]ALEG!R73C6</stp>
        <tr r="F73" s="3"/>
      </tp>
      <tp>
        <v>30.17</v>
        <stp/>
        <stp>##V3_BDPV12</stp>
        <stp>BAC US Equity</stp>
        <stp>PX_YEST_CLOSE</stp>
        <stp>[Crispin Spreadsheet.xlsx]SWAN!R175C6</stp>
        <tr r="F175" s="2"/>
      </tp>
      <tp>
        <v>63.19</v>
        <stp/>
        <stp>##V3_BDPV12</stp>
        <stp>XPO US Equity</stp>
        <stp>PX_YEST_CLOSE</stp>
        <stp>[Crispin Spreadsheet.xlsx]SWAN!R209C6</stp>
        <tr r="F209" s="2"/>
      </tp>
      <tp>
        <v>147.1</v>
        <stp/>
        <stp>##V3_BDPV12</stp>
        <stp>EMG LN Equity</stp>
        <stp>PX_YEST_CLOSE</stp>
        <stp>[Crispin Spreadsheet.xlsx]SWAN!R151C6</stp>
        <tr r="F151" s="2"/>
      </tp>
      <tp t="s">
        <v>ZAr</v>
        <stp/>
        <stp>##V3_BDPV12</stp>
        <stp>ANG SJ Equity</stp>
        <stp>CRNCY</stp>
        <stp>[Crispin Spreadsheet.xlsx]ALEG!R35C4</stp>
        <tr r="D35" s="3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</v>
        <stp/>
        <stp>##V3_BDPV12</stp>
        <stp>EURAUD Curncy</stp>
        <stp>QUOTE_FACTOR</stp>
        <stp>[Crispin Spreadsheet.xlsx]SWAN!R9C12</stp>
        <tr r="L9" s="2"/>
      </tp>
      <tp>
        <v>12.8</v>
        <stp/>
        <stp>##V3_BDPV12</stp>
        <stp>656 HK Equity</stp>
        <stp>PX_YEST_CLOSE</stp>
        <stp>[Crispin Spreadsheet.xlsx]OEI!R207C6</stp>
        <tr r="F207" s="1"/>
      </tp>
      <tp>
        <v>32.200000000000003</v>
        <stp/>
        <stp>##V3_BDHV12</stp>
        <stp>T US Equity</stp>
        <stp>PX_CLOSE_1D</stp>
        <stp>12/04/2019</stp>
        <stp>12/04/2019</stp>
        <stp>[Crispin Spreadsheet.xlsx]OEI!R640C28</stp>
        <tr r="AB640" s="1"/>
      </tp>
      <tp t="s">
        <v>USD</v>
        <stp/>
        <stp>##V3_BDPV12</stp>
        <stp>VSAT US Equity</stp>
        <stp>CRNCY</stp>
        <stp>[Crispin Spreadsheet.xlsx]SWAN!R205C4</stp>
        <tr r="D205" s="2"/>
      </tp>
      <tp>
        <v>48.43</v>
        <stp/>
        <stp>##V3_BDPV12</stp>
        <stp>BMA US Equity</stp>
        <stp>PX_YEST_CLOSE</stp>
        <stp>[Crispin Spreadsheet.xlsx]FDXC!R65C6</stp>
        <tr r="F65" s="8"/>
      </tp>
      <tp t="s">
        <v>GBp</v>
        <stp/>
        <stp>##V3_BDPV12</stp>
        <stp>TSTR LN Equity</stp>
        <stp>CRNCY</stp>
        <stp>[Crispin Spreadsheet.xlsx]SWAN!R163C4</stp>
        <tr r="D163" s="2"/>
      </tp>
      <tp>
        <v>10.462999999999999</v>
        <stp/>
        <stp>##V3_BDPV12</stp>
        <stp>EURSEK Curncy</stp>
        <stp>LAST_PRICE</stp>
        <stp>[Crispin Spreadsheet4.xlsx]ALEG!R39C13</stp>
        <tr r="M39" s="3"/>
      </tp>
      <tp>
        <v>10.462999999999999</v>
        <stp/>
        <stp>##V3_BDPV12</stp>
        <stp>EURSEK Curncy</stp>
        <stp>LAST_PRICE</stp>
        <stp>[Crispin Spreadsheet4.xlsx]ALEG!R40C13</stp>
        <tr r="M40" s="3"/>
      </tp>
      <tp>
        <v>1</v>
        <stp/>
        <stp>##V3_BDPV12</stp>
        <stp>GBPJPY Curncy</stp>
        <stp>QUOTE_FACTOR</stp>
        <stp>[Crispin Spreadsheet.xlsx]BEST!R11C12</stp>
        <tr r="L11" s="6"/>
      </tp>
      <tp>
        <v>15.52</v>
        <stp/>
        <stp>##V3_BDHV12</stp>
        <stp>IF IM Equity</stp>
        <stp>PX_CLOSE_1D</stp>
        <stp>12/04/2019</stp>
        <stp>12/04/2019</stp>
        <stp>[Crispin Spreadsheet.xlsx]OEI!R235C28</stp>
        <tr r="AB235" s="1"/>
      </tp>
      <tp>
        <v>696.4</v>
        <stp/>
        <stp>##V3_BDPV12</stp>
        <stp>COLOB DC Equity</stp>
        <stp>LAST_PRICE</stp>
        <stp>[Crispin Spreadsheet.xlsx]OEI!R63C7</stp>
        <tr r="G63" s="1"/>
      </tp>
      <tp>
        <v>9</v>
        <stp/>
        <stp>##V3_BDPV12</stp>
        <stp>GE US Equity</stp>
        <stp>LAST_PRICE</stp>
        <stp>[Crispin Spreadsheet.xlsx]OEI!R689C7</stp>
        <tr r="G689" s="1"/>
      </tp>
      <tp>
        <v>5.14</v>
        <stp/>
        <stp>##V3_BDPV12</stp>
        <stp>CE IM Equity</stp>
        <stp>LAST_PRICE</stp>
        <stp>[Crispin Spreadsheet.xlsx]OEI!R239C7</stp>
        <tr r="G239" s="1"/>
      </tp>
      <tp t="s">
        <v>GBp</v>
        <stp/>
        <stp>##V3_BDPV12</stp>
        <stp>SLP LN Equity</stp>
        <stp>CRNCY</stp>
        <stp>[Crispin Spreadsheet.xlsx]FDXC!R56C4</stp>
        <tr r="D56" s="8"/>
      </tp>
      <tp t="s">
        <v>USD</v>
        <stp/>
        <stp>##V3_BDPV12</stp>
        <stp>MSFT US Equity</stp>
        <stp>CRNCY</stp>
        <stp>[Crispin Spreadsheet.xlsx]SWAN!R194C4</stp>
        <tr r="D194" s="2"/>
      </tp>
      <tp>
        <v>465.75</v>
        <stp/>
        <stp>##V3_BDPV12</stp>
        <stp>W A Comdty</stp>
        <stp>LAST_PRICE</stp>
        <stp>[Crispin Spreadsheet.xlsx]OEI!R787C7</stp>
        <tr r="G787" s="1"/>
      </tp>
      <tp>
        <v>126.57</v>
        <stp/>
        <stp>##V3_BDPV12</stp>
        <stp>EURJPY Curncy</stp>
        <stp>PX_YEST_CLOSE</stp>
        <stp>[Crispin Spreadsheet.xlsx]OPE!R17C26</stp>
        <tr r="Z17" s="5"/>
      </tp>
      <tp>
        <v>126.57</v>
        <stp/>
        <stp>##V3_BDPV12</stp>
        <stp>EURJPY Curncy</stp>
        <stp>PX_YEST_CLOSE</stp>
        <stp>[Crispin Spreadsheet.xlsx]OPE!R18C26</stp>
        <tr r="Z18" s="5"/>
      </tp>
      <tp>
        <v>1608</v>
        <stp/>
        <stp>##V3_BDPV12</stp>
        <stp>HSX LN Equity</stp>
        <stp>PX_YEST_CLOSE</stp>
        <stp>[Crispin Spreadsheet.xlsx]ALEG!R53C6</stp>
        <tr r="F53" s="3"/>
      </tp>
      <tp>
        <v>93.05</v>
        <stp/>
        <stp>##V3_BDPV12</stp>
        <stp>GLJ GY Equity</stp>
        <stp>PX_YEST_CLOSE</stp>
        <stp>[Crispin Spreadsheet.xlsx]SWAN!R42C6</stp>
        <tr r="F42" s="2"/>
      </tp>
      <tp>
        <v>102.15</v>
        <stp/>
        <stp>##V3_BDPV12</stp>
        <stp>PMO LN Equity</stp>
        <stp>PX_YEST_CLOSE</stp>
        <stp>[Crispin Spreadsheet.xlsx]SWAN!R158C6</stp>
        <tr r="F158" s="2"/>
      </tp>
      <tp>
        <v>515.20000000000005</v>
        <stp/>
        <stp>##V3_BDPV12</stp>
        <stp>IGG LN Equity</stp>
        <stp>PX_YEST_CLOSE</stp>
        <stp>[Crispin Spreadsheet.xlsx]SWAN!R140C6</stp>
        <tr r="F140" s="2"/>
      </tp>
      <tp>
        <v>135.44</v>
        <stp/>
        <stp>##V3_BDPV12</stp>
        <stp>HURLN 7.5 07/24/22 Corp</stp>
        <stp>PX_YEST_CLOSE</stp>
        <stp>[Crispin Spreadsheet.xlsx]SWAN!R50C6</stp>
        <tr r="F50" s="2"/>
      </tp>
      <tp>
        <v>126.8</v>
        <stp/>
        <stp>##V3_BDPV12</stp>
        <stp>G A Comdty</stp>
        <stp>LAST_PRICE</stp>
        <stp>[Crispin Spreadsheet.xlsx]OEI!R777C7</stp>
        <tr r="G777" s="1"/>
      </tp>
      <tp>
        <v>67.05</v>
        <stp/>
        <stp>##V3_BDPV12</stp>
        <stp>FRO NO Equity</stp>
        <stp>PX_YEST_CLOSE</stp>
        <stp>[Crispin Spreadsheet.xlsx]FDXC!R27C6</stp>
        <tr r="F27" s="8"/>
      </tp>
      <tp>
        <v>2527</v>
        <stp/>
        <stp>##V3_BDPV12</stp>
        <stp>ABF LN Equity</stp>
        <stp>PX_YEST_CLOSE</stp>
        <stp>[Crispin Spreadsheet.xlsx]OPUS!R46C6</stp>
        <tr r="F46" s="4"/>
      </tp>
      <tp>
        <v>11.2</v>
        <stp/>
        <stp>##V3_BDPV12</stp>
        <stp>COTY US Equity</stp>
        <stp>PX_YEST_CLOSE</stp>
        <stp>[Crispin Spreadsheet.xlsx]SWAN!R180C6</stp>
        <tr r="F180" s="2"/>
      </tp>
      <tp t="s">
        <v>GBp</v>
        <stp/>
        <stp>##V3_BDPV12</stp>
        <stp>RTN LN Equity</stp>
        <stp>CRNCY</stp>
        <stp>[Crispin Spreadsheet.xlsx]SWAN!R160C4</stp>
        <tr r="D160" s="2"/>
      </tp>
      <tp t="s">
        <v>GBp</v>
        <stp/>
        <stp>##V3_BDPV12</stp>
        <stp>RIO LN Equity</stp>
        <stp>CRNCY</stp>
        <stp>[Crispin Spreadsheet.xlsx]SWAN!R161C4</stp>
        <tr r="D161" s="2"/>
      </tp>
      <tp t="s">
        <v>GBp</v>
        <stp/>
        <stp>##V3_BDPV12</stp>
        <stp>BKG LN Equity</stp>
        <stp>CRNCY</stp>
        <stp>[Crispin Spreadsheet.xlsx]SWAN!R119C4</stp>
        <tr r="D119" s="2"/>
      </tp>
      <tp t="s">
        <v>USD</v>
        <stp/>
        <stp>##V3_BDPV12</stp>
        <stp>SNAP US Equity</stp>
        <stp>CRNCY</stp>
        <stp>[Crispin Spreadsheet.xlsx]SWAN!R200C4</stp>
        <tr r="D200" s="2"/>
      </tp>
      <tp t="s">
        <v>GBp</v>
        <stp/>
        <stp>##V3_BDPV12</stp>
        <stp>DOM LN Equity</stp>
        <stp>CRNCY</stp>
        <stp>[Crispin Spreadsheet.xlsx]SWAN!R133C4</stp>
        <tr r="D133" s="2"/>
      </tp>
      <tp>
        <v>1390</v>
        <stp/>
        <stp>##V3_BDPV12</stp>
        <stp>SGL SJ Equity</stp>
        <stp>PX_YEST_CLOSE</stp>
        <stp>[Crispin Spreadsheet.xlsx]OPUS!R37C6</stp>
        <tr r="F37" s="4"/>
      </tp>
      <tp>
        <v>12.1149</v>
        <stp/>
        <stp>##V3_BDPV12</stp>
        <stp>GBPSEK Curncy</stp>
        <stp>LAST_PRICE</stp>
        <stp>[Crispin Spreadsheet4.xlsx]BEST!R13C13</stp>
        <tr r="M13" s="6"/>
      </tp>
      <tp>
        <v>19.309999999999999</v>
        <stp/>
        <stp>##V3_BDPV12</stp>
        <stp>ONTEX BB Equity</stp>
        <stp>LAST_PRICE</stp>
        <stp>[Crispin Spreadsheet.xlsx]OEI!R39C7</stp>
        <tr r="G39" s="1"/>
      </tp>
      <tp>
        <v>89.5</v>
        <stp/>
        <stp>##V3_BDHV12</stp>
        <stp>DG FP Equity</stp>
        <stp>PX_CLOSE_1D</stp>
        <stp>12/04/2019</stp>
        <stp>12/04/2019</stp>
        <stp>[Crispin Spreadsheet.xlsx]OEI!R140C28</stp>
        <tr r="AB140" s="1"/>
      </tp>
      <tp>
        <v>23.48</v>
        <stp/>
        <stp>##V3_BDHV12</stp>
        <stp>UG FP Equity</stp>
        <stp>PX_CLOSE_1D</stp>
        <stp>12/04/2019</stp>
        <stp>12/04/2019</stp>
        <stp>[Crispin Spreadsheet.xlsx]OEI!R118C28</stp>
        <tr r="AB118" s="1"/>
      </tp>
      <tp>
        <v>306.10000000000002</v>
        <stp/>
        <stp>##V3_BDPV12</stp>
        <stp>AKERBP NO Equity</stp>
        <stp>LAST_PRICE</stp>
        <stp>[Crispin Spreadsheet4.xlsx]OEI!R327C7</stp>
        <tr r="G327" s="1"/>
      </tp>
      <tp>
        <v>47.667999999999999</v>
        <stp/>
        <stp>##V3_BDPV12</stp>
        <stp>EURARS Curncy</stp>
        <stp>PX_YEST_CLOSE</stp>
        <stp>[Crispin Spreadsheet.xlsx]SWAN!R217C30</stp>
        <tr r="AD217" s="2"/>
      </tp>
      <tp>
        <v>47.667999999999999</v>
        <stp/>
        <stp>##V3_BDPV12</stp>
        <stp>EURARS Curncy</stp>
        <stp>PX_YEST_CLOSE</stp>
        <stp>[Crispin Spreadsheet.xlsx]SWAN!R216C30</stp>
        <tr r="AD216" s="2"/>
      </tp>
      <tp>
        <v>47.667999999999999</v>
        <stp/>
        <stp>##V3_BDPV12</stp>
        <stp>EURARS Curncy</stp>
        <stp>PX_YEST_CLOSE</stp>
        <stp>[Crispin Spreadsheet.xlsx]SWAN!R215C30</stp>
        <tr r="AD215" s="2"/>
      </tp>
      <tp>
        <v>47.667999999999999</v>
        <stp/>
        <stp>##V3_BDPV12</stp>
        <stp>EURARS Curncy</stp>
        <stp>PX_YEST_CLOSE</stp>
        <stp>[Crispin Spreadsheet.xlsx]SWAN!R214C30</stp>
        <tr r="AD214" s="2"/>
      </tp>
      <tp>
        <v>23.99</v>
        <stp/>
        <stp>##V3_BDPV12</stp>
        <stp>UG FP Equity</stp>
        <stp>LAST_PRICE</stp>
        <stp>[Crispin Spreadsheet.xlsx]OEI!R118C7</stp>
        <tr r="G118" s="1"/>
      </tp>
      <tp>
        <v>101.35</v>
        <stp/>
        <stp>##V3_BDPV12</stp>
        <stp>EL FP Equity</stp>
        <stp>LAST_PRICE</stp>
        <stp>[Crispin Spreadsheet.xlsx]OEI!R103C7</stp>
        <tr r="G103" s="1"/>
      </tp>
      <tp t="s">
        <v>GBp</v>
        <stp/>
        <stp>##V3_BDPV12</stp>
        <stp>JUST LN Equity</stp>
        <stp>CRNCY</stp>
        <stp>[Crispin Spreadsheet.xlsx]SWAN!R147C4</stp>
        <tr r="D147" s="2"/>
      </tp>
      <tp t="s">
        <v>USD</v>
        <stp/>
        <stp>##V3_BDPV12</stp>
        <stp>ESV US Equity</stp>
        <stp>CRNCY</stp>
        <stp>[Crispin Spreadsheet.xlsx]FDXC!R67C4</stp>
        <tr r="D67" s="8"/>
      </tp>
      <tp>
        <v>1134</v>
        <stp/>
        <stp>##V3_BDPV12</stp>
        <stp>SSE LN Equity</stp>
        <stp>PX_YEST_CLOSE</stp>
        <stp>[Crispin Spreadsheet.xlsx]SWAN!R131C6</stp>
        <tr r="F131" s="2"/>
      </tp>
      <tp>
        <v>140.5</v>
        <stp/>
        <stp>##V3_BDPV12</stp>
        <stp>SFOR LN Equity</stp>
        <stp>PX_YEST_CLOSE</stp>
        <stp>[Crispin Spreadsheet.xlsx]SWAN!R128C6</stp>
        <tr r="F128" s="2"/>
      </tp>
      <tp>
        <v>217.42</v>
        <stp/>
        <stp>##V3_BDPV12</stp>
        <stp>MMM US Equity</stp>
        <stp>PX_YEST_CLOSE</stp>
        <stp>[Crispin Spreadsheet.xlsx]SWAN!R169C6</stp>
        <tr r="F169" s="2"/>
      </tp>
      <tp>
        <v>20</v>
        <stp/>
        <stp>##V3_BDPV12</stp>
        <stp>HUM LN Equity</stp>
        <stp>PX_YEST_CLOSE</stp>
        <stp>[Crispin Spreadsheet.xlsx]SWAN!R139C6</stp>
        <tr r="F139" s="2"/>
      </tp>
      <tp>
        <v>167.5</v>
        <stp/>
        <stp>##V3_BDPV12</stp>
        <stp>CNE LN Equity</stp>
        <stp>PX_YEST_CLOSE</stp>
        <stp>[Crispin Spreadsheet.xlsx]SWAN!R121C6</stp>
        <tr r="F121" s="2"/>
      </tp>
      <tp>
        <v>210</v>
        <stp/>
        <stp>##V3_BDPV12</stp>
        <stp>GNC LN Equity</stp>
        <stp>PX_YEST_CLOSE</stp>
        <stp>[Crispin Spreadsheet.xlsx]SWAN!R137C6</stp>
        <tr r="F137" s="2"/>
      </tp>
      <tp>
        <v>99.995999999999995</v>
        <stp/>
        <stp>##V3_BDPV12</stp>
        <stp>ARARGE5207D0 Govt</stp>
        <stp>LAST_PRICE</stp>
        <stp>[Crispin Spreadsheet.xlsx]OEI!R795C7</stp>
        <tr r="G795" s="1"/>
      </tp>
      <tp>
        <v>1.64</v>
        <stp/>
        <stp>##V3_BDPV12</stp>
        <stp>SRS IM Equity</stp>
        <stp>PX_YEST_CLOSE</stp>
        <stp>[Crispin Spreadsheet.xlsx]FDXC!R16C6</stp>
        <tr r="F16" s="8"/>
      </tp>
      <tp>
        <v>26.28</v>
        <stp/>
        <stp>##V3_BDPV12</stp>
        <stp>VIV FP Equity</stp>
        <stp>PX_YEST_CLOSE</stp>
        <stp>[Crispin Spreadsheet.xlsx]FDXC!R10C6</stp>
        <tr r="F10" s="8"/>
      </tp>
      <tp t="s">
        <v>Short Euro-BTP Fu Jun19</v>
        <stp/>
        <stp>##V3_BDPV12</stp>
        <stp>BTSA Comdty</stp>
        <stp>NAME</stp>
        <stp>[Crispin Spreadsheet.xlsx]OEI!R782C5</stp>
        <tr r="E782" s="1"/>
      </tp>
      <tp>
        <v>67.05</v>
        <stp/>
        <stp>##V3_BDPV12</stp>
        <stp>FRO NO Equity</stp>
        <stp>PX_YEST_CLOSE</stp>
        <stp>[Crispin Spreadsheet.xlsx]ALEG!R30C6</stp>
        <tr r="F30" s="3"/>
      </tp>
      <tp>
        <v>192</v>
        <stp/>
        <stp>##V3_BDPV12</stp>
        <stp>ACA LN Equity</stp>
        <stp>PX_YEST_CLOSE</stp>
        <stp>[Crispin Spreadsheet.xlsx]OPUS!R44C6</stp>
        <tr r="F44" s="4"/>
      </tp>
      <tp>
        <v>1250</v>
        <stp/>
        <stp>##V3_BDPV12</stp>
        <stp>ERM LN Equity</stp>
        <stp>PX_YEST_CLOSE</stp>
        <stp>[Crispin Spreadsheet.xlsx]ALEG!R51C6</stp>
        <tr r="F51" s="3"/>
      </tp>
      <tp>
        <v>1</v>
        <stp/>
        <stp>##V3_BDPV12</stp>
        <stp>GBPNOK Curncy</stp>
        <stp>QUOTE_FACTOR</stp>
        <stp>[Crispin Spreadsheet.xlsx]BEST!R6C12</stp>
        <tr r="L6" s="6"/>
      </tp>
      <tp t="s">
        <v>GBp</v>
        <stp/>
        <stp>##V3_BDPV12</stp>
        <stp>CCH LN Equity</stp>
        <stp>CRNCY</stp>
        <stp>[Crispin Spreadsheet.xlsx]SWAN!R125C4</stp>
        <tr r="D125" s="2"/>
      </tp>
      <tp t="s">
        <v>USD</v>
        <stp/>
        <stp>##V3_BDPV12</stp>
        <stp>URI US Equity</stp>
        <stp>CRNCY</stp>
        <stp>[Crispin Spreadsheet.xlsx]SWAN!R204C4</stp>
        <tr r="D204" s="2"/>
      </tp>
      <tp>
        <v>1250</v>
        <stp/>
        <stp>##V3_BDPV12</stp>
        <stp>ERM LN Equity</stp>
        <stp>PX_YEST_CLOSE</stp>
        <stp>[Crispin Spreadsheet.xlsx]OBID!R12C6</stp>
        <tr r="F12" s="7"/>
      </tp>
      <tp>
        <v>111.95</v>
        <stp/>
        <stp>##V3_BDPV12</stp>
        <stp>USDJPY Curncy</stp>
        <stp>LAST_PRICE</stp>
        <stp>[Crispin Spreadsheet4.xlsx]FDXC!R23C13</stp>
        <tr r="M23" s="8"/>
      </tp>
      <tp>
        <v>111.95</v>
        <stp/>
        <stp>##V3_BDPV12</stp>
        <stp>USDJPY Curncy</stp>
        <stp>LAST_PRICE</stp>
        <stp>[Crispin Spreadsheet4.xlsx]FDXC!R22C13</stp>
        <tr r="M22" s="8"/>
      </tp>
      <tp>
        <v>111.95</v>
        <stp/>
        <stp>##V3_BDPV12</stp>
        <stp>USDJPY Curncy</stp>
        <stp>LAST_PRICE</stp>
        <stp>[Crispin Spreadsheet4.xlsx]FDXC!R21C13</stp>
        <tr r="M21" s="8"/>
      </tp>
      <tp>
        <v>111.95</v>
        <stp/>
        <stp>##V3_BDPV12</stp>
        <stp>USDJPY Curncy</stp>
        <stp>LAST_PRICE</stp>
        <stp>[Crispin Spreadsheet4.xlsx]FDXC!R20C13</stp>
        <tr r="M20" s="8"/>
      </tp>
      <tp>
        <v>111.95</v>
        <stp/>
        <stp>##V3_BDPV12</stp>
        <stp>USDJPY Curncy</stp>
        <stp>LAST_PRICE</stp>
        <stp>[Crispin Spreadsheet4.xlsx]FDXC!R19C13</stp>
        <tr r="M19" s="8"/>
      </tp>
      <tp>
        <v>1.5764800000000001</v>
        <stp/>
        <stp>##V3_BDPV12</stp>
        <stp>EURAUD Curncy</stp>
        <stp>LAST_PRICE</stp>
        <stp>[Crispin Spreadsheet4.xlsx]SWAN!R10C13</stp>
        <tr r="M10" s="2"/>
      </tp>
      <tp>
        <v>201.48</v>
        <stp/>
        <stp>##V3_BDHV12</stp>
        <stp>HD US Equity</stp>
        <stp>PX_CLOSE_1D</stp>
        <stp>12/04/2019</stp>
        <stp>12/04/2019</stp>
        <stp>[Crispin Spreadsheet.xlsx]OEI!R697C28</stp>
        <tr r="AB697" s="1"/>
      </tp>
      <tp>
        <v>22.94</v>
        <stp/>
        <stp>##V3_BDHV12</stp>
        <stp>AD NA Equity</stp>
        <stp>PX_CLOSE_1D</stp>
        <stp>12/04/2019</stp>
        <stp>12/04/2019</stp>
        <stp>[Crispin Spreadsheet.xlsx]OEI!R319C28</stp>
        <tr r="AB319" s="1"/>
      </tp>
      <tp t="s">
        <v>EUR</v>
        <stp/>
        <stp>##V3_BDPV12</stp>
        <stp>CFA Index</stp>
        <stp>CRNCY</stp>
        <stp>[Crispin Spreadsheet.xlsx]OEI!R83C4</stp>
        <tr r="D83" s="1"/>
      </tp>
      <tp>
        <v>205</v>
        <stp/>
        <stp>##V3_BDPV12</stp>
        <stp>8848 JT Equity</stp>
        <stp>PX_YEST_CLOSE</stp>
        <stp>[Crispin Spreadsheet.xlsx]BEST!R9C6</stp>
        <tr r="F9" s="6"/>
      </tp>
      <tp>
        <v>69.48</v>
        <stp/>
        <stp>##V3_BDPV12</stp>
        <stp>BN FP Equity</stp>
        <stp>LAST_PRICE</stp>
        <stp>[Crispin Spreadsheet.xlsx]OEI!R100C7</stp>
        <tr r="G100" s="1"/>
      </tp>
      <tp>
        <v>19.3</v>
        <stp/>
        <stp>##V3_BDPV12</stp>
        <stp>TCS LI Equity</stp>
        <stp>PX_YEST_CLOSE</stp>
        <stp>[Crispin Spreadsheet.xlsx]OPUS!R62C6</stp>
        <tr r="F62" s="4"/>
      </tp>
      <tp>
        <v>41.3</v>
        <stp/>
        <stp>##V3_BDPV12</stp>
        <stp>CMCSA US Equity</stp>
        <stp>PX_YEST_CLOSE</stp>
        <stp>[Crispin Spreadsheet.xlsx]SWAN!R179C6</stp>
        <tr r="F179" s="2"/>
      </tp>
      <tp t="s">
        <v>GBp</v>
        <stp/>
        <stp>##V3_BDPV12</stp>
        <stp>SLP LN Equity</stp>
        <stp>CRNCY</stp>
        <stp>[Crispin Spreadsheet.xlsx]ALEG!R60C4</stp>
        <tr r="D60" s="3"/>
      </tp>
      <tp>
        <v>14.87</v>
        <stp/>
        <stp>##V3_BDPV12</stp>
        <stp>SIA Comdty</stp>
        <stp>LAST_PRICE</stp>
        <stp>[Crispin Spreadsheet.xlsx]OEI!R785C7</stp>
        <tr r="G785" s="1"/>
      </tp>
      <tp>
        <v>48.43</v>
        <stp/>
        <stp>##V3_BDPV12</stp>
        <stp>BMA US Equity</stp>
        <stp>PX_YEST_CLOSE</stp>
        <stp>[Crispin Spreadsheet.xlsx]SWAN!R174C6</stp>
        <tr r="F174" s="2"/>
      </tp>
      <tp>
        <v>11.68</v>
        <stp/>
        <stp>##V3_BDPV12</stp>
        <stp>ELF US Equity</stp>
        <stp>PX_YEST_CLOSE</stp>
        <stp>[Crispin Spreadsheet.xlsx]SWAN!R183C6</stp>
        <tr r="F183" s="2"/>
      </tp>
      <tp>
        <v>15.2</v>
        <stp/>
        <stp>##V3_BDPV12</stp>
        <stp>SBER LI Equity</stp>
        <stp>PX_YEST_CLOSE</stp>
        <stp>[Crispin Spreadsheet.xlsx]SWAN!R129C6</stp>
        <tr r="F129" s="2"/>
      </tp>
      <tp>
        <v>8.82</v>
        <stp/>
        <stp>##V3_BDPV12</stp>
        <stp>RIG US Equity</stp>
        <stp>PX_YEST_CLOSE</stp>
        <stp>[Crispin Spreadsheet.xlsx]SWAN!R202C6</stp>
        <tr r="F202" s="2"/>
      </tp>
      <tp>
        <v>2527</v>
        <stp/>
        <stp>##V3_BDPV12</stp>
        <stp>ABF LN Equity</stp>
        <stp>PX_YEST_CLOSE</stp>
        <stp>[Crispin Spreadsheet.xlsx]SWAN!R113C6</stp>
        <tr r="F113" s="2"/>
      </tp>
      <tp t="s">
        <v>#N/A N/A</v>
        <stp/>
        <stp>##V3_BDPV12</stp>
        <stp>DEB LN Equity</stp>
        <stp>PX_YEST_CLOSE</stp>
        <stp>[Crispin Spreadsheet.xlsx]SWAN!R127C6</stp>
        <tr r="F127" s="2"/>
      </tp>
      <tp t="s">
        <v>GBp</v>
        <stp/>
        <stp>##V3_BDPV12</stp>
        <stp>DMGT LN Equity</stp>
        <stp>CRNCY</stp>
        <stp>[Crispin Spreadsheet.xlsx]SWAN!R126C4</stp>
        <tr r="D126" s="2"/>
      </tp>
      <tp t="s">
        <v>ZAr</v>
        <stp/>
        <stp>##V3_BDPV12</stp>
        <stp>KIO SJ Equity</stp>
        <stp>CRNCY</stp>
        <stp>[Crispin Spreadsheet.xlsx]SWAN!R88C4</stp>
        <tr r="D88" s="2"/>
      </tp>
      <tp t="s">
        <v>ZAr</v>
        <stp/>
        <stp>##V3_BDPV12</stp>
        <stp>GFI SJ Equity</stp>
        <stp>CRNCY</stp>
        <stp>[Crispin Spreadsheet.xlsx]SWAN!R87C4</stp>
        <tr r="D87" s="2"/>
      </tp>
      <tp t="s">
        <v>GBp</v>
        <stp/>
        <stp>##V3_BDPV12</stp>
        <stp>PDG LN Equity</stp>
        <stp>CRNCY</stp>
        <stp>[Crispin Spreadsheet.xlsx]ALEG!R58C4</stp>
        <tr r="D58" s="3"/>
      </tp>
      <tp>
        <v>9.08</v>
        <stp/>
        <stp>##V3_BDPV12</stp>
        <stp>317 HK Equity</stp>
        <stp>PX_YEST_CLOSE</stp>
        <stp>[Crispin Spreadsheet.xlsx]OEI!R210C6</stp>
        <tr r="F210" s="1"/>
      </tp>
      <tp t="s">
        <v>GBp</v>
        <stp/>
        <stp>##V3_BDPV12</stp>
        <stp>GNC LN Equity</stp>
        <stp>CRNCY</stp>
        <stp>[Crispin Spreadsheet.xlsx]ALEG!R52C4</stp>
        <tr r="D52" s="3"/>
      </tp>
      <tp t="s">
        <v>ZAr</v>
        <stp/>
        <stp>##V3_BDPV12</stp>
        <stp>ANG SJ Equity</stp>
        <stp>CRNCY</stp>
        <stp>[Crispin Spreadsheet.xlsx]FDXC!R32C4</stp>
        <tr r="D32" s="8"/>
      </tp>
      <tp t="s">
        <v>USD</v>
        <stp/>
        <stp>##V3_BDPV12</stp>
        <stp>CHD US Equity</stp>
        <stp>CRNCY</stp>
        <stp>[Crispin Spreadsheet.xlsx]SWAN!R178C4</stp>
        <tr r="D178" s="2"/>
      </tp>
      <tp t="s">
        <v>EUR</v>
        <stp/>
        <stp>##V3_BDPV12</stp>
        <stp>CRN LN Equity</stp>
        <stp>CRNCY</stp>
        <stp>[Crispin Spreadsheet.xlsx]SWAN!R122C4</stp>
        <tr r="D122" s="2"/>
      </tp>
      <tp t="s">
        <v>GBp</v>
        <stp/>
        <stp>##V3_BDPV12</stp>
        <stp>IMM LN Equity</stp>
        <stp>CRNCY</stp>
        <stp>[Crispin Spreadsheet.xlsx]SWAN!R141C4</stp>
        <tr r="D141" s="2"/>
      </tp>
      <tp t="s">
        <v>GBp</v>
        <stp/>
        <stp>##V3_BDPV12</stp>
        <stp>LRE LN Equity</stp>
        <stp>CRNCY</stp>
        <stp>[Crispin Spreadsheet.xlsx]SWAN!R149C4</stp>
        <tr r="D149" s="2"/>
      </tp>
      <tp>
        <v>508.8</v>
        <stp/>
        <stp>##V3_BDPV12</stp>
        <stp>BA/ LN Equity</stp>
        <stp>PX_YEST_CLOSE</stp>
        <stp>[Crispin Spreadsheet.xlsx]OPUS!R47C6</stp>
        <tr r="F47" s="4"/>
      </tp>
      <tp>
        <v>42.66</v>
        <stp/>
        <stp>##V3_BDPV12</stp>
        <stp>SLCE3 BS Equity</stp>
        <stp>LAST_PRICE</stp>
        <stp>[Crispin Spreadsheet.xlsx]OPUS!R6C7</stp>
        <tr r="G6" s="4"/>
      </tp>
      <tp>
        <v>9.1199999999999992</v>
        <stp/>
        <stp>##V3_BDHV12</stp>
        <stp>GE US Equity</stp>
        <stp>PX_CLOSE_1D</stp>
        <stp>12/04/2019</stp>
        <stp>12/04/2019</stp>
        <stp>[Crispin Spreadsheet.xlsx]OEI!R689C28</stp>
        <tr r="AB689" s="1"/>
      </tp>
      <tp>
        <v>5.04</v>
        <stp/>
        <stp>##V3_BDHV12</stp>
        <stp>CE IM Equity</stp>
        <stp>PX_CLOSE_1D</stp>
        <stp>12/04/2019</stp>
        <stp>12/04/2019</stp>
        <stp>[Crispin Spreadsheet.xlsx]OEI!R239C28</stp>
        <tr r="AB239" s="1"/>
      </tp>
      <tp>
        <v>0.86409000000000002</v>
        <stp/>
        <stp>##V3_BDPV12</stp>
        <stp>EURGBp Curncy</stp>
        <stp>PX_YEST_CLOSE</stp>
        <stp>[Crispin Spreadsheet.xlsx]SWAN!R149C30</stp>
        <tr r="AD149" s="2"/>
      </tp>
      <tp>
        <v>0.86409000000000002</v>
        <stp/>
        <stp>##V3_BDPV12</stp>
        <stp>EURGBp Curncy</stp>
        <stp>PX_YEST_CLOSE</stp>
        <stp>[Crispin Spreadsheet.xlsx]SWAN!R148C30</stp>
        <tr r="AD148" s="2"/>
      </tp>
      <tp>
        <v>0.86409000000000002</v>
        <stp/>
        <stp>##V3_BDPV12</stp>
        <stp>EURGBp Curncy</stp>
        <stp>PX_YEST_CLOSE</stp>
        <stp>[Crispin Spreadsheet.xlsx]SWAN!R143C30</stp>
        <tr r="AD143" s="2"/>
      </tp>
      <tp>
        <v>0.86409000000000002</v>
        <stp/>
        <stp>##V3_BDPV12</stp>
        <stp>EURGBp Curncy</stp>
        <stp>PX_YEST_CLOSE</stp>
        <stp>[Crispin Spreadsheet.xlsx]SWAN!R142C30</stp>
        <tr r="AD142" s="2"/>
      </tp>
      <tp>
        <v>0.86409000000000002</v>
        <stp/>
        <stp>##V3_BDPV12</stp>
        <stp>EURGBp Curncy</stp>
        <stp>PX_YEST_CLOSE</stp>
        <stp>[Crispin Spreadsheet.xlsx]SWAN!R141C30</stp>
        <tr r="AD141" s="2"/>
      </tp>
      <tp>
        <v>0.86409000000000002</v>
        <stp/>
        <stp>##V3_BDPV12</stp>
        <stp>EURGBp Curncy</stp>
        <stp>PX_YEST_CLOSE</stp>
        <stp>[Crispin Spreadsheet.xlsx]SWAN!R140C30</stp>
        <tr r="AD140" s="2"/>
      </tp>
      <tp>
        <v>0.86409000000000002</v>
        <stp/>
        <stp>##V3_BDPV12</stp>
        <stp>EURGBp Curncy</stp>
        <stp>PX_YEST_CLOSE</stp>
        <stp>[Crispin Spreadsheet.xlsx]SWAN!R147C30</stp>
        <tr r="AD147" s="2"/>
      </tp>
      <tp>
        <v>0.86409000000000002</v>
        <stp/>
        <stp>##V3_BDPV12</stp>
        <stp>EURGBp Curncy</stp>
        <stp>PX_YEST_CLOSE</stp>
        <stp>[Crispin Spreadsheet.xlsx]SWAN!R146C30</stp>
        <tr r="AD146" s="2"/>
      </tp>
      <tp>
        <v>0.86409000000000002</v>
        <stp/>
        <stp>##V3_BDPV12</stp>
        <stp>EURGBp Curncy</stp>
        <stp>PX_YEST_CLOSE</stp>
        <stp>[Crispin Spreadsheet.xlsx]SWAN!R145C30</stp>
        <tr r="AD145" s="2"/>
      </tp>
      <tp>
        <v>0.86409000000000002</v>
        <stp/>
        <stp>##V3_BDPV12</stp>
        <stp>EURGBp Curncy</stp>
        <stp>PX_YEST_CLOSE</stp>
        <stp>[Crispin Spreadsheet.xlsx]SWAN!R144C30</stp>
        <tr r="AD144" s="2"/>
      </tp>
      <tp>
        <v>0.86409000000000002</v>
        <stp/>
        <stp>##V3_BDPV12</stp>
        <stp>EURGBp Curncy</stp>
        <stp>PX_YEST_CLOSE</stp>
        <stp>[Crispin Spreadsheet.xlsx]SWAN!R159C30</stp>
        <tr r="AD159" s="2"/>
      </tp>
      <tp>
        <v>0.86409000000000002</v>
        <stp/>
        <stp>##V3_BDPV12</stp>
        <stp>EURGBp Curncy</stp>
        <stp>PX_YEST_CLOSE</stp>
        <stp>[Crispin Spreadsheet.xlsx]SWAN!R158C30</stp>
        <tr r="AD158" s="2"/>
      </tp>
      <tp>
        <v>0.86409000000000002</v>
        <stp/>
        <stp>##V3_BDPV12</stp>
        <stp>EURGBp Curncy</stp>
        <stp>PX_YEST_CLOSE</stp>
        <stp>[Crispin Spreadsheet.xlsx]SWAN!R153C30</stp>
        <tr r="AD153" s="2"/>
      </tp>
      <tp>
        <v>0.86409000000000002</v>
        <stp/>
        <stp>##V3_BDPV12</stp>
        <stp>EURGBp Curncy</stp>
        <stp>PX_YEST_CLOSE</stp>
        <stp>[Crispin Spreadsheet.xlsx]SWAN!R152C30</stp>
        <tr r="AD152" s="2"/>
      </tp>
      <tp>
        <v>0.86409000000000002</v>
        <stp/>
        <stp>##V3_BDPV12</stp>
        <stp>EURGBp Curncy</stp>
        <stp>PX_YEST_CLOSE</stp>
        <stp>[Crispin Spreadsheet.xlsx]SWAN!R151C30</stp>
        <tr r="AD151" s="2"/>
      </tp>
      <tp>
        <v>0.86409000000000002</v>
        <stp/>
        <stp>##V3_BDPV12</stp>
        <stp>EURGBp Curncy</stp>
        <stp>PX_YEST_CLOSE</stp>
        <stp>[Crispin Spreadsheet.xlsx]SWAN!R150C30</stp>
        <tr r="AD150" s="2"/>
      </tp>
      <tp>
        <v>0.86409000000000002</v>
        <stp/>
        <stp>##V3_BDPV12</stp>
        <stp>EURGBp Curncy</stp>
        <stp>PX_YEST_CLOSE</stp>
        <stp>[Crispin Spreadsheet.xlsx]SWAN!R157C30</stp>
        <tr r="AD157" s="2"/>
      </tp>
      <tp>
        <v>0.86409000000000002</v>
        <stp/>
        <stp>##V3_BDPV12</stp>
        <stp>EURGBp Curncy</stp>
        <stp>PX_YEST_CLOSE</stp>
        <stp>[Crispin Spreadsheet.xlsx]SWAN!R156C30</stp>
        <tr r="AD156" s="2"/>
      </tp>
      <tp>
        <v>0.86409000000000002</v>
        <stp/>
        <stp>##V3_BDPV12</stp>
        <stp>EURGBp Curncy</stp>
        <stp>PX_YEST_CLOSE</stp>
        <stp>[Crispin Spreadsheet.xlsx]SWAN!R154C30</stp>
        <tr r="AD154" s="2"/>
      </tp>
      <tp>
        <v>0.86409000000000002</v>
        <stp/>
        <stp>##V3_BDPV12</stp>
        <stp>EURGBp Curncy</stp>
        <stp>PX_YEST_CLOSE</stp>
        <stp>[Crispin Spreadsheet.xlsx]SWAN!R163C30</stp>
        <tr r="AD163" s="2"/>
      </tp>
      <tp>
        <v>0.86409000000000002</v>
        <stp/>
        <stp>##V3_BDPV12</stp>
        <stp>EURGBp Curncy</stp>
        <stp>PX_YEST_CLOSE</stp>
        <stp>[Crispin Spreadsheet.xlsx]SWAN!R161C30</stp>
        <tr r="AD161" s="2"/>
      </tp>
      <tp>
        <v>0.86409000000000002</v>
        <stp/>
        <stp>##V3_BDPV12</stp>
        <stp>EURGBp Curncy</stp>
        <stp>PX_YEST_CLOSE</stp>
        <stp>[Crispin Spreadsheet.xlsx]SWAN!R160C30</stp>
        <tr r="AD160" s="2"/>
      </tp>
      <tp>
        <v>0.86409000000000002</v>
        <stp/>
        <stp>##V3_BDPV12</stp>
        <stp>EURGBp Curncy</stp>
        <stp>PX_YEST_CLOSE</stp>
        <stp>[Crispin Spreadsheet.xlsx]SWAN!R166C30</stp>
        <tr r="AD166" s="2"/>
      </tp>
      <tp>
        <v>0.86409000000000002</v>
        <stp/>
        <stp>##V3_BDPV12</stp>
        <stp>EURGBp Curncy</stp>
        <stp>PX_YEST_CLOSE</stp>
        <stp>[Crispin Spreadsheet.xlsx]SWAN!R165C30</stp>
        <tr r="AD165" s="2"/>
      </tp>
      <tp>
        <v>0.86409000000000002</v>
        <stp/>
        <stp>##V3_BDPV12</stp>
        <stp>EURGBp Curncy</stp>
        <stp>PX_YEST_CLOSE</stp>
        <stp>[Crispin Spreadsheet.xlsx]SWAN!R164C30</stp>
        <tr r="AD164" s="2"/>
      </tp>
      <tp>
        <v>0.86409000000000002</v>
        <stp/>
        <stp>##V3_BDPV12</stp>
        <stp>EURGBp Curncy</stp>
        <stp>PX_YEST_CLOSE</stp>
        <stp>[Crispin Spreadsheet.xlsx]SWAN!R109C30</stp>
        <tr r="AD109" s="2"/>
      </tp>
      <tp>
        <v>0.86409000000000002</v>
        <stp/>
        <stp>##V3_BDPV12</stp>
        <stp>EURGBp Curncy</stp>
        <stp>PX_YEST_CLOSE</stp>
        <stp>[Crispin Spreadsheet.xlsx]SWAN!R119C30</stp>
        <tr r="AD119" s="2"/>
      </tp>
      <tp>
        <v>0.86409000000000002</v>
        <stp/>
        <stp>##V3_BDPV12</stp>
        <stp>EURGBp Curncy</stp>
        <stp>PX_YEST_CLOSE</stp>
        <stp>[Crispin Spreadsheet.xlsx]SWAN!R118C30</stp>
        <tr r="AD118" s="2"/>
      </tp>
      <tp>
        <v>0.86409000000000002</v>
        <stp/>
        <stp>##V3_BDPV12</stp>
        <stp>EURGBp Curncy</stp>
        <stp>PX_YEST_CLOSE</stp>
        <stp>[Crispin Spreadsheet.xlsx]SWAN!R113C30</stp>
        <tr r="AD113" s="2"/>
      </tp>
      <tp>
        <v>0.86409000000000002</v>
        <stp/>
        <stp>##V3_BDPV12</stp>
        <stp>EURGBp Curncy</stp>
        <stp>PX_YEST_CLOSE</stp>
        <stp>[Crispin Spreadsheet.xlsx]SWAN!R112C30</stp>
        <tr r="AD112" s="2"/>
      </tp>
      <tp>
        <v>0.86409000000000002</v>
        <stp/>
        <stp>##V3_BDPV12</stp>
        <stp>EURGBp Curncy</stp>
        <stp>PX_YEST_CLOSE</stp>
        <stp>[Crispin Spreadsheet.xlsx]SWAN!R111C30</stp>
        <tr r="AD111" s="2"/>
      </tp>
      <tp>
        <v>0.86409000000000002</v>
        <stp/>
        <stp>##V3_BDPV12</stp>
        <stp>EURGBp Curncy</stp>
        <stp>PX_YEST_CLOSE</stp>
        <stp>[Crispin Spreadsheet.xlsx]SWAN!R110C30</stp>
        <tr r="AD110" s="2"/>
      </tp>
      <tp>
        <v>0.86409000000000002</v>
        <stp/>
        <stp>##V3_BDPV12</stp>
        <stp>EURGBp Curncy</stp>
        <stp>PX_YEST_CLOSE</stp>
        <stp>[Crispin Spreadsheet.xlsx]SWAN!R117C30</stp>
        <tr r="AD117" s="2"/>
      </tp>
      <tp>
        <v>0.86409000000000002</v>
        <stp/>
        <stp>##V3_BDPV12</stp>
        <stp>EURGBp Curncy</stp>
        <stp>PX_YEST_CLOSE</stp>
        <stp>[Crispin Spreadsheet.xlsx]SWAN!R116C30</stp>
        <tr r="AD116" s="2"/>
      </tp>
      <tp>
        <v>0.86409000000000002</v>
        <stp/>
        <stp>##V3_BDPV12</stp>
        <stp>EURGBp Curncy</stp>
        <stp>PX_YEST_CLOSE</stp>
        <stp>[Crispin Spreadsheet.xlsx]SWAN!R115C30</stp>
        <tr r="AD115" s="2"/>
      </tp>
      <tp>
        <v>0.86409000000000002</v>
        <stp/>
        <stp>##V3_BDPV12</stp>
        <stp>EURGBp Curncy</stp>
        <stp>PX_YEST_CLOSE</stp>
        <stp>[Crispin Spreadsheet.xlsx]SWAN!R114C30</stp>
        <tr r="AD114" s="2"/>
      </tp>
      <tp>
        <v>0.86409000000000002</v>
        <stp/>
        <stp>##V3_BDPV12</stp>
        <stp>EURGBp Curncy</stp>
        <stp>PX_YEST_CLOSE</stp>
        <stp>[Crispin Spreadsheet.xlsx]SWAN!R128C30</stp>
        <tr r="AD128" s="2"/>
      </tp>
      <tp>
        <v>0.86409000000000002</v>
        <stp/>
        <stp>##V3_BDPV12</stp>
        <stp>EURGBp Curncy</stp>
        <stp>PX_YEST_CLOSE</stp>
        <stp>[Crispin Spreadsheet.xlsx]SWAN!R123C30</stp>
        <tr r="AD123" s="2"/>
      </tp>
      <tp>
        <v>0.86409000000000002</v>
        <stp/>
        <stp>##V3_BDPV12</stp>
        <stp>EURGBp Curncy</stp>
        <stp>PX_YEST_CLOSE</stp>
        <stp>[Crispin Spreadsheet.xlsx]SWAN!R121C30</stp>
        <tr r="AD121" s="2"/>
      </tp>
      <tp>
        <v>0.86409000000000002</v>
        <stp/>
        <stp>##V3_BDPV12</stp>
        <stp>EURGBp Curncy</stp>
        <stp>PX_YEST_CLOSE</stp>
        <stp>[Crispin Spreadsheet.xlsx]SWAN!R120C30</stp>
        <tr r="AD120" s="2"/>
      </tp>
      <tp>
        <v>0.86409000000000002</v>
        <stp/>
        <stp>##V3_BDPV12</stp>
        <stp>EURGBp Curncy</stp>
        <stp>PX_YEST_CLOSE</stp>
        <stp>[Crispin Spreadsheet.xlsx]SWAN!R127C30</stp>
        <tr r="AD127" s="2"/>
      </tp>
      <tp>
        <v>0.86409000000000002</v>
        <stp/>
        <stp>##V3_BDPV12</stp>
        <stp>EURGBp Curncy</stp>
        <stp>PX_YEST_CLOSE</stp>
        <stp>[Crispin Spreadsheet.xlsx]SWAN!R126C30</stp>
        <tr r="AD126" s="2"/>
      </tp>
      <tp>
        <v>0.86409000000000002</v>
        <stp/>
        <stp>##V3_BDPV12</stp>
        <stp>EURGBp Curncy</stp>
        <stp>PX_YEST_CLOSE</stp>
        <stp>[Crispin Spreadsheet.xlsx]SWAN!R125C30</stp>
        <tr r="AD125" s="2"/>
      </tp>
      <tp>
        <v>0.86409000000000002</v>
        <stp/>
        <stp>##V3_BDPV12</stp>
        <stp>EURGBp Curncy</stp>
        <stp>PX_YEST_CLOSE</stp>
        <stp>[Crispin Spreadsheet.xlsx]SWAN!R139C30</stp>
        <tr r="AD139" s="2"/>
      </tp>
      <tp>
        <v>0.86409000000000002</v>
        <stp/>
        <stp>##V3_BDPV12</stp>
        <stp>EURGBp Curncy</stp>
        <stp>PX_YEST_CLOSE</stp>
        <stp>[Crispin Spreadsheet.xlsx]SWAN!R138C30</stp>
        <tr r="AD138" s="2"/>
      </tp>
      <tp>
        <v>0.86409000000000002</v>
        <stp/>
        <stp>##V3_BDPV12</stp>
        <stp>EURGBp Curncy</stp>
        <stp>PX_YEST_CLOSE</stp>
        <stp>[Crispin Spreadsheet.xlsx]SWAN!R133C30</stp>
        <tr r="AD133" s="2"/>
      </tp>
      <tp>
        <v>0.86409000000000002</v>
        <stp/>
        <stp>##V3_BDPV12</stp>
        <stp>EURGBp Curncy</stp>
        <stp>PX_YEST_CLOSE</stp>
        <stp>[Crispin Spreadsheet.xlsx]SWAN!R132C30</stp>
        <tr r="AD132" s="2"/>
      </tp>
      <tp>
        <v>0.86409000000000002</v>
        <stp/>
        <stp>##V3_BDPV12</stp>
        <stp>EURGBp Curncy</stp>
        <stp>PX_YEST_CLOSE</stp>
        <stp>[Crispin Spreadsheet.xlsx]SWAN!R131C30</stp>
        <tr r="AD131" s="2"/>
      </tp>
      <tp>
        <v>0.86409000000000002</v>
        <stp/>
        <stp>##V3_BDPV12</stp>
        <stp>EURGBp Curncy</stp>
        <stp>PX_YEST_CLOSE</stp>
        <stp>[Crispin Spreadsheet.xlsx]SWAN!R130C30</stp>
        <tr r="AD130" s="2"/>
      </tp>
      <tp>
        <v>0.86409000000000002</v>
        <stp/>
        <stp>##V3_BDPV12</stp>
        <stp>EURGBp Curncy</stp>
        <stp>PX_YEST_CLOSE</stp>
        <stp>[Crispin Spreadsheet.xlsx]SWAN!R137C30</stp>
        <tr r="AD137" s="2"/>
      </tp>
      <tp>
        <v>0.86409000000000002</v>
        <stp/>
        <stp>##V3_BDPV12</stp>
        <stp>EURGBp Curncy</stp>
        <stp>PX_YEST_CLOSE</stp>
        <stp>[Crispin Spreadsheet.xlsx]SWAN!R136C30</stp>
        <tr r="AD136" s="2"/>
      </tp>
      <tp>
        <v>0.86409000000000002</v>
        <stp/>
        <stp>##V3_BDPV12</stp>
        <stp>EURGBp Curncy</stp>
        <stp>PX_YEST_CLOSE</stp>
        <stp>[Crispin Spreadsheet.xlsx]SWAN!R135C30</stp>
        <tr r="AD135" s="2"/>
      </tp>
      <tp>
        <v>0.86409000000000002</v>
        <stp/>
        <stp>##V3_BDPV12</stp>
        <stp>EURGBp Curncy</stp>
        <stp>PX_YEST_CLOSE</stp>
        <stp>[Crispin Spreadsheet.xlsx]SWAN!R134C30</stp>
        <tr r="AD134" s="2"/>
      </tp>
      <tp>
        <v>0.86409000000000002</v>
        <stp/>
        <stp>##V3_BDPV12</stp>
        <stp>EURGBP Curncy</stp>
        <stp>PX_YEST_CLOSE</stp>
        <stp>[Crispin Spreadsheet.xlsx]SWAN!R155C30</stp>
        <tr r="AD155" s="2"/>
      </tp>
      <tp>
        <v>0.86409000000000002</v>
        <stp/>
        <stp>##V3_BDPV12</stp>
        <stp>EURGBP Curncy</stp>
        <stp>PX_YEST_CLOSE</stp>
        <stp>[Crispin Spreadsheet.xlsx]SWAN!R124C30</stp>
        <tr r="AD124" s="2"/>
      </tp>
      <tp>
        <v>0.86409000000000002</v>
        <stp/>
        <stp>##V3_BDPV12</stp>
        <stp>EURGBp Curncy</stp>
        <stp>PX_YEST_CLOSE</stp>
        <stp>[Crispin Spreadsheet.xlsx]SWAN!R223C30</stp>
        <tr r="AD223" s="2"/>
      </tp>
      <tp>
        <v>0.86409000000000002</v>
        <stp/>
        <stp>##V3_BDPV12</stp>
        <stp>EURGBp Curncy</stp>
        <stp>PX_YEST_CLOSE</stp>
        <stp>[Crispin Spreadsheet.xlsx]SWAN!R222C30</stp>
        <tr r="AD222" s="2"/>
      </tp>
      <tp>
        <v>0.86409000000000002</v>
        <stp/>
        <stp>##V3_BDPV12</stp>
        <stp>EURGBp Curncy</stp>
        <stp>PX_YEST_CLOSE</stp>
        <stp>[Crispin Spreadsheet.xlsx]SWAN!R221C30</stp>
        <tr r="AD221" s="2"/>
      </tp>
      <tp>
        <v>0.86409000000000002</v>
        <stp/>
        <stp>##V3_BDPV12</stp>
        <stp>EURGBP Curncy</stp>
        <stp>PX_YEST_CLOSE</stp>
        <stp>[Crispin Spreadsheet.xlsx]SWAN!R226C30</stp>
        <tr r="AD226" s="2"/>
      </tp>
      <tp>
        <v>0.86409000000000002</v>
        <stp/>
        <stp>##V3_BDPV12</stp>
        <stp>EURGBP Curncy</stp>
        <stp>PX_YEST_CLOSE</stp>
        <stp>[Crispin Spreadsheet.xlsx]SWAN!R232C30</stp>
        <tr r="AD232" s="2"/>
      </tp>
      <tp>
        <v>27.32</v>
        <stp/>
        <stp>##V3_BDHV12</stp>
        <stp>MOZ19 Comdty</stp>
        <stp>PX_CLOSE_1D</stp>
        <stp>12/04/2019</stp>
        <stp>12/04/2019</stp>
        <stp>[Crispin Spreadsheet.xlsx]OEI!R797C28</stp>
        <tr r="AB797" s="1"/>
      </tp>
      <tp>
        <v>379.64</v>
        <stp/>
        <stp>##V3_BDPV12</stp>
        <stp>BA US Equity</stp>
        <stp>LAST_PRICE</stp>
        <stp>[Crispin Spreadsheet.xlsx]OEI!R648C7</stp>
        <tr r="G648" s="1"/>
      </tp>
      <tp>
        <v>61.9</v>
        <stp/>
        <stp>##V3_BDPV12</stp>
        <stp>FL US Equity</stp>
        <stp>LAST_PRICE</stp>
        <stp>[Crispin Spreadsheet.xlsx]OEI!R685C7</stp>
        <tr r="G685" s="1"/>
      </tp>
      <tp t="s">
        <v>USD</v>
        <stp/>
        <stp>##V3_BDPV12</stp>
        <stp>AVP US Equity</stp>
        <stp>CRNCY</stp>
        <stp>[Crispin Spreadsheet.xlsx]FDXC!R64C4</stp>
        <tr r="D64" s="8"/>
      </tp>
      <tp>
        <v>123.36</v>
        <stp/>
        <stp>##V3_BDPV12</stp>
        <stp>PHAU LN Equity</stp>
        <stp>PX_YEST_CLOSE</stp>
        <stp>[Crispin Spreadsheet.xlsx]SWAN!R219C6</stp>
        <tr r="F219" s="2"/>
      </tp>
      <tp>
        <v>125.998</v>
        <stp/>
        <stp>##V3_BDPV12</stp>
        <stp>ARARGE5206E0 Govt</stp>
        <stp>LAST_PRICE</stp>
        <stp>[Crispin Spreadsheet.xlsx]OEI!R792C7</stp>
        <tr r="G792" s="1"/>
      </tp>
      <tp>
        <v>0.99</v>
        <stp/>
        <stp>##V3_BDPV12</stp>
        <stp>SAB SQ Equity</stp>
        <stp>PX_YEST_CLOSE</stp>
        <stp>[Crispin Spreadsheet.xlsx]SWAN!R92C6</stp>
        <tr r="F92" s="2"/>
      </tp>
      <tp t="s">
        <v>GBp</v>
        <stp/>
        <stp>##V3_BDPV12</stp>
        <stp>EMG LN Equity</stp>
        <stp>CRNCY</stp>
        <stp>[Crispin Spreadsheet.xlsx]ALEG!R56C4</stp>
        <tr r="D56" s="3"/>
      </tp>
      <tp t="s">
        <v>GBp</v>
        <stp/>
        <stp>##V3_BDPV12</stp>
        <stp>VOD LN Equity</stp>
        <stp>CRNCY</stp>
        <stp>[Crispin Spreadsheet.xlsx]ALEG!R64C4</stp>
        <tr r="D64" s="3"/>
      </tp>
      <tp>
        <v>5.1100000000000003</v>
        <stp/>
        <stp>##V3_BDPV12</stp>
        <stp>857 HK Equity</stp>
        <stp>PX_YEST_CLOSE</stp>
        <stp>[Crispin Spreadsheet.xlsx]OEI!R213C6</stp>
        <tr r="F213" s="1"/>
      </tp>
      <tp t="s">
        <v>GBp</v>
        <stp/>
        <stp>##V3_BDPV12</stp>
        <stp>VOD LN Equity</stp>
        <stp>CRNCY</stp>
        <stp>[Crispin Spreadsheet.xlsx]FDXC!R60C4</stp>
        <tr r="D60" s="8"/>
      </tp>
      <tp t="s">
        <v>CAD</v>
        <stp/>
        <stp>##V3_BDPV12</stp>
        <stp>ABX CN Equity</stp>
        <stp>CRNCY</stp>
        <stp>[Crispin Spreadsheet.xlsx]SWAN!R20C4</stp>
        <tr r="D20" s="2"/>
      </tp>
      <tp>
        <v>49.7</v>
        <stp/>
        <stp>##V3_BDPV12</stp>
        <stp>JSE LN Equity</stp>
        <stp>PX_YEST_CLOSE</stp>
        <stp>[Crispin Spreadsheet.xlsx]FDXC!R52C6</stp>
        <tr r="F52" s="8"/>
      </tp>
      <tp>
        <v>23.445</v>
        <stp/>
        <stp>##V3_BDPV12</stp>
        <stp>CS FP Equity</stp>
        <stp>LAST_PRICE</stp>
        <stp>[Crispin Spreadsheet4.xlsx]OEI!R91C7</stp>
        <tr r="G91" s="1"/>
      </tp>
      <tp>
        <v>177.51</v>
        <stp/>
        <stp>##V3_BDHV12</stp>
        <stp>FB US Equity</stp>
        <stp>PX_CLOSE_1D</stp>
        <stp>12/04/2019</stp>
        <stp>12/04/2019</stp>
        <stp>[Crispin Spreadsheet.xlsx]OEI!R679C28</stp>
        <tr r="AB679" s="1"/>
      </tp>
      <tp>
        <v>77.25</v>
        <stp/>
        <stp>##V3_BDHV12</stp>
        <stp>BB FP Equity</stp>
        <stp>PX_CLOSE_1D</stp>
        <stp>12/04/2019</stp>
        <stp>12/04/2019</stp>
        <stp>[Crispin Spreadsheet.xlsx]OEI!R128C28</stp>
        <tr r="AB128" s="1"/>
      </tp>
      <tp>
        <v>15.7798</v>
        <stp/>
        <stp>##V3_BDPV12</stp>
        <stp>EURZAr Curncy</stp>
        <stp>LAST_PRICE</stp>
        <stp>[Crispin Spreadsheet4.xlsx]ALEG!R36C13</stp>
        <tr r="M36" s="3"/>
      </tp>
      <tp>
        <v>15.7798</v>
        <stp/>
        <stp>##V3_BDPV12</stp>
        <stp>EURZAr Curncy</stp>
        <stp>LAST_PRICE</stp>
        <stp>[Crispin Spreadsheet4.xlsx]ALEG!R35C13</stp>
        <tr r="M35" s="3"/>
      </tp>
      <tp t="s">
        <v>SEK</v>
        <stp/>
        <stp>##V3_BDPV12</stp>
        <stp>JM SS Equity</stp>
        <stp>CRNCY</stp>
        <stp>[Crispin Spreadsheet.xlsx]SWAN!R97C4</stp>
        <tr r="D97" s="2"/>
      </tp>
      <tp>
        <v>19.690000000000001</v>
        <stp/>
        <stp>##V3_BDPV12</stp>
        <stp>UA US Equity</stp>
        <stp>LAST_PRICE</stp>
        <stp>[Crispin Spreadsheet.xlsx]OEI!R759C7</stp>
        <tr r="G759" s="1"/>
      </tp>
      <tp>
        <v>146.90625</v>
        <stp/>
        <stp>##V3_BDPV12</stp>
        <stp>USA Comdty</stp>
        <stp>LAST_PRICE</stp>
        <stp>[Crispin Spreadsheet.xlsx]OEI!R783C7</stp>
        <tr r="G783" s="1"/>
      </tp>
      <tp>
        <v>49.7</v>
        <stp/>
        <stp>##V3_BDPV12</stp>
        <stp>JSE LN Equity</stp>
        <stp>PX_YEST_CLOSE</stp>
        <stp>[Crispin Spreadsheet.xlsx]SWAN!R146C6</stp>
        <tr r="F146" s="2"/>
      </tp>
      <tp>
        <v>26.28</v>
        <stp/>
        <stp>##V3_BDPV12</stp>
        <stp>VIV FP Equity</stp>
        <stp>PX_YEST_CLOSE</stp>
        <stp>[Crispin Spreadsheet.xlsx]ALEG!R13C6</stp>
        <tr r="F13" s="3"/>
      </tp>
      <tp t="s">
        <v>GBp</v>
        <stp/>
        <stp>##V3_BDPV12</stp>
        <stp>EMG LN Equity</stp>
        <stp>CRNCY</stp>
        <stp>[Crispin Spreadsheet.xlsx]FDXC!R53C4</stp>
        <tr r="D53" s="8"/>
      </tp>
      <tp>
        <v>126.8</v>
        <stp/>
        <stp>##V3_BDPV12</stp>
        <stp>G M9 Comdty</stp>
        <stp>LAST_PRICE</stp>
        <stp>[Crispin Spreadsheet.xlsx]SWAN!R226C7</stp>
        <tr r="G226" s="2"/>
      </tp>
      <tp>
        <v>6.93</v>
        <stp/>
        <stp>##V3_BDPV12</stp>
        <stp>939 HK Equity</stp>
        <stp>PX_YEST_CLOSE</stp>
        <stp>[Crispin Spreadsheet.xlsx]OEI!R204C6</stp>
        <tr r="F204" s="1"/>
      </tp>
      <tp t="s">
        <v>CHF</v>
        <stp/>
        <stp>##V3_BDPV12</stp>
        <stp>LHN SW Equity</stp>
        <stp>CRNCY</stp>
        <stp>[Crispin Spreadsheet.xlsx]SWAN!R104C4</stp>
        <tr r="D104" s="2"/>
      </tp>
      <tp t="s">
        <v>USD</v>
        <stp/>
        <stp>##V3_BDPV12</stp>
        <stp>HURLN 7.5 07/24/22 Corp</stp>
        <stp>CRNCY</stp>
        <stp>[Crispin Spreadsheet.xlsx]OPUS!R17C4</stp>
        <tr r="D17" s="4"/>
      </tp>
      <tp t="s">
        <v>GBp</v>
        <stp/>
        <stp>##V3_BDPV12</stp>
        <stp>PLUS LN Equity</stp>
        <stp>CRNCY</stp>
        <stp>[Crispin Spreadsheet.xlsx]SWAN!R157C4</stp>
        <tr r="D157" s="2"/>
      </tp>
      <tp>
        <v>81.650000000000006</v>
        <stp/>
        <stp>##V3_BDPV12</stp>
        <stp>SDRL NO Equity</stp>
        <stp>LAST_PRICE</stp>
        <stp>[Crispin Spreadsheet.xlsx]OPE!R24C7</stp>
        <tr r="G24" s="5"/>
      </tp>
      <tp>
        <v>344.95</v>
        <stp/>
        <stp>##V3_BDHV12</stp>
        <stp>MC FP Equity</stp>
        <stp>PX_CLOSE_1D</stp>
        <stp>12/04/2019</stp>
        <stp>12/04/2019</stp>
        <stp>[Crispin Spreadsheet.xlsx]OEI!R114C28</stp>
        <tr r="AB114" s="1"/>
      </tp>
      <tp>
        <v>331.55</v>
        <stp/>
        <stp>##V3_BDPV12</stp>
        <stp>NOVOB DC Equity</stp>
        <stp>LAST_PRICE</stp>
        <stp>[Crispin Spreadsheet.xlsx]OEI!R66C7</stp>
        <tr r="G66" s="1"/>
      </tp>
      <tp>
        <v>336.3</v>
        <stp/>
        <stp>##V3_BDPV12</stp>
        <stp>GN DC Equity</stp>
        <stp>PX_YEST_CLOSE</stp>
        <stp>[Crispin Spreadsheet.xlsx]SWAN!R25C6</stp>
        <tr r="F25" s="2"/>
      </tp>
      <tp>
        <v>179.1</v>
        <stp/>
        <stp>##V3_BDPV12</stp>
        <stp>FB US Equity</stp>
        <stp>LAST_PRICE</stp>
        <stp>[Crispin Spreadsheet.xlsx]OEI!R679C7</stp>
        <tr r="G679" s="1"/>
      </tp>
      <tp>
        <v>167.52</v>
        <stp/>
        <stp>##V3_BDPV12</stp>
        <stp>EL US Equity</stp>
        <stp>LAST_PRICE</stp>
        <stp>[Crispin Spreadsheet.xlsx]OEI!R677C7</stp>
        <tr r="G677" s="1"/>
      </tp>
      <tp>
        <v>56.56</v>
        <stp/>
        <stp>##V3_BDPV12</stp>
        <stp>MO US Equity</stp>
        <stp>LAST_PRICE</stp>
        <stp>[Crispin Spreadsheet.xlsx]OEI!R634C7</stp>
        <tr r="G634" s="1"/>
      </tp>
      <tp>
        <v>5.22</v>
        <stp/>
        <stp>##V3_BDPV12</stp>
        <stp>KN FP Equity</stp>
        <stp>LAST_PRICE</stp>
        <stp>[Crispin Spreadsheet.xlsx]OEI!R115C7</stp>
        <tr r="G115" s="1"/>
      </tp>
      <tp>
        <v>107.5</v>
        <stp/>
        <stp>##V3_BDPV12</stp>
        <stp>HO FP Equity</stp>
        <stp>LAST_PRICE</stp>
        <stp>[Crispin Spreadsheet.xlsx]OEI!R134C7</stp>
        <tr r="G134" s="1"/>
      </tp>
      <tp>
        <v>1608</v>
        <stp/>
        <stp>##V3_BDPV12</stp>
        <stp>HSX LN Equity</stp>
        <stp>PX_YEST_CLOSE</stp>
        <stp>[Crispin Spreadsheet.xlsx]FDXC!R50C6</stp>
        <tr r="F50" s="8"/>
      </tp>
      <tp t="s">
        <v>EUR</v>
        <stp/>
        <stp>##V3_BDPV12</stp>
        <stp>FCA IM Equity</stp>
        <stp>CRNCY</stp>
        <stp>[Crispin Spreadsheet.xlsx]SWAN!R60C4</stp>
        <tr r="D60" s="2"/>
      </tp>
      <tp>
        <v>133.5</v>
        <stp/>
        <stp>##V3_BDPV12</stp>
        <stp>OBD LN Equity</stp>
        <stp>PX_YEST_CLOSE</stp>
        <stp>[Crispin Spreadsheet.xlsx]SWAN!R154C6</stp>
        <tr r="F154" s="2"/>
      </tp>
      <tp>
        <v>392.1</v>
        <stp/>
        <stp>##V3_BDPV12</stp>
        <stp>BME LN Equity</stp>
        <stp>PX_YEST_CLOSE</stp>
        <stp>[Crispin Spreadsheet.xlsx]SWAN!R115C6</stp>
        <tr r="F115" s="2"/>
      </tp>
      <tp>
        <v>197</v>
        <stp/>
        <stp>##V3_BDPV12</stp>
        <stp>ARW LN Equity</stp>
        <stp>PX_YEST_CLOSE</stp>
        <stp>[Crispin Spreadsheet.xlsx]FDXC!R41C6</stp>
        <tr r="F41" s="8"/>
      </tp>
      <tp>
        <v>351.14</v>
        <stp/>
        <stp>##V3_BDPV12</stp>
        <stp>NFLX US Equity</stp>
        <stp>PX_YEST_CLOSE</stp>
        <stp>[Crispin Spreadsheet.xlsx]SWAN!R196C6</stp>
        <tr r="F196" s="2"/>
      </tp>
      <tp>
        <v>26</v>
        <stp/>
        <stp>##V3_BDPV12</stp>
        <stp>PDG LN Equity</stp>
        <stp>PX_YEST_CLOSE</stp>
        <stp>[Crispin Spreadsheet.xlsx]BEST!R10C6</stp>
        <tr r="F10" s="6"/>
      </tp>
      <tp t="s">
        <v>GBp</v>
        <stp/>
        <stp>##V3_BDPV12</stp>
        <stp>BCA LN Equity</stp>
        <stp>CRNCY</stp>
        <stp>[Crispin Spreadsheet.xlsx]SWAN!R118C4</stp>
        <tr r="D118" s="2"/>
      </tp>
      <tp t="s">
        <v>GBp</v>
        <stp/>
        <stp>##V3_BDPV12</stp>
        <stp>ERM LN Equity</stp>
        <stp>CRNCY</stp>
        <stp>[Crispin Spreadsheet.xlsx]SWAN!R134C4</stp>
        <tr r="D134" s="2"/>
      </tp>
      <tp>
        <v>1</v>
        <stp/>
        <stp>##V3_BDPV12</stp>
        <stp>EURSEK Curncy</stp>
        <stp>QUOTE_FACTOR</stp>
        <stp>[Crispin Spreadsheet.xlsx]ALEG!R40C12</stp>
        <tr r="L40" s="3"/>
      </tp>
      <tp>
        <v>1</v>
        <stp/>
        <stp>##V3_BDPV12</stp>
        <stp>EURSEK Curncy</stp>
        <stp>QUOTE_FACTOR</stp>
        <stp>[Crispin Spreadsheet.xlsx]ALEG!R39C12</stp>
        <tr r="L39" s="3"/>
      </tp>
      <tp>
        <v>1</v>
        <stp/>
        <stp>##V3_BDPV12</stp>
        <stp>EURNOK Curncy</stp>
        <stp>QUOTE_FACTOR</stp>
        <stp>[Crispin Spreadsheet.xlsx]ALEG!R30C12</stp>
        <tr r="L30" s="3"/>
      </tp>
      <tp>
        <v>1</v>
        <stp/>
        <stp>##V3_BDPV12</stp>
        <stp>EURNOK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Spreadsheet.xlsx]ALEG!R32C12</stp>
        <tr r="L32" s="3"/>
      </tp>
      <tp>
        <v>1</v>
        <stp/>
        <stp>##V3_BDPV12</stp>
        <stp>EURNOK Curncy</stp>
        <stp>QUOTE_FACTOR</stp>
        <stp>[Crispin Spreadsheet.xlsx]ALEG!R29C12</stp>
        <tr r="L29" s="3"/>
      </tp>
      <tp>
        <v>11.131399999999999</v>
        <stp/>
        <stp>##V3_BDPV12</stp>
        <stp>GBPNOK Curncy</stp>
        <stp>LAST_PRICE</stp>
        <stp>[Crispin Spreadsheet4.xlsx]OPUS!R33C13</stp>
        <tr r="M33" s="4"/>
      </tp>
      <tp>
        <v>11.131399999999999</v>
        <stp/>
        <stp>##V3_BDPV12</stp>
        <stp>GBPNOK Curncy</stp>
        <stp>LAST_PRICE</stp>
        <stp>[Crispin Spreadsheet4.xlsx]OPUS!R32C13</stp>
        <tr r="M32" s="4"/>
      </tp>
      <tp>
        <v>11.131399999999999</v>
        <stp/>
        <stp>##V3_BDPV12</stp>
        <stp>GBPNOK Curncy</stp>
        <stp>LAST_PRICE</stp>
        <stp>[Crispin Spreadsheet4.xlsx]OPUS!R31C13</stp>
        <tr r="M31" s="4"/>
      </tp>
      <tp>
        <v>11.131399999999999</v>
        <stp/>
        <stp>##V3_BDPV12</stp>
        <stp>GBPNOK Curncy</stp>
        <stp>LAST_PRICE</stp>
        <stp>[Crispin Spreadsheet4.xlsx]OPUS!R30C13</stp>
        <tr r="M30" s="4"/>
      </tp>
      <tp>
        <v>1</v>
        <stp/>
        <stp>##V3_BDPV12</stp>
        <stp>EURJPY Curncy</stp>
        <stp>QUOTE_FACTOR</stp>
        <stp>[Crispin Spreadsheet.xlsx]SWAN!R70C12</stp>
        <tr r="L70" s="2"/>
      </tp>
      <tp>
        <v>1</v>
        <stp/>
        <stp>##V3_BDPV12</stp>
        <stp>EURJPY Curncy</stp>
        <stp>QUOTE_FACTOR</stp>
        <stp>[Crispin Spreadsheet.xlsx]SWAN!R68C12</stp>
        <tr r="L68" s="2"/>
      </tp>
      <tp>
        <v>1</v>
        <stp/>
        <stp>##V3_BDPV12</stp>
        <stp>EURJPY Curncy</stp>
        <stp>QUOTE_FACTOR</stp>
        <stp>[Crispin Spreadsheet.xlsx]SWAN!R69C12</stp>
        <tr r="L69" s="2"/>
      </tp>
      <tp>
        <v>1</v>
        <stp/>
        <stp>##V3_BDPV12</stp>
        <stp>EURJPY Curncy</stp>
        <stp>QUOTE_FACTOR</stp>
        <stp>[Crispin Spreadsheet.xlsx]SWAN!R66C12</stp>
        <tr r="L66" s="2"/>
      </tp>
      <tp>
        <v>1</v>
        <stp/>
        <stp>##V3_BDPV12</stp>
        <stp>EURJPY Curncy</stp>
        <stp>QUOTE_FACTOR</stp>
        <stp>[Crispin Spreadsheet.xlsx]SWAN!R67C12</stp>
        <tr r="L67" s="2"/>
      </tp>
      <tp>
        <v>1</v>
        <stp/>
        <stp>##V3_BDPV12</stp>
        <stp>EURJPY Curncy</stp>
        <stp>QUOTE_FACTOR</stp>
        <stp>[Crispin Spreadsheet.xlsx]SWAN!R64C12</stp>
        <tr r="L64" s="2"/>
      </tp>
      <tp>
        <v>1</v>
        <stp/>
        <stp>##V3_BDPV12</stp>
        <stp>EURJPY Curncy</stp>
        <stp>QUOTE_FACTOR</stp>
        <stp>[Crispin Spreadsheet.xlsx]SWAN!R65C12</stp>
        <tr r="L65" s="2"/>
      </tp>
      <tp>
        <v>1</v>
        <stp/>
        <stp>##V3_BDPV12</stp>
        <stp>GBPEUR Curncy</stp>
        <stp>QUOTE_FACTOR</stp>
        <stp>[Crispin Spreadsheet.xlsx]OPUS!R20C12</stp>
        <tr r="L20" s="4"/>
      </tp>
      <tp>
        <v>1</v>
        <stp/>
        <stp>##V3_BDPV12</stp>
        <stp>GBPEUR Curncy</stp>
        <stp>QUOTE_FACTOR</stp>
        <stp>[Crispin Spreadsheet.xlsx]OPUS!R14C12</stp>
        <tr r="L14" s="4"/>
      </tp>
      <tp>
        <v>1</v>
        <stp/>
        <stp>##V3_BDPV12</stp>
        <stp>GBPEUR Curncy</stp>
        <stp>QUOTE_FACTOR</stp>
        <stp>[Crispin Spreadsheet.xlsx]OPUS!R13C12</stp>
        <tr r="L13" s="4"/>
      </tp>
      <tp>
        <v>47.46</v>
        <stp/>
        <stp>##V3_BDPV12</stp>
        <stp>KNEBV FH Equity</stp>
        <stp>LAST_PRICE</stp>
        <stp>[Crispin Spreadsheet.xlsx]OEI!R73C7</stp>
        <tr r="G73" s="1"/>
      </tp>
      <tp t="s">
        <v>USD</v>
        <stp/>
        <stp>##V3_BDPV12</stp>
        <stp>GCM9 Comdty</stp>
        <stp>CRNCY</stp>
        <stp>[Crispin Spreadsheet.xlsx]OEI!R796C4</stp>
        <tr r="D796" s="1"/>
      </tp>
      <tp>
        <v>2.85</v>
        <stp/>
        <stp>##V3_BDPV12</stp>
        <stp>AVP US Equity</stp>
        <stp>PX_YEST_CLOSE</stp>
        <stp>[Crispin Spreadsheet.xlsx]OPUS!R69C6</stp>
        <tr r="F69" s="4"/>
      </tp>
      <tp>
        <v>123.09375</v>
        <stp/>
        <stp>##V3_BDPV12</stp>
        <stp>TYA Comdty</stp>
        <stp>LAST_PRICE</stp>
        <stp>[Crispin Spreadsheet.xlsx]OEI!R781C7</stp>
        <tr r="G781" s="1"/>
      </tp>
      <tp t="s">
        <v>GBp</v>
        <stp/>
        <stp>##V3_BDPV12</stp>
        <stp>INTU LN Equity</stp>
        <stp>CRNCY</stp>
        <stp>[Crispin Spreadsheet.xlsx]SWAN!R143C4</stp>
        <tr r="D143" s="2"/>
      </tp>
      <tp>
        <v>197</v>
        <stp/>
        <stp>##V3_BDPV12</stp>
        <stp>ARW LN Equity</stp>
        <stp>PX_YEST_CLOSE</stp>
        <stp>[Crispin Spreadsheet.xlsx]ALEG!R44C6</stp>
        <tr r="F44" s="3"/>
      </tp>
      <tp>
        <v>63.2</v>
        <stp/>
        <stp>##V3_BDPV12</stp>
        <stp>RCH LN Equity</stp>
        <stp>PX_YEST_CLOSE</stp>
        <stp>[Crispin Spreadsheet.xlsx]SWAN!R159C6</stp>
        <tr r="F159" s="2"/>
      </tp>
      <tp>
        <v>3.47</v>
        <stp/>
        <stp>##V3_BDPV12</stp>
        <stp>KGC US Equity</stp>
        <stp>PX_YEST_CLOSE</stp>
        <stp>[Crispin Spreadsheet.xlsx]SWAN!R192C6</stp>
        <tr r="F192" s="2"/>
      </tp>
      <tp>
        <v>26</v>
        <stp/>
        <stp>##V3_BDPV12</stp>
        <stp>PDG LN Equity</stp>
        <stp>PX_YEST_CLOSE</stp>
        <stp>[Crispin Spreadsheet.xlsx]SWAN!R156C6</stp>
        <tr r="F156" s="2"/>
      </tp>
      <tp>
        <v>140.54</v>
        <stp/>
        <stp>##V3_BDPV12</stp>
        <stp>VOD LN Equity</stp>
        <stp>PX_YEST_CLOSE</stp>
        <stp>[Crispin Spreadsheet.xlsx]SWAN!R165C6</stp>
        <tr r="F165" s="2"/>
      </tp>
      <tp>
        <v>69.400000000000006</v>
        <stp/>
        <stp>##V3_BDPV12</stp>
        <stp>IQE LN Equity</stp>
        <stp>PX_YEST_CLOSE</stp>
        <stp>[Crispin Spreadsheet.xlsx]SWAN!R144C6</stp>
        <tr r="F144" s="2"/>
      </tp>
      <tp>
        <v>121.652</v>
        <stp/>
        <stp>##V3_BDPV12</stp>
        <stp>ARARGE5206G5 Govt</stp>
        <stp>LAST_PRICE</stp>
        <stp>[Crispin Spreadsheet.xlsx]OEI!R793C7</stp>
        <tr r="G793" s="1"/>
      </tp>
      <tp>
        <v>49.7</v>
        <stp/>
        <stp>##V3_BDPV12</stp>
        <stp>JSE LN Equity</stp>
        <stp>PX_YEST_CLOSE</stp>
        <stp>[Crispin Spreadsheet.xlsx]ALEG!R55C6</stp>
        <tr r="F55" s="3"/>
      </tp>
      <tp t="s">
        <v>USD</v>
        <stp/>
        <stp>##V3_BDPV12</stp>
        <stp>KGC US Equity</stp>
        <stp>CRNCY</stp>
        <stp>[Crispin Spreadsheet.xlsx]OPUS!R76C4</stp>
        <tr r="D76" s="4"/>
      </tp>
      <tp t="s">
        <v>USD</v>
        <stp/>
        <stp>##V3_BDPV12</stp>
        <stp>SUPV US Equity</stp>
        <stp>CRNCY</stp>
        <stp>[Crispin Spreadsheet.xlsx]SWAN!R190C4</stp>
        <tr r="D190" s="2"/>
      </tp>
      <tp t="s">
        <v>GBp</v>
        <stp/>
        <stp>##V3_BDPV12</stp>
        <stp>ACA LN Equity</stp>
        <stp>CRNCY</stp>
        <stp>[Crispin Spreadsheet.xlsx]SWAN!R109C4</stp>
        <tr r="D109" s="2"/>
      </tp>
      <tp>
        <v>0.86363000000000001</v>
        <stp/>
        <stp>##V3_BDPV12</stp>
        <stp>EURGBP Curncy</stp>
        <stp>LAST_PRICE</stp>
        <stp>[Crispin Spreadsheet4.xlsx]ALEG!R57C13</stp>
        <tr r="M57" s="3"/>
      </tp>
      <tp>
        <v>9491</v>
        <stp/>
        <stp>##V3_BDPV12</stp>
        <stp>IBA Index</stp>
        <stp>LAST_PRICE</stp>
        <stp>[Crispin Spreadsheet4.xlsx]OEI!R359C7</stp>
        <tr r="G359" s="1"/>
      </tp>
      <tp>
        <v>1</v>
        <stp/>
        <stp>##V3_BDPV12</stp>
        <stp>USDNOK Curncy</stp>
        <stp>QUOTE_FACTOR</stp>
        <stp>[Crispin Spreadsheet.xlsx]FDXC!R28C12</stp>
        <tr r="L28" s="8"/>
      </tp>
      <tp>
        <v>1</v>
        <stp/>
        <stp>##V3_BDPV12</stp>
        <stp>USDNOK Curncy</stp>
        <stp>QUOTE_FACTOR</stp>
        <stp>[Crispin Spreadsheet.xlsx]FDXC!R29C12</stp>
        <tr r="L29" s="8"/>
      </tp>
      <tp>
        <v>1</v>
        <stp/>
        <stp>##V3_BDPV12</stp>
        <stp>USDNOK Curncy</stp>
        <stp>QUOTE_FACTOR</stp>
        <stp>[Crispin Spreadsheet.xlsx]FDXC!R26C12</stp>
        <tr r="L26" s="8"/>
      </tp>
      <tp>
        <v>1</v>
        <stp/>
        <stp>##V3_BDPV12</stp>
        <stp>USDNOK Curncy</stp>
        <stp>QUOTE_FACTOR</stp>
        <stp>[Crispin Spreadsheet.xlsx]FDXC!R27C12</stp>
        <tr r="L27" s="8"/>
      </tp>
      <tp>
        <v>1</v>
        <stp/>
        <stp>##V3_BDPV12</stp>
        <stp>USDSEK Curncy</stp>
        <stp>QUOTE_FACTOR</stp>
        <stp>[Crispin Spreadsheet.xlsx]FDXC!R36C12</stp>
        <tr r="L36" s="8"/>
      </tp>
      <tp>
        <v>1</v>
        <stp/>
        <stp>##V3_BDPV12</stp>
        <stp>USDSEK Curncy</stp>
        <stp>QUOTE_FACTOR</stp>
        <stp>[Crispin Spreadsheet.xlsx]FDXC!R37C12</stp>
        <tr r="L37" s="8"/>
      </tp>
      <tp>
        <v>145.05000000000001</v>
        <stp/>
        <stp>##V3_BDPV12</stp>
        <stp>DC/ LN Equity</stp>
        <stp>PX_YEST_CLOSE</stp>
        <stp>[Crispin Spreadsheet.xlsx]OPUS!R51C6</stp>
        <tr r="F51" s="4"/>
      </tp>
      <tp t="s">
        <v>CAD</v>
        <stp/>
        <stp>##V3_BDPV12</stp>
        <stp>RY CN Equity</stp>
        <stp>CRNCY</stp>
        <stp>[Crispin Spreadsheet.xlsx]SWAN!R21C4</stp>
        <tr r="D21" s="2"/>
      </tp>
      <tp>
        <v>18.79</v>
        <stp/>
        <stp>##V3_BDPV12</stp>
        <stp>FORTUM FH Equity</stp>
        <stp>LAST_PRICE</stp>
        <stp>[Crispin Spreadsheet.xlsx]OEI!R72C7</stp>
        <tr r="G72" s="1"/>
      </tp>
      <tp>
        <v>19.34</v>
        <stp/>
        <stp>##V3_BDHV12</stp>
        <stp>UA US Equity</stp>
        <stp>PX_CLOSE_1D</stp>
        <stp>12/04/2019</stp>
        <stp>12/04/2019</stp>
        <stp>[Crispin Spreadsheet.xlsx]OEI!R759C28</stp>
        <tr r="AB759" s="1"/>
      </tp>
      <tp>
        <v>370.16</v>
        <stp/>
        <stp>##V3_BDHV12</stp>
        <stp>BA US Equity</stp>
        <stp>PX_CLOSE_1D</stp>
        <stp>12/04/2019</stp>
        <stp>12/04/2019</stp>
        <stp>[Crispin Spreadsheet.xlsx]OEI!R648C28</stp>
        <tr r="AB648" s="1"/>
      </tp>
      <tp>
        <v>0.86363000000000001</v>
        <stp/>
        <stp>##V3_BDPV12</stp>
        <stp>EURGBp Curncy</stp>
        <stp>LAST_PRICE</stp>
        <stp>[Crispin Spreadsheet4.xlsx]ALEG!R46C13</stp>
        <tr r="M46" s="3"/>
      </tp>
      <tp>
        <v>0.86363000000000001</v>
        <stp/>
        <stp>##V3_BDPV12</stp>
        <stp>EURGBp Curncy</stp>
        <stp>LAST_PRICE</stp>
        <stp>[Crispin Spreadsheet4.xlsx]ALEG!R47C13</stp>
        <tr r="M47" s="3"/>
      </tp>
      <tp>
        <v>0.86363000000000001</v>
        <stp/>
        <stp>##V3_BDPV12</stp>
        <stp>EURGBp Curncy</stp>
        <stp>LAST_PRICE</stp>
        <stp>[Crispin Spreadsheet4.xlsx]ALEG!R44C13</stp>
        <tr r="M44" s="3"/>
      </tp>
      <tp>
        <v>0.86363000000000001</v>
        <stp/>
        <stp>##V3_BDPV12</stp>
        <stp>EURGBp Curncy</stp>
        <stp>LAST_PRICE</stp>
        <stp>[Crispin Spreadsheet4.xlsx]ALEG!R45C13</stp>
        <tr r="M45" s="3"/>
      </tp>
      <tp>
        <v>0.86363000000000001</v>
        <stp/>
        <stp>##V3_BDPV12</stp>
        <stp>EURGBp Curncy</stp>
        <stp>LAST_PRICE</stp>
        <stp>[Crispin Spreadsheet4.xlsx]ALEG!R43C13</stp>
        <tr r="M43" s="3"/>
      </tp>
      <tp>
        <v>0.86363000000000001</v>
        <stp/>
        <stp>##V3_BDPV12</stp>
        <stp>EURGBp Curncy</stp>
        <stp>LAST_PRICE</stp>
        <stp>[Crispin Spreadsheet4.xlsx]ALEG!R48C13</stp>
        <tr r="M48" s="3"/>
      </tp>
      <tp>
        <v>0.86363000000000001</v>
        <stp/>
        <stp>##V3_BDPV12</stp>
        <stp>EURGBp Curncy</stp>
        <stp>LAST_PRICE</stp>
        <stp>[Crispin Spreadsheet4.xlsx]ALEG!R49C13</stp>
        <tr r="M49" s="3"/>
      </tp>
      <tp>
        <v>0.86363000000000001</v>
        <stp/>
        <stp>##V3_BDPV12</stp>
        <stp>EURGBp Curncy</stp>
        <stp>LAST_PRICE</stp>
        <stp>[Crispin Spreadsheet4.xlsx]ALEG!R56C13</stp>
        <tr r="M56" s="3"/>
      </tp>
      <tp>
        <v>0.86363000000000001</v>
        <stp/>
        <stp>##V3_BDPV12</stp>
        <stp>EURGBp Curncy</stp>
        <stp>LAST_PRICE</stp>
        <stp>[Crispin Spreadsheet4.xlsx]ALEG!R54C13</stp>
        <tr r="M54" s="3"/>
      </tp>
      <tp>
        <v>0.86363000000000001</v>
        <stp/>
        <stp>##V3_BDPV12</stp>
        <stp>EURGBp Curncy</stp>
        <stp>LAST_PRICE</stp>
        <stp>[Crispin Spreadsheet4.xlsx]ALEG!R55C13</stp>
        <tr r="M55" s="3"/>
      </tp>
      <tp>
        <v>0.86363000000000001</v>
        <stp/>
        <stp>##V3_BDPV12</stp>
        <stp>EURGBp Curncy</stp>
        <stp>LAST_PRICE</stp>
        <stp>[Crispin Spreadsheet4.xlsx]ALEG!R52C13</stp>
        <tr r="M52" s="3"/>
      </tp>
      <tp>
        <v>0.86363000000000001</v>
        <stp/>
        <stp>##V3_BDPV12</stp>
        <stp>EURGBp Curncy</stp>
        <stp>LAST_PRICE</stp>
        <stp>[Crispin Spreadsheet4.xlsx]ALEG!R53C13</stp>
        <tr r="M53" s="3"/>
      </tp>
      <tp>
        <v>0.86363000000000001</v>
        <stp/>
        <stp>##V3_BDPV12</stp>
        <stp>EURGBp Curncy</stp>
        <stp>LAST_PRICE</stp>
        <stp>[Crispin Spreadsheet4.xlsx]ALEG!R50C13</stp>
        <tr r="M50" s="3"/>
      </tp>
      <tp>
        <v>0.86363000000000001</v>
        <stp/>
        <stp>##V3_BDPV12</stp>
        <stp>EURGBp Curncy</stp>
        <stp>LAST_PRICE</stp>
        <stp>[Crispin Spreadsheet4.xlsx]ALEG!R51C13</stp>
        <tr r="M51" s="3"/>
      </tp>
      <tp>
        <v>0.86363000000000001</v>
        <stp/>
        <stp>##V3_BDPV12</stp>
        <stp>EURGBp Curncy</stp>
        <stp>LAST_PRICE</stp>
        <stp>[Crispin Spreadsheet4.xlsx]ALEG!R58C13</stp>
        <tr r="M58" s="3"/>
      </tp>
      <tp>
        <v>0.86363000000000001</v>
        <stp/>
        <stp>##V3_BDPV12</stp>
        <stp>EURGBp Curncy</stp>
        <stp>LAST_PRICE</stp>
        <stp>[Crispin Spreadsheet4.xlsx]ALEG!R64C13</stp>
        <tr r="M64" s="3"/>
      </tp>
      <tp>
        <v>0.86363000000000001</v>
        <stp/>
        <stp>##V3_BDPV12</stp>
        <stp>EURGBp Curncy</stp>
        <stp>LAST_PRICE</stp>
        <stp>[Crispin Spreadsheet4.xlsx]ALEG!R62C13</stp>
        <tr r="M62" s="3"/>
      </tp>
      <tp>
        <v>0.86363000000000001</v>
        <stp/>
        <stp>##V3_BDPV12</stp>
        <stp>EURGBp Curncy</stp>
        <stp>LAST_PRICE</stp>
        <stp>[Crispin Spreadsheet4.xlsx]ALEG!R63C13</stp>
        <tr r="M63" s="3"/>
      </tp>
      <tp>
        <v>0.86363000000000001</v>
        <stp/>
        <stp>##V3_BDPV12</stp>
        <stp>EURGBp Curncy</stp>
        <stp>LAST_PRICE</stp>
        <stp>[Crispin Spreadsheet4.xlsx]ALEG!R60C13</stp>
        <tr r="M60" s="3"/>
      </tp>
      <tp>
        <v>288.8</v>
        <stp/>
        <stp>##V3_BDPV12</stp>
        <stp>QQ/ LN Equity</stp>
        <stp>LAST_PRICE</stp>
        <stp>[Crispin Spreadsheet.xlsx]OEI!R566C7</stp>
        <tr r="G566" s="1"/>
      </tp>
      <tp>
        <v>541</v>
        <stp/>
        <stp>##V3_BDHV12</stp>
        <stp>AUTO LN Equity</stp>
        <stp>PX_CLOSE_1D</stp>
        <stp>12/04/2019</stp>
        <stp>12/04/2019</stp>
        <stp>[Crispin Spreadsheet.xlsx]SWAN!R114C26</stp>
        <tr r="Z114" s="2"/>
      </tp>
      <tp>
        <v>461</v>
        <stp/>
        <stp>##V3_BDHV12</stp>
        <stp>ASHM LN Equity</stp>
        <stp>PX_CLOSE_1D</stp>
        <stp>12/04/2019</stp>
        <stp>12/04/2019</stp>
        <stp>[Crispin Spreadsheet.xlsx]SWAN!R112C26</stp>
        <tr r="Z112" s="2"/>
      </tp>
      <tp>
        <v>36.409999999999997</v>
        <stp/>
        <stp>##V3_BDHV12</stp>
        <stp>FOX US Equity</stp>
        <stp>PX_CLOSE_1D</stp>
        <stp>12/04/2019</stp>
        <stp>12/04/2019</stp>
        <stp>[Crispin Spreadsheet.xlsx]FDXC!R69C22</stp>
        <tr r="V69" s="8"/>
      </tp>
      <tp>
        <v>1581</v>
        <stp/>
        <stp>##V3_BDHV12</stp>
        <stp>HSX LN Equity</stp>
        <stp>PX_CLOSE_1D</stp>
        <stp>12/04/2019</stp>
        <stp>12/04/2019</stp>
        <stp>[Crispin Spreadsheet.xlsx]FDXC!R50C22</stp>
        <tr r="V50" s="8"/>
      </tp>
      <tp>
        <v>198.95</v>
        <stp/>
        <stp>##V3_BDHV12</stp>
        <stp>AAPL US Equity</stp>
        <stp>PX_CLOSE_1D</stp>
        <stp>12/04/2019</stp>
        <stp>12/04/2019</stp>
        <stp>[Crispin Spreadsheet.xlsx]SWAN!R172C26</stp>
        <tr r="Z172" s="2"/>
      </tp>
      <tp t="s">
        <v>DKK</v>
        <stp/>
        <stp>##V3_BDPV12</stp>
        <stp>DEMANT DC Equity</stp>
        <stp>CRNCY</stp>
        <stp>[Crispin Spreadsheet.xlsx]OEI!R69C4</stp>
        <tr r="D69" s="1"/>
      </tp>
      <tp>
        <v>15.7</v>
        <stp/>
        <stp>##V3_BDHV12</stp>
        <stp>STM FP Equity</stp>
        <stp>PX_CLOSE_1D</stp>
        <stp>12/04/2019</stp>
        <stp>12/04/2019</stp>
        <stp>[Crispin Spreadsheet.xlsx]SWAN!R34C26</stp>
        <tr r="Z34" s="2"/>
      </tp>
      <tp>
        <v>135.09700000000001</v>
        <stp/>
        <stp>##V3_BDPV12</stp>
        <stp>HURLN 7.5 07/24/22 Corp</stp>
        <stp>LAST_PRICE</stp>
        <stp>[Crispin Spreadsheet.xlsx]SWAN!R50C7</stp>
        <tr r="G50" s="2"/>
      </tp>
      <tp>
        <v>47.17</v>
        <stp/>
        <stp>##V3_BDHV12</stp>
        <stp>ATVI US Equity</stp>
        <stp>PX_CLOSE_1D</stp>
        <stp>12/04/2019</stp>
        <stp>12/04/2019</stp>
        <stp>[Crispin Spreadsheet.xlsx]SWAN!R170C26</stp>
        <tr r="Z170" s="2"/>
      </tp>
      <tp>
        <v>1.31</v>
        <stp/>
        <stp>##V3_BDPV12</stp>
        <stp>GBPUSD Curncy</stp>
        <stp>LAST_PRICE</stp>
        <stp>[Crispin Spreadsheet4.xlsx]OEI!R882C7</stp>
        <tr r="G882" s="1"/>
      </tp>
      <tp t="s">
        <v>EUR</v>
        <stp/>
        <stp>##V3_BDPV12</stp>
        <stp>BOSS GY Equity</stp>
        <stp>CRNCY</stp>
        <stp>[Crispin Spreadsheet.xlsx]OEI!R169C4</stp>
        <tr r="D169" s="1"/>
      </tp>
      <tp t="s">
        <v>USD</v>
        <stp/>
        <stp>##V3_BDPV12</stp>
        <stp>FWONK US Equity</stp>
        <stp>CRNCY</stp>
        <stp>[Crispin Spreadsheet.xlsx]OEI!R711C4</stp>
        <tr r="D711" s="1"/>
      </tp>
      <tp t="s">
        <v>JPY</v>
        <stp/>
        <stp>##V3_BDPV12</stp>
        <stp>4911 JT Equity</stp>
        <stp>CRNCY</stp>
        <stp>[Crispin Spreadsheet.xlsx]SWAN!R69C4</stp>
        <tr r="D69" s="2"/>
      </tp>
      <tp t="s">
        <v>USD</v>
        <stp/>
        <stp>##V3_BDPV12</stp>
        <stp>COTY US Equity</stp>
        <stp>CRNCY</stp>
        <stp>[Crispin Spreadsheet.xlsx]OEI!R664C4</stp>
        <tr r="D664" s="1"/>
      </tp>
      <tp>
        <v>56.95</v>
        <stp/>
        <stp>##V3_BDPV12</stp>
        <stp>QCOM US Equity</stp>
        <stp>PX_YEST_CLOSE</stp>
        <stp>[Crispin Spreadsheet.xlsx]OEI!R741C6</stp>
        <tr r="F741" s="1"/>
      </tp>
      <tp t="s">
        <v>EUR</v>
        <stp/>
        <stp>##V3_BDPV12</stp>
        <stp>AIBG ID Equity</stp>
        <stp>CRNCY</stp>
        <stp>[Crispin Spreadsheet.xlsx]OEI!R225C4</stp>
        <tr r="D225" s="1"/>
      </tp>
      <tp>
        <v>143.78</v>
        <stp/>
        <stp>##V3_BDPV12</stp>
        <stp>WYNN US Equity</stp>
        <stp>PX_YEST_CLOSE</stp>
        <stp>[Crispin Spreadsheet.xlsx]OEI!R770C6</stp>
        <tr r="F770" s="1"/>
      </tp>
      <tp>
        <v>336</v>
        <stp/>
        <stp>##V3_BDPV12</stp>
        <stp>HMSO LN Equity</stp>
        <stp>PX_YEST_CLOSE</stp>
        <stp>[Crispin Spreadsheet.xlsx]OEI!R500C6</stp>
        <tr r="F500" s="1"/>
      </tp>
      <tp t="s">
        <v>JPY</v>
        <stp/>
        <stp>##V3_BDPV12</stp>
        <stp>8848 JT Equity</stp>
        <stp>CRNCY</stp>
        <stp>[Crispin Spreadsheet.xlsx]FDXC!R21C4</stp>
        <tr r="D21" s="8"/>
      </tp>
      <tp t="s">
        <v>EUR</v>
        <stp/>
        <stp>##V3_BDPV12</stp>
        <stp>APAM NA Equity</stp>
        <stp>CRNCY</stp>
        <stp>[Crispin Spreadsheet.xlsx]OEI!R313C4</stp>
        <tr r="D313" s="1"/>
      </tp>
      <tp t="s">
        <v>JPY</v>
        <stp/>
        <stp>##V3_BDPV12</stp>
        <stp>5020 JT Equity</stp>
        <stp>CRNCY</stp>
        <stp>[Crispin Spreadsheet.xlsx]ALEG!R23C4</stp>
        <tr r="D23" s="3"/>
      </tp>
      <tp t="s">
        <v>NOK</v>
        <stp/>
        <stp>##V3_BDPV12</stp>
        <stp>NODL NO Equity</stp>
        <stp>CRNCY</stp>
        <stp>[Crispin Spreadsheet.xlsx]OEI!R838C4</stp>
        <tr r="D838" s="1"/>
      </tp>
      <tp t="s">
        <v>CHF</v>
        <stp/>
        <stp>##V3_BDPV12</stp>
        <stp>NOVN SW Equity</stp>
        <stp>CRNCY</stp>
        <stp>[Crispin Spreadsheet.xlsx]OEI!R412C4</stp>
        <tr r="D412" s="1"/>
      </tp>
      <tp>
        <v>28.3</v>
        <stp/>
        <stp>##V3_BDPV12</stp>
        <stp>HLAG GY Equity</stp>
        <stp>PX_YEST_CLOSE</stp>
        <stp>[Crispin Spreadsheet.xlsx]OEI!R165C6</stp>
        <tr r="F165" s="1"/>
      </tp>
      <tp>
        <v>2505</v>
        <stp/>
        <stp>##V3_BDPV12</stp>
        <stp>RDSB LN Equity</stp>
        <stp>PX_YEST_CLOSE</stp>
        <stp>[Crispin Spreadsheet.xlsx]OEI!R580C6</stp>
        <tr r="F580" s="1"/>
      </tp>
      <tp t="s">
        <v>GBp</v>
        <stp/>
        <stp>##V3_BDPV12</stp>
        <stp>TALK LN Equity</stp>
        <stp>CRNCY</stp>
        <stp>[Crispin Spreadsheet.xlsx]OEI!R601C4</stp>
        <tr r="D601" s="1"/>
      </tp>
      <tp>
        <v>27.24</v>
        <stp/>
        <stp>##V3_BDPV12</stp>
        <stp>MOZ19 Comdty</stp>
        <stp>LAST_PRICE</stp>
        <stp>[Crispin Spreadsheet4.xlsx]OEI!R797C7</stp>
        <tr r="G797" s="1"/>
      </tp>
      <tp>
        <v>2364</v>
        <stp/>
        <stp>##V3_BDPV12</stp>
        <stp>1820 JT Equity</stp>
        <stp>LAST_PRICE</stp>
        <stp>[Crispin Spreadsheet.xlsx]OEI!R287C7</stp>
        <tr r="G287" s="1"/>
      </tp>
      <tp>
        <v>2776</v>
        <stp/>
        <stp>##V3_BDPV12</stp>
        <stp>7012 JT Equity</stp>
        <stp>LAST_PRICE</stp>
        <stp>[Crispin Spreadsheet.xlsx]OEI!R275C7</stp>
        <tr r="G275" s="1"/>
      </tp>
      <tp>
        <v>1281</v>
        <stp/>
        <stp>##V3_BDPV12</stp>
        <stp>6753 JT Equity</stp>
        <stp>LAST_PRICE</stp>
        <stp>[Crispin Spreadsheet.xlsx]OEI!R294C7</stp>
        <tr r="G294" s="1"/>
      </tp>
      <tp>
        <v>957</v>
        <stp/>
        <stp>##V3_BDPV12</stp>
        <stp>5202 JT Equity</stp>
        <stp>LAST_PRICE</stp>
        <stp>[Crispin Spreadsheet.xlsx]OEI!R285C7</stp>
        <tr r="G285" s="1"/>
      </tp>
      <tp>
        <v>2045</v>
        <stp/>
        <stp>##V3_BDPV12</stp>
        <stp>5401 JT Equity</stp>
        <stp>LAST_PRICE</stp>
        <stp>[Crispin Spreadsheet.xlsx]OEI!R286C7</stp>
        <tr r="G286" s="1"/>
      </tp>
      <tp>
        <v>8152</v>
        <stp/>
        <stp>##V3_BDPV12</stp>
        <stp>4911 JT Equity</stp>
        <stp>LAST_PRICE</stp>
        <stp>[Crispin Spreadsheet.xlsx]OEI!R296C7</stp>
        <tr r="G296" s="1"/>
      </tp>
      <tp>
        <v>309</v>
        <stp/>
        <stp>##V3_BDPV12</stp>
        <stp>LUPE SS Equity</stp>
        <stp>LAST_PRICE</stp>
        <stp>[Crispin Spreadsheet.xlsx]OPUS!R40C7</stp>
        <tr r="G40" s="4"/>
      </tp>
      <tp>
        <v>66.3</v>
        <stp/>
        <stp>##V3_BDPV12</stp>
        <stp>FRO NO Equity</stp>
        <stp>LAST_PRICE</stp>
        <stp>[Crispin Spreadsheet.xlsx]ALEG!R30C7</stp>
        <tr r="G30" s="3"/>
      </tp>
      <tp>
        <v>26.3</v>
        <stp/>
        <stp>##V3_BDPV12</stp>
        <stp>PDG LN Equity</stp>
        <stp>LAST_PRICE</stp>
        <stp>[Crispin Spreadsheet.xlsx]ALEG!R58C7</stp>
        <tr r="G58" s="3"/>
      </tp>
      <tp>
        <v>60.18</v>
        <stp/>
        <stp>##V3_BDPV12</stp>
        <stp>PAH3 GY Equity</stp>
        <stp>LAST_PRICE</stp>
        <stp>[Crispin Spreadsheet.xlsx]OEI!R175C7</stp>
        <tr r="G175" s="1"/>
      </tp>
      <tp>
        <v>33.43</v>
        <stp/>
        <stp>##V3_BDHV12</stp>
        <stp>METSO FH Equity</stp>
        <stp>PX_CLOSE_1D</stp>
        <stp>12/04/2019</stp>
        <stp>12/04/2019</stp>
        <stp>[Crispin Spreadsheet.xlsx]SWAN!R28C26</stp>
        <tr r="Z28" s="2"/>
      </tp>
      <tp>
        <v>1384</v>
        <stp/>
        <stp>##V3_BDHV12</stp>
        <stp>SGL SJ Equity</stp>
        <stp>PX_CLOSE_1D</stp>
        <stp>12/04/2019</stp>
        <stp>12/04/2019</stp>
        <stp>[Crispin Spreadsheet.xlsx]SWAN!R89C26</stp>
        <tr r="Z89" s="2"/>
      </tp>
      <tp>
        <v>14.61</v>
        <stp/>
        <stp>##V3_BDPV12</stp>
        <stp>NDX1 GY Equity</stp>
        <stp>LAST_PRICE</stp>
        <stp>[Crispin Spreadsheet.xlsx]OEI!R837C7</stp>
        <tr r="G837" s="1"/>
      </tp>
      <tp>
        <v>31.2</v>
        <stp/>
        <stp>##V3_BDHV12</stp>
        <stp>SLP LN Equity</stp>
        <stp>PX_CLOSE_1D</stp>
        <stp>12/04/2019</stp>
        <stp>12/04/2019</stp>
        <stp>[Crispin Spreadsheet.xlsx]OPUS!R61C22</stp>
        <tr r="V61" s="4"/>
      </tp>
      <tp>
        <v>2.87</v>
        <stp/>
        <stp>##V3_BDHV12</stp>
        <stp>AVP US Equity</stp>
        <stp>PX_CLOSE_1D</stp>
        <stp>12/04/2019</stp>
        <stp>12/04/2019</stp>
        <stp>[Crispin Spreadsheet.xlsx]OPUS!R69C22</stp>
        <tr r="V69" s="4"/>
      </tp>
      <tp>
        <v>1.5083800000000001</v>
        <stp/>
        <stp>##V3_BDPV12</stp>
        <stp>EURCAD Curncy</stp>
        <stp>LAST_PRICE</stp>
        <stp>[Crispin Spreadsheet4.xlsx]ALEG!R9C13</stp>
        <tr r="M9" s="3"/>
      </tp>
      <tp>
        <v>9.2481000000000009</v>
        <stp/>
        <stp>##V3_BDPV12</stp>
        <stp>USDSEK Curncy</stp>
        <stp>LAST_PRICE</stp>
        <stp>[Crispin Spreadsheet4.xlsx]OEI!R805C7</stp>
        <tr r="G805" s="1"/>
      </tp>
      <tp>
        <v>15.19</v>
        <stp/>
        <stp>##V3_BDPV12</stp>
        <stp>SBER LI Equity</stp>
        <stp>LAST_PRICE</stp>
        <stp>[Crispin Spreadsheet4.xlsx]FDXC!R55C7</stp>
        <tr r="G55" s="8"/>
      </tp>
      <tp>
        <v>351.14</v>
        <stp/>
        <stp>##V3_BDPV12</stp>
        <stp>NFLX US Equity</stp>
        <stp>PX_YEST_CLOSE</stp>
        <stp>[Crispin Spreadsheet.xlsx]OEI!R723C6</stp>
        <tr r="F723" s="1"/>
      </tp>
      <tp>
        <v>3257</v>
        <stp/>
        <stp>##V3_BDPV12</stp>
        <stp>WIZZ LN Equity</stp>
        <stp>PX_YEST_CLOSE</stp>
        <stp>[Crispin Spreadsheet.xlsx]OEI!R618C6</stp>
        <tr r="F618" s="1"/>
      </tp>
      <tp t="s">
        <v>GBp</v>
        <stp/>
        <stp>##V3_BDPV12</stp>
        <stp>WEIR LN Equity</stp>
        <stp>CRNCY</stp>
        <stp>[Crispin Spreadsheet.xlsx]OEI!R605C4</stp>
        <tr r="D605" s="1"/>
      </tp>
      <tp>
        <v>65</v>
        <stp/>
        <stp>##V3_BDPV12</stp>
        <stp>JUST LN Equity</stp>
        <stp>PX_YEST_CLOSE</stp>
        <stp>[Crispin Spreadsheet.xlsx]OEI!R531C6</stp>
        <tr r="F531" s="1"/>
      </tp>
      <tp>
        <v>169.88</v>
        <stp/>
        <stp>##V3_BDPV12</stp>
        <stp>LULU US Equity</stp>
        <stp>PX_YEST_CLOSE</stp>
        <stp>[Crispin Spreadsheet.xlsx]OEI!R713C6</stp>
        <tr r="F713" s="1"/>
      </tp>
      <tp>
        <v>769.8</v>
        <stp/>
        <stp>##V3_BDPV12</stp>
        <stp>ALIV SS Equity</stp>
        <stp>PX_YEST_CLOSE</stp>
        <stp>[Crispin Spreadsheet.xlsx]OEI!R376C6</stp>
        <tr r="F376" s="1"/>
      </tp>
      <tp>
        <v>236.1</v>
        <stp/>
        <stp>##V3_BDPV12</stp>
        <stp>ELUXB SS Equity</stp>
        <stp>PX_YEST_CLOSE</stp>
        <stp>[Crispin Spreadsheet.xlsx]OEI!R378C6</stp>
        <tr r="F378" s="1"/>
      </tp>
      <tp>
        <v>41.3</v>
        <stp/>
        <stp>##V3_BDPV12</stp>
        <stp>CMCSA US Equity</stp>
        <stp>PX_YEST_CLOSE</stp>
        <stp>[Crispin Spreadsheet.xlsx]OEI!R663C6</stp>
        <tr r="F663" s="1"/>
      </tp>
      <tp t="s">
        <v>JPY</v>
        <stp/>
        <stp>##V3_BDPV12</stp>
        <stp>8848 JT Equity</stp>
        <stp>CRNCY</stp>
        <stp>[Crispin Spreadsheet.xlsx]ALEG!R24C4</stp>
        <tr r="D24" s="3"/>
      </tp>
      <tp>
        <v>745.4</v>
        <stp/>
        <stp>##V3_BDPV12</stp>
        <stp>PGHN SW Equity</stp>
        <stp>PX_YEST_CLOSE</stp>
        <stp>[Crispin Spreadsheet.xlsx]OEI!R413C6</stp>
        <tr r="F413" s="1"/>
      </tp>
      <tp>
        <v>356.7</v>
        <stp/>
        <stp>##V3_BDPV12</stp>
        <stp>SOPH LN Equity</stp>
        <stp>PX_YEST_CLOSE</stp>
        <stp>[Crispin Spreadsheet.xlsx]OEI!R592C6</stp>
        <tr r="F592" s="1"/>
      </tp>
      <tp>
        <v>47125</v>
        <stp/>
        <stp>##V3_BDPV12</stp>
        <stp>KIO SJ Equity</stp>
        <stp>LAST_PRICE</stp>
        <stp>[Crispin Spreadsheet4.xlsx]SWAN!R88C7</stp>
        <tr r="G88" s="2"/>
      </tp>
      <tp>
        <v>5170</v>
        <stp/>
        <stp>##V3_BDPV12</stp>
        <stp>ITRK LN Equity</stp>
        <stp>PX_YEST_CLOSE</stp>
        <stp>[Crispin Spreadsheet.xlsx]OEI!R520C6</stp>
        <tr r="F520" s="1"/>
      </tp>
      <tp>
        <v>92.56</v>
        <stp/>
        <stp>##V3_BDPV12</stp>
        <stp>RGLD US Equity</stp>
        <stp>PX_YEST_CLOSE</stp>
        <stp>[Crispin Spreadsheet.xlsx]OEI!R743C6</stp>
        <tr r="F743" s="1"/>
      </tp>
      <tp>
        <v>5330</v>
        <stp/>
        <stp>##V3_BDPV12</stp>
        <stp>FERG LN Equity</stp>
        <stp>PX_YEST_CLOSE</stp>
        <stp>[Crispin Spreadsheet.xlsx]OEI!R620C6</stp>
        <tr r="F620" s="1"/>
      </tp>
      <tp t="s">
        <v>USD</v>
        <stp/>
        <stp>##V3_BDPV12</stp>
        <stp>ATVI US Equity</stp>
        <stp>CRNCY</stp>
        <stp>[Crispin Spreadsheet.xlsx]OEI!R627C4</stp>
        <tr r="D627" s="1"/>
      </tp>
      <tp>
        <v>267.7</v>
        <stp/>
        <stp>##V3_BDPV12</stp>
        <stp>TSLA US Equity</stp>
        <stp>PX_YEST_CLOSE</stp>
        <stp>[Crispin Spreadsheet.xlsx]OEI!R753C6</stp>
        <tr r="F753" s="1"/>
      </tp>
      <tp>
        <v>171.9</v>
        <stp/>
        <stp>##V3_BDPV12</stp>
        <stp>SKFB SS Equity</stp>
        <stp>PX_YEST_CLOSE</stp>
        <stp>[Crispin Spreadsheet.xlsx]OEI!R389C6</stp>
        <tr r="F389" s="1"/>
      </tp>
      <tp>
        <v>25.8</v>
        <stp/>
        <stp>##V3_BDPV12</stp>
        <stp>3333 HK Equity</stp>
        <stp>LAST_PRICE</stp>
        <stp>[Crispin Spreadsheet.xlsx]OEI!R205C7</stp>
        <tr r="G205" s="1"/>
      </tp>
      <tp>
        <v>4915</v>
        <stp/>
        <stp>##V3_BDPV12</stp>
        <stp>2331 JT Equity</stp>
        <stp>LAST_PRICE</stp>
        <stp>[Crispin Spreadsheet.xlsx]OEI!R297C7</stp>
        <tr r="G297" s="1"/>
      </tp>
      <tp>
        <v>6740</v>
        <stp/>
        <stp>##V3_BDPV12</stp>
        <stp>2670 JT Equity</stp>
        <stp>LAST_PRICE</stp>
        <stp>[Crispin Spreadsheet.xlsx]OEI!R256C7</stp>
        <tr r="G256" s="1"/>
      </tp>
      <tp>
        <v>6831</v>
        <stp/>
        <stp>##V3_BDPV12</stp>
        <stp>7203 JT Equity</stp>
        <stp>LAST_PRICE</stp>
        <stp>[Crispin Spreadsheet.xlsx]OEI!R305C7</stp>
        <tr r="G305" s="1"/>
      </tp>
      <tp>
        <v>1697</v>
        <stp/>
        <stp>##V3_BDPV12</stp>
        <stp>5726 JT Equity</stp>
        <stp>LAST_PRICE</stp>
        <stp>[Crispin Spreadsheet.xlsx]OEI!R290C7</stp>
        <tr r="G290" s="1"/>
      </tp>
      <tp>
        <v>3996</v>
        <stp/>
        <stp>##V3_BDPV12</stp>
        <stp>8316 JT Equity</stp>
        <stp>LAST_PRICE</stp>
        <stp>[Crispin Spreadsheet.xlsx]OEI!R300C7</stp>
        <tr r="G300" s="1"/>
      </tp>
      <tp>
        <v>563.5</v>
        <stp/>
        <stp>##V3_BDPV12</stp>
        <stp>8306 JT Equity</stp>
        <stp>LAST_PRICE</stp>
        <stp>[Crispin Spreadsheet.xlsx]OEI!R280C7</stp>
        <tr r="G280" s="1"/>
      </tp>
      <tp>
        <v>17565</v>
        <stp/>
        <stp>##V3_BDPV12</stp>
        <stp>8035 JT Equity</stp>
        <stp>LAST_PRICE</stp>
        <stp>[Crispin Spreadsheet.xlsx]OEI!R303C7</stp>
        <tr r="G303" s="1"/>
      </tp>
      <tp>
        <v>369.2</v>
        <stp/>
        <stp>##V3_BDPV12</stp>
        <stp>ERF FP Equity</stp>
        <stp>LAST_PRICE</stp>
        <stp>[Crispin Spreadsheet.xlsx]SWAN!R31C7</stp>
        <tr r="G31" s="2"/>
      </tp>
      <tp>
        <v>41.3</v>
        <stp/>
        <stp>##V3_BDPV12</stp>
        <stp>CMCSA US Equity</stp>
        <stp>LAST_PRICE</stp>
        <stp>[Crispin Spreadsheet.xlsx]FDXC!R66C7</stp>
        <tr r="G66" s="8"/>
      </tp>
      <tp>
        <v>3.7919999999999998</v>
        <stp/>
        <stp>##V3_BDHV12</stp>
        <stp>AGFB BB Equity</stp>
        <stp>PX_CLOSE_1D</stp>
        <stp>12/04/2019</stp>
        <stp>12/04/2019</stp>
        <stp>[Crispin Spreadsheet.xlsx]OEI!R33C28</stp>
        <tr r="AB33" s="1"/>
      </tp>
      <tp>
        <v>39.5</v>
        <stp/>
        <stp>##V3_BDPV12</stp>
        <stp>TSTR LN Equity</stp>
        <stp>LAST_PRICE</stp>
        <stp>[Crispin Spreadsheet.xlsx]ALEG!R62C7</stp>
        <tr r="G62" s="3"/>
      </tp>
      <tp>
        <v>210.1</v>
        <stp/>
        <stp>##V3_BDPV12</stp>
        <stp>GNC LN Equity</stp>
        <stp>LAST_PRICE</stp>
        <stp>[Crispin Spreadsheet.xlsx]FDXC!R49C7</stp>
        <tr r="G49" s="8"/>
      </tp>
      <tp>
        <v>11.18</v>
        <stp/>
        <stp>##V3_BDHV12</stp>
        <stp>COTY US Equity</stp>
        <stp>PX_CLOSE_1D</stp>
        <stp>12/04/2019</stp>
        <stp>12/04/2019</stp>
        <stp>[Crispin Spreadsheet.xlsx]SWAN!R180C26</stp>
        <tr r="Z180" s="2"/>
      </tp>
      <tp>
        <v>175.7</v>
        <stp/>
        <stp>##V3_BDPV12</stp>
        <stp>AMBUB DC Equity</stp>
        <stp>PX_YEST_CLOSE</stp>
        <stp>[Crispin Spreadsheet.xlsx]OEI!R62C6</stp>
        <tr r="F62" s="1"/>
      </tp>
      <tp>
        <v>9.4600000000000009</v>
        <stp/>
        <stp>##V3_BDHV12</stp>
        <stp>CDZI US Equity</stp>
        <stp>PX_CLOSE_1D</stp>
        <stp>12/04/2019</stp>
        <stp>12/04/2019</stp>
        <stp>[Crispin Spreadsheet.xlsx]SWAN!R177C26</stp>
        <tr r="Z177" s="2"/>
      </tp>
      <tp>
        <v>42.66</v>
        <stp/>
        <stp>##V3_BDPV12</stp>
        <stp>SLCE3 BS Equity</stp>
        <stp>LAST_PRICE</stp>
        <stp>[Crispin Spreadsheet.xlsx]OEI!R845C7</stp>
        <tr r="G845" s="1"/>
      </tp>
      <tp>
        <v>445.29</v>
        <stp/>
        <stp>##V3_BDHV12</stp>
        <stp>CACC US Equity</stp>
        <stp>PX_CLOSE_1D</stp>
        <stp>12/04/2019</stp>
        <stp>12/04/2019</stp>
        <stp>[Crispin Spreadsheet.xlsx]SWAN!R181C26</stp>
        <tr r="Z181" s="2"/>
      </tp>
      <tp>
        <v>66.2</v>
        <stp/>
        <stp>##V3_BDHV12</stp>
        <stp>FRO NO Equity</stp>
        <stp>PX_CLOSE_1D</stp>
        <stp>12/04/2019</stp>
        <stp>12/04/2019</stp>
        <stp>[Crispin Spreadsheet.xlsx]SWAN!R80C26</stp>
        <tr r="Z80" s="2"/>
      </tp>
      <tp>
        <v>46476</v>
        <stp/>
        <stp>##V3_BDHV12</stp>
        <stp>KIO SJ Equity</stp>
        <stp>PX_CLOSE_1D</stp>
        <stp>12/04/2019</stp>
        <stp>12/04/2019</stp>
        <stp>[Crispin Spreadsheet.xlsx]SWAN!R88C26</stp>
        <tr r="Z88" s="2"/>
      </tp>
      <tp>
        <v>19.18</v>
        <stp/>
        <stp>##V3_BDHV12</stp>
        <stp>TCS LI Equity</stp>
        <stp>PX_CLOSE_1D</stp>
        <stp>12/04/2019</stp>
        <stp>12/04/2019</stp>
        <stp>[Crispin Spreadsheet.xlsx]OPUS!R62C22</stp>
        <tr r="V62" s="4"/>
      </tp>
      <tp>
        <v>1.649</v>
        <stp/>
        <stp>##V3_BDHV12</stp>
        <stp>SRS IM Equity</stp>
        <stp>PX_CLOSE_1D</stp>
        <stp>12/04/2019</stp>
        <stp>12/04/2019</stp>
        <stp>[Crispin Spreadsheet.xlsx]OPUS!R20C22</stp>
        <tr r="V20" s="4"/>
      </tp>
      <tp>
        <v>1.5083800000000001</v>
        <stp/>
        <stp>##V3_BDPV12</stp>
        <stp>EURCAD Curncy</stp>
        <stp>LAST_PRICE</stp>
        <stp>[Crispin Spreadsheet4.xlsx]OBID!R9C13</stp>
        <tr r="M9" s="7"/>
      </tp>
      <tp t="s">
        <v>JPY</v>
        <stp/>
        <stp>##V3_BDPV12</stp>
        <stp>7224 JT Equity</stp>
        <stp>CRNCY</stp>
        <stp>[Crispin Spreadsheet.xlsx]SWAN!R68C4</stp>
        <tr r="D68" s="2"/>
      </tp>
      <tp t="s">
        <v>JPY</v>
        <stp/>
        <stp>##V3_BDPV12</stp>
        <stp>5019 JT Equity</stp>
        <stp>CRNCY</stp>
        <stp>[Crispin Spreadsheet.xlsx]ALEG!R22C4</stp>
        <tr r="D22" s="3"/>
      </tp>
      <tp t="s">
        <v>GBp</v>
        <stp/>
        <stp>##V3_BDPV12</stp>
        <stp>TUNG LN Equity</stp>
        <stp>CRNCY</stp>
        <stp>[Crispin Spreadsheet.xlsx]OEI!R611C4</stp>
        <tr r="D611" s="1"/>
      </tp>
      <tp>
        <v>1022.5</v>
        <stp/>
        <stp>##V3_BDPV12</stp>
        <stp>ANTO LN Equity</stp>
        <stp>PX_YEST_CLOSE</stp>
        <stp>[Crispin Spreadsheet.xlsx]OEI!R435C6</stp>
        <tr r="F435" s="1"/>
      </tp>
      <tp t="s">
        <v>GBp</v>
        <stp/>
        <stp>##V3_BDPV12</stp>
        <stp>BVIC LN Equity</stp>
        <stp>CRNCY</stp>
        <stp>[Crispin Spreadsheet.xlsx]OEI!R456C4</stp>
        <tr r="D456" s="1"/>
      </tp>
      <tp t="s">
        <v>GBp</v>
        <stp/>
        <stp>##V3_BDPV12</stp>
        <stp>ASHM LN Equity</stp>
        <stp>CRNCY</stp>
        <stp>[Crispin Spreadsheet.xlsx]OEI!R437C4</stp>
        <tr r="D437" s="1"/>
      </tp>
      <tp t="s">
        <v>SEK</v>
        <stp/>
        <stp>##V3_BDPV12</stp>
        <stp>ENRO SS Equity</stp>
        <stp>CRNCY</stp>
        <stp>[Crispin Spreadsheet.xlsx]OEI!R380C4</stp>
        <tr r="D380" s="1"/>
      </tp>
      <tp t="s">
        <v>EUR</v>
        <stp/>
        <stp>##V3_BDPV12</stp>
        <stp>BAYN GY Equity</stp>
        <stp>CRNCY</stp>
        <stp>[Crispin Spreadsheet.xlsx]OEI!R151C4</stp>
        <tr r="D151" s="1"/>
      </tp>
      <tp t="s">
        <v>CHF</v>
        <stp/>
        <stp>##V3_BDPV12</stp>
        <stp>SGSN SW Equity</stp>
        <stp>CRNCY</stp>
        <stp>[Crispin Spreadsheet.xlsx]OEI!R415C4</stp>
        <tr r="D415" s="1"/>
      </tp>
      <tp t="s">
        <v>GBp</v>
        <stp/>
        <stp>##V3_BDPV12</stp>
        <stp>LOOK LN Equity</stp>
        <stp>CRNCY</stp>
        <stp>[Crispin Spreadsheet.xlsx]OEI!R540C4</stp>
        <tr r="D540" s="1"/>
      </tp>
      <tp>
        <v>2540.5</v>
        <stp/>
        <stp>##V3_BDPV12</stp>
        <stp>2503 JT Equity</stp>
        <stp>LAST_PRICE</stp>
        <stp>[Crispin Spreadsheet.xlsx]OEI!R276C7</stp>
        <tr r="G276" s="1"/>
      </tp>
      <tp>
        <v>6070</v>
        <stp/>
        <stp>##V3_BDPV12</stp>
        <stp>6201 JT Equity</stp>
        <stp>LAST_PRICE</stp>
        <stp>[Crispin Spreadsheet.xlsx]OEI!R304C7</stp>
        <tr r="G304" s="1"/>
      </tp>
      <tp>
        <v>963</v>
        <stp/>
        <stp>##V3_BDPV12</stp>
        <stp>5727 JT Equity</stp>
        <stp>LAST_PRICE</stp>
        <stp>[Crispin Spreadsheet.xlsx]OEI!R302C7</stp>
        <tr r="G302" s="1"/>
      </tp>
      <tp>
        <v>33.93</v>
        <stp/>
        <stp>##V3_BDPV12</stp>
        <stp>METSO FH Equity</stp>
        <stp>LAST_PRICE</stp>
        <stp>[Crispin Spreadsheet.xlsx]SWAN!R28C7</stp>
        <tr r="G28" s="2"/>
      </tp>
      <tp>
        <v>715000</v>
        <stp/>
        <stp>##V3_BDPV12</stp>
        <stp>8951 JT Equity</stp>
        <stp>LAST_PRICE</stp>
        <stp>[Crispin Spreadsheet.xlsx]OEI!R284C7</stp>
        <tr r="G284" s="1"/>
      </tp>
      <tp>
        <v>369.2</v>
        <stp/>
        <stp>##V3_BDPV12</stp>
        <stp>ERF FP Equity</stp>
        <stp>LAST_PRICE</stp>
        <stp>[Crispin Spreadsheet.xlsx]SWAN!R32C7</stp>
        <tr r="G32" s="2"/>
      </tp>
      <tp>
        <v>2.85</v>
        <stp/>
        <stp>##V3_BDPV12</stp>
        <stp>AVP US Equity</stp>
        <stp>LAST_PRICE</stp>
        <stp>[Crispin Spreadsheet.xlsx]OPUS!R69C7</stp>
        <tr r="G69" s="4"/>
      </tp>
      <tp>
        <v>194.65</v>
        <stp/>
        <stp>##V3_BDHV12</stp>
        <stp>DEMANT DC Equity</stp>
        <stp>PX_CLOSE_1D</stp>
        <stp>12/04/2019</stp>
        <stp>12/04/2019</stp>
        <stp>[Crispin Spreadsheet.xlsx]OEI!R69C28</stp>
        <tr r="AB69" s="1"/>
      </tp>
      <tp>
        <v>85.55</v>
        <stp/>
        <stp>##V3_BDHV12</stp>
        <stp>VSAT US Equity</stp>
        <stp>PX_CLOSE_1D</stp>
        <stp>12/04/2019</stp>
        <stp>12/04/2019</stp>
        <stp>[Crispin Spreadsheet.xlsx]OPUS!R80C22</stp>
        <tr r="V80" s="4"/>
      </tp>
      <tp>
        <v>668.2</v>
        <stp/>
        <stp>##V3_BDHV12</stp>
        <stp>DMGT LN Equity</stp>
        <stp>PX_CLOSE_1D</stp>
        <stp>12/04/2019</stp>
        <stp>12/04/2019</stp>
        <stp>[Crispin Spreadsheet.xlsx]OBID!R10C22</stp>
        <tr r="V10" s="7"/>
      </tp>
      <tp>
        <v>224.95</v>
        <stp/>
        <stp>##V3_BDHV12</stp>
        <stp>BT/A LN Equity</stp>
        <stp>PX_CLOSE_1D</stp>
        <stp>12/04/2019</stp>
        <stp>12/04/2019</stp>
        <stp>[Crispin Spreadsheet.xlsx]SWAN!R120C26</stp>
        <tr r="Z120" s="2"/>
      </tp>
      <tp>
        <v>42.66</v>
        <stp/>
        <stp>##V3_BDPV12</stp>
        <stp>SLCE3 BS Equity</stp>
        <stp>PX_YEST_CLOSE</stp>
        <stp>[Crispin Spreadsheet.xlsx]OEI!R44C6</stp>
        <tr r="F44" s="1"/>
      </tp>
      <tp>
        <v>90.6</v>
        <stp/>
        <stp>##V3_BDPV12</stp>
        <stp>ERICB SS Equity</stp>
        <stp>LAST_PRICE</stp>
        <stp>[Crispin Spreadsheet4.xlsx]BEST!R13C7</stp>
        <tr r="G13" s="6"/>
      </tp>
      <tp>
        <v>1.4950000000000001</v>
        <stp/>
        <stp>##V3_BDHV12</stp>
        <stp>ALPHA GA Equity</stp>
        <stp>PX_CLOSE_1D</stp>
        <stp>12/04/2019</stp>
        <stp>12/04/2019</stp>
        <stp>[Crispin Spreadsheet.xlsx]SWAN!R47C26</stp>
        <tr r="Z47" s="2"/>
      </tp>
      <tp>
        <v>668.2</v>
        <stp/>
        <stp>##V3_BDHV12</stp>
        <stp>DMGT LN Equity</stp>
        <stp>PX_CLOSE_1D</stp>
        <stp>12/04/2019</stp>
        <stp>12/04/2019</stp>
        <stp>[Crispin Spreadsheet.xlsx]OPUS!R50C22</stp>
        <tr r="V50" s="4"/>
      </tp>
      <tp>
        <v>1.4930000000000001</v>
        <stp/>
        <stp>##V3_BDPV12</stp>
        <stp>ALPHA GA Equity</stp>
        <stp>LAST_PRICE</stp>
        <stp>[Crispin Spreadsheet4.xlsx]SWAN!R47C7</stp>
        <tr r="G47" s="2"/>
      </tp>
      <tp>
        <v>163.68</v>
        <stp/>
        <stp>##V3_BDHV12</stp>
        <stp>BARC LN Equity</stp>
        <stp>PX_CLOSE_1D</stp>
        <stp>12/04/2019</stp>
        <stp>12/04/2019</stp>
        <stp>[Crispin Spreadsheet.xlsx]SWAN!R117C26</stp>
        <tr r="Z117" s="2"/>
      </tp>
      <tp>
        <v>55.6</v>
        <stp/>
        <stp>##V3_BDHV12</stp>
        <stp>WLN FP Equity</stp>
        <stp>PX_CLOSE_1D</stp>
        <stp>12/04/2019</stp>
        <stp>12/04/2019</stp>
        <stp>[Crispin Spreadsheet.xlsx]SWAN!R37C26</stp>
        <tr r="Z37" s="2"/>
      </tp>
      <tp>
        <v>120.33</v>
        <stp/>
        <stp>##V3_BDHV12</stp>
        <stp>MSFT US Equity</stp>
        <stp>PX_CLOSE_1D</stp>
        <stp>12/04/2019</stp>
        <stp>12/04/2019</stp>
        <stp>[Crispin Spreadsheet.xlsx]OPUS!R77C22</stp>
        <tr r="V77" s="4"/>
      </tp>
      <tp>
        <v>64.278899999999993</v>
        <stp/>
        <stp>##V3_BDPV12</stp>
        <stp>USDRUB Curncy</stp>
        <stp>LAST_PRICE</stp>
        <stp>[Crispin Spreadsheet4.xlsx]OEI!R806C7</stp>
        <tr r="G806" s="1"/>
      </tp>
      <tp>
        <v>1.31</v>
        <stp/>
        <stp>##V3_BDPV12</stp>
        <stp>GBPUSD Curncy</stp>
        <stp>LAST_PRICE</stp>
        <stp>[Crispin Spreadsheet4.xlsx]OEI!R861C7</stp>
        <tr r="G861" s="1"/>
      </tp>
      <tp>
        <v>0.7177</v>
        <stp/>
        <stp>##V3_BDPV12</stp>
        <stp>AUDUSD Curncy</stp>
        <stp>LAST_PRICE</stp>
        <stp>[Crispin Spreadsheet4.xlsx]OEI!R811C7</stp>
        <tr r="G811" s="1"/>
      </tp>
      <tp t="s">
        <v>NOK</v>
        <stp/>
        <stp>##V3_BDPV12</stp>
        <stp>HUNT NO Equity</stp>
        <stp>CRNCY</stp>
        <stp>[Crispin Spreadsheet.xlsx]OEI!R331C4</stp>
        <tr r="D331" s="1"/>
      </tp>
      <tp>
        <v>244.66</v>
        <stp/>
        <stp>##V3_BDPV12</stp>
        <stp>PANW US Equity</stp>
        <stp>PX_YEST_CLOSE</stp>
        <stp>[Crispin Spreadsheet.xlsx]OEI!R733C6</stp>
        <tr r="F733" s="1"/>
      </tp>
      <tp>
        <v>3089</v>
        <stp/>
        <stp>##V3_BDPV12</stp>
        <stp>BATS LN Equity</stp>
        <stp>PX_YEST_CLOSE</stp>
        <stp>[Crispin Spreadsheet.xlsx]OEI!R454C6</stp>
        <tr r="F454" s="1"/>
      </tp>
      <tp>
        <v>83.1</v>
        <stp/>
        <stp>##V3_BDPV12</stp>
        <stp>SDRL NO Equity</stp>
        <stp>PX_YEST_CLOSE</stp>
        <stp>[Crispin Spreadsheet.xlsx]OEI!R843C6</stp>
        <tr r="F843" s="1"/>
      </tp>
      <tp>
        <v>1038</v>
        <stp/>
        <stp>##V3_BDPV12</stp>
        <stp>SMSN LI Equity</stp>
        <stp>PX_YEST_CLOSE</stp>
        <stp>[Crispin Spreadsheet.xlsx]OEI!R584C6</stp>
        <tr r="F584" s="1"/>
      </tp>
      <tp>
        <v>1610</v>
        <stp/>
        <stp>##V3_BDPV12</stp>
        <stp>HSX LN Equity</stp>
        <stp>LAST_PRICE</stp>
        <stp>[Crispin Spreadsheet4.xlsx]ALEG!R53C7</stp>
        <tr r="G53" s="3"/>
      </tp>
      <tp>
        <v>159.9</v>
        <stp/>
        <stp>##V3_BDPV12</stp>
        <stp>SECUB SS Equity</stp>
        <stp>PX_YEST_CLOSE</stp>
        <stp>[Crispin Spreadsheet.xlsx]OEI!R387C6</stp>
        <tr r="F387" s="1"/>
      </tp>
      <tp>
        <v>16.100000000000001</v>
        <stp/>
        <stp>##V3_BDPV12</stp>
        <stp>1233 HK Equity</stp>
        <stp>LAST_PRICE</stp>
        <stp>[Crispin Spreadsheet.xlsx]OEI!R217C7</stp>
        <tr r="G217" s="1"/>
      </tp>
      <tp>
        <v>120.95</v>
        <stp/>
        <stp>##V3_BDPV12</stp>
        <stp>MSFT US Equity</stp>
        <stp>LAST_PRICE</stp>
        <stp>[Crispin Spreadsheet.xlsx]ALEG!R76C7</stp>
        <tr r="G76" s="3"/>
      </tp>
      <tp>
        <v>120.95</v>
        <stp/>
        <stp>##V3_BDPV12</stp>
        <stp>MSFT US Equity</stp>
        <stp>LAST_PRICE</stp>
        <stp>[Crispin Spreadsheet.xlsx]FDXC!R72C7</stp>
        <tr r="G72" s="8"/>
      </tp>
      <tp>
        <v>1169</v>
        <stp/>
        <stp>##V3_BDPV12</stp>
        <stp>6395 JT Equity</stp>
        <stp>LAST_PRICE</stp>
        <stp>[Crispin Spreadsheet.xlsx]OEI!R301C7</stp>
        <tr r="G301" s="1"/>
      </tp>
      <tp>
        <v>1484</v>
        <stp/>
        <stp>##V3_BDPV12</stp>
        <stp>8871 JT Equity</stp>
        <stp>LAST_PRICE</stp>
        <stp>[Crispin Spreadsheet.xlsx]OEI!R265C7</stp>
        <tr r="G265" s="1"/>
      </tp>
      <tp>
        <v>1347</v>
        <stp/>
        <stp>##V3_BDPV12</stp>
        <stp>SGL SJ Equity</stp>
        <stp>LAST_PRICE</stp>
        <stp>[Crispin Spreadsheet.xlsx]SWAN!R89C7</stp>
        <tr r="G89" s="2"/>
      </tp>
      <tp>
        <v>65</v>
        <stp/>
        <stp>##V3_BDHV12</stp>
        <stp>SAVE FP Equity</stp>
        <stp>PX_CLOSE_1D</stp>
        <stp>12/04/2019</stp>
        <stp>12/04/2019</stp>
        <stp>[Crispin Spreadsheet.xlsx]OPE!R10C22</stp>
        <tr r="V10" s="5"/>
      </tp>
      <tp>
        <v>41.3</v>
        <stp/>
        <stp>##V3_BDPV12</stp>
        <stp>CMCSA US Equity</stp>
        <stp>LAST_PRICE</stp>
        <stp>[Crispin Spreadsheet.xlsx]ALEG!R70C7</stp>
        <tr r="G70" s="3"/>
      </tp>
      <tp>
        <v>5.1820000000000004</v>
        <stp/>
        <stp>##V3_BDHV12</stp>
        <stp>NOKIA FH Equity</stp>
        <stp>PX_CLOSE_1D</stp>
        <stp>12/04/2019</stp>
        <stp>12/04/2019</stp>
        <stp>[Crispin Spreadsheet.xlsx]OEI!R77C28</stp>
        <tr r="AB77" s="1"/>
      </tp>
      <tp>
        <v>64.400000000000006</v>
        <stp/>
        <stp>##V3_BDPV12</stp>
        <stp>SAVE FP Equity</stp>
        <stp>LAST_PRICE</stp>
        <stp>[Crispin Spreadsheet.xlsx]OPUS!R13C7</stp>
        <tr r="G13" s="4"/>
      </tp>
      <tp>
        <v>1256</v>
        <stp/>
        <stp>##V3_BDPV12</stp>
        <stp>ERM LN Equity</stp>
        <stp>LAST_PRICE</stp>
        <stp>[Crispin Spreadsheet.xlsx]OBID!R12C7</stp>
        <tr r="G12" s="7"/>
      </tp>
      <tp>
        <v>66.3</v>
        <stp/>
        <stp>##V3_BDPV12</stp>
        <stp>FRO NO Equity</stp>
        <stp>LAST_PRICE</stp>
        <stp>[Crispin Spreadsheet.xlsx]FDXC!R27C7</stp>
        <tr r="G27" s="8"/>
      </tp>
      <tp>
        <v>1256</v>
        <stp/>
        <stp>##V3_BDPV12</stp>
        <stp>ERM LN Equity</stp>
        <stp>LAST_PRICE</stp>
        <stp>[Crispin Spreadsheet.xlsx]ALEG!R51C7</stp>
        <tr r="G51" s="3"/>
      </tp>
      <tp>
        <v>419.4</v>
        <stp/>
        <stp>##V3_BDPV12</stp>
        <stp>AV/ LN Equity</stp>
        <stp>LAST_PRICE</stp>
        <stp>[Crispin Spreadsheet.xlsx]OEI!R442C7</stp>
        <tr r="G442" s="1"/>
      </tp>
      <tp>
        <v>5.0000000000000001E-3</v>
        <stp/>
        <stp>##V3_BDHV12</stp>
        <stp>WGXO AU Equity</stp>
        <stp>PX_CLOSE_1D</stp>
        <stp>12/04/2019</stp>
        <stp>12/04/2019</stp>
        <stp>[Crispin Spreadsheet.xlsx]SWAN!R10C26</stp>
        <tr r="Z10" s="2"/>
      </tp>
      <tp>
        <v>6.37</v>
        <stp/>
        <stp>##V3_BDPV12</stp>
        <stp>ZIL2 GY Equity</stp>
        <stp>LAST_PRICE</stp>
        <stp>[Crispin Spreadsheet.xlsx]OEI!R161C7</stp>
        <tr r="G161" s="1"/>
      </tp>
      <tp>
        <v>91.36</v>
        <stp/>
        <stp>##V3_BDHV12</stp>
        <stp>ERICB SS Equity</stp>
        <stp>PX_CLOSE_1D</stp>
        <stp>12/04/2019</stp>
        <stp>12/04/2019</stp>
        <stp>[Crispin Spreadsheet.xlsx]SWAN!R99C26</stp>
        <tr r="Z99" s="2"/>
      </tp>
      <tp>
        <v>5330</v>
        <stp/>
        <stp>##V3_BDHV12</stp>
        <stp>GFI SJ Equity</stp>
        <stp>PX_CLOSE_1D</stp>
        <stp>12/04/2019</stp>
        <stp>12/04/2019</stp>
        <stp>[Crispin Spreadsheet.xlsx]SWAN!R87C26</stp>
        <tr r="Z87" s="2"/>
      </tp>
      <tp>
        <v>110.8</v>
        <stp/>
        <stp>##V3_BDHV12</stp>
        <stp>WDI GY Equity</stp>
        <stp>PX_CLOSE_1D</stp>
        <stp>12/04/2019</stp>
        <stp>12/04/2019</stp>
        <stp>[Crispin Spreadsheet.xlsx]SWAN!R44C26</stp>
        <tr r="Z44" s="2"/>
      </tp>
      <tp>
        <v>1.1314</v>
        <stp/>
        <stp>##V3_BDPV12</stp>
        <stp>EURUSD Curncy</stp>
        <stp>LAST_PRICE</stp>
        <stp>[Crispin Spreadsheet.xlsx]OEI!R551C13</stp>
        <tr r="M551" s="1"/>
      </tp>
      <tp>
        <v>1.1314</v>
        <stp/>
        <stp>##V3_BDPV12</stp>
        <stp>EURUSD Curncy</stp>
        <stp>LAST_PRICE</stp>
        <stp>[Crispin Spreadsheet.xlsx]OEI!R584C13</stp>
        <tr r="M584" s="1"/>
      </tp>
      <tp>
        <v>1.1314</v>
        <stp/>
        <stp>##V3_BDPV12</stp>
        <stp>EURUSD Curncy</stp>
        <stp>LAST_PRICE</stp>
        <stp>[Crispin Spreadsheet.xlsx]OEI!R586C13</stp>
        <tr r="M586" s="1"/>
      </tp>
      <tp>
        <v>1.1314</v>
        <stp/>
        <stp>##V3_BDPV12</stp>
        <stp>EURUSD Curncy</stp>
        <stp>LAST_PRICE</stp>
        <stp>[Crispin Spreadsheet.xlsx]OEI!R497C13</stp>
        <tr r="M497" s="1"/>
      </tp>
      <tp>
        <v>13.947800000000001</v>
        <stp/>
        <stp>##V3_BDPV12</stp>
        <stp>USDZAR Curncy</stp>
        <stp>LAST_PRICE</stp>
        <stp>[Crispin Spreadsheet4.xlsx]OEI!R809C7</stp>
        <tr r="G809" s="1"/>
      </tp>
      <tp>
        <v>1.1314</v>
        <stp/>
        <stp>##V3_BDPV12</stp>
        <stp>EURUSD Curncy</stp>
        <stp>LAST_PRICE</stp>
        <stp>[Crispin Spreadsheet.xlsx]OEI!R718C13</stp>
        <tr r="M718" s="1"/>
      </tp>
      <tp>
        <v>1.1314</v>
        <stp/>
        <stp>##V3_BDPV12</stp>
        <stp>EURUSD Curncy</stp>
        <stp>LAST_PRICE</stp>
        <stp>[Crispin Spreadsheet.xlsx]OEI!R719C13</stp>
        <tr r="M719" s="1"/>
      </tp>
      <tp>
        <v>1.1314</v>
        <stp/>
        <stp>##V3_BDPV12</stp>
        <stp>EURUSD Curncy</stp>
        <stp>LAST_PRICE</stp>
        <stp>[Crispin Spreadsheet.xlsx]OEI!R714C13</stp>
        <tr r="M714" s="1"/>
      </tp>
      <tp>
        <v>1.1314</v>
        <stp/>
        <stp>##V3_BDPV12</stp>
        <stp>EURUSD Curncy</stp>
        <stp>LAST_PRICE</stp>
        <stp>[Crispin Spreadsheet.xlsx]OEI!R715C13</stp>
        <tr r="M715" s="1"/>
      </tp>
      <tp>
        <v>1.1314</v>
        <stp/>
        <stp>##V3_BDPV12</stp>
        <stp>EURUSD Curncy</stp>
        <stp>LAST_PRICE</stp>
        <stp>[Crispin Spreadsheet.xlsx]OEI!R716C13</stp>
        <tr r="M716" s="1"/>
      </tp>
      <tp>
        <v>1.1314</v>
        <stp/>
        <stp>##V3_BDPV12</stp>
        <stp>EURUSD Curncy</stp>
        <stp>LAST_PRICE</stp>
        <stp>[Crispin Spreadsheet.xlsx]OEI!R717C13</stp>
        <tr r="M717" s="1"/>
      </tp>
      <tp>
        <v>1.1314</v>
        <stp/>
        <stp>##V3_BDPV12</stp>
        <stp>EURUSD Curncy</stp>
        <stp>LAST_PRICE</stp>
        <stp>[Crispin Spreadsheet.xlsx]OEI!R710C13</stp>
        <tr r="M710" s="1"/>
      </tp>
      <tp>
        <v>1.1314</v>
        <stp/>
        <stp>##V3_BDPV12</stp>
        <stp>EURUSD Curncy</stp>
        <stp>LAST_PRICE</stp>
        <stp>[Crispin Spreadsheet.xlsx]OEI!R711C13</stp>
        <tr r="M711" s="1"/>
      </tp>
      <tp>
        <v>1.1314</v>
        <stp/>
        <stp>##V3_BDPV12</stp>
        <stp>EURUSD Curncy</stp>
        <stp>LAST_PRICE</stp>
        <stp>[Crispin Spreadsheet.xlsx]OEI!R712C13</stp>
        <tr r="M712" s="1"/>
      </tp>
      <tp>
        <v>1.1314</v>
        <stp/>
        <stp>##V3_BDPV12</stp>
        <stp>EURUSD Curncy</stp>
        <stp>LAST_PRICE</stp>
        <stp>[Crispin Spreadsheet.xlsx]OEI!R713C13</stp>
        <tr r="M713" s="1"/>
      </tp>
      <tp>
        <v>1.1314</v>
        <stp/>
        <stp>##V3_BDPV12</stp>
        <stp>EURUSD Curncy</stp>
        <stp>LAST_PRICE</stp>
        <stp>[Crispin Spreadsheet.xlsx]OEI!R708C13</stp>
        <tr r="M708" s="1"/>
      </tp>
      <tp>
        <v>1.1314</v>
        <stp/>
        <stp>##V3_BDPV12</stp>
        <stp>EURUSD Curncy</stp>
        <stp>LAST_PRICE</stp>
        <stp>[Crispin Spreadsheet.xlsx]OEI!R709C13</stp>
        <tr r="M709" s="1"/>
      </tp>
      <tp>
        <v>1.1314</v>
        <stp/>
        <stp>##V3_BDPV12</stp>
        <stp>EURUSD Curncy</stp>
        <stp>LAST_PRICE</stp>
        <stp>[Crispin Spreadsheet.xlsx]OEI!R704C13</stp>
        <tr r="M704" s="1"/>
      </tp>
      <tp>
        <v>1.1314</v>
        <stp/>
        <stp>##V3_BDPV12</stp>
        <stp>EURUSD Curncy</stp>
        <stp>LAST_PRICE</stp>
        <stp>[Crispin Spreadsheet.xlsx]OEI!R705C13</stp>
        <tr r="M705" s="1"/>
      </tp>
      <tp>
        <v>1.1314</v>
        <stp/>
        <stp>##V3_BDPV12</stp>
        <stp>EURUSD Curncy</stp>
        <stp>LAST_PRICE</stp>
        <stp>[Crispin Spreadsheet.xlsx]OEI!R706C13</stp>
        <tr r="M706" s="1"/>
      </tp>
      <tp>
        <v>1.1314</v>
        <stp/>
        <stp>##V3_BDPV12</stp>
        <stp>EURUSD Curncy</stp>
        <stp>LAST_PRICE</stp>
        <stp>[Crispin Spreadsheet.xlsx]OEI!R707C13</stp>
        <tr r="M707" s="1"/>
      </tp>
      <tp>
        <v>1.1314</v>
        <stp/>
        <stp>##V3_BDPV12</stp>
        <stp>EURUSD Curncy</stp>
        <stp>LAST_PRICE</stp>
        <stp>[Crispin Spreadsheet.xlsx]OEI!R700C13</stp>
        <tr r="M700" s="1"/>
      </tp>
      <tp>
        <v>1.1314</v>
        <stp/>
        <stp>##V3_BDPV12</stp>
        <stp>EURUSD Curncy</stp>
        <stp>LAST_PRICE</stp>
        <stp>[Crispin Spreadsheet.xlsx]OEI!R701C13</stp>
        <tr r="M701" s="1"/>
      </tp>
      <tp>
        <v>1.1314</v>
        <stp/>
        <stp>##V3_BDPV12</stp>
        <stp>EURUSD Curncy</stp>
        <stp>LAST_PRICE</stp>
        <stp>[Crispin Spreadsheet.xlsx]OEI!R702C13</stp>
        <tr r="M702" s="1"/>
      </tp>
      <tp>
        <v>1.1314</v>
        <stp/>
        <stp>##V3_BDPV12</stp>
        <stp>EURUSD Curncy</stp>
        <stp>LAST_PRICE</stp>
        <stp>[Crispin Spreadsheet.xlsx]OEI!R703C13</stp>
        <tr r="M703" s="1"/>
      </tp>
      <tp>
        <v>1.1314</v>
        <stp/>
        <stp>##V3_BDPV12</stp>
        <stp>EURUSD Curncy</stp>
        <stp>LAST_PRICE</stp>
        <stp>[Crispin Spreadsheet.xlsx]OEI!R738C13</stp>
        <tr r="M738" s="1"/>
      </tp>
      <tp>
        <v>1.1314</v>
        <stp/>
        <stp>##V3_BDPV12</stp>
        <stp>EURUSD Curncy</stp>
        <stp>LAST_PRICE</stp>
        <stp>[Crispin Spreadsheet.xlsx]OEI!R739C13</stp>
        <tr r="M739" s="1"/>
      </tp>
      <tp>
        <v>1.1314</v>
        <stp/>
        <stp>##V3_BDPV12</stp>
        <stp>EURUSD Curncy</stp>
        <stp>LAST_PRICE</stp>
        <stp>[Crispin Spreadsheet.xlsx]OEI!R734C13</stp>
        <tr r="M734" s="1"/>
      </tp>
      <tp>
        <v>1.1314</v>
        <stp/>
        <stp>##V3_BDPV12</stp>
        <stp>EURUSD Curncy</stp>
        <stp>LAST_PRICE</stp>
        <stp>[Crispin Spreadsheet.xlsx]OEI!R735C13</stp>
        <tr r="M735" s="1"/>
      </tp>
      <tp>
        <v>1.1314</v>
        <stp/>
        <stp>##V3_BDPV12</stp>
        <stp>EURUSD Curncy</stp>
        <stp>LAST_PRICE</stp>
        <stp>[Crispin Spreadsheet.xlsx]OEI!R736C13</stp>
        <tr r="M736" s="1"/>
      </tp>
      <tp>
        <v>1.1314</v>
        <stp/>
        <stp>##V3_BDPV12</stp>
        <stp>EURUSD Curncy</stp>
        <stp>LAST_PRICE</stp>
        <stp>[Crispin Spreadsheet.xlsx]OEI!R737C13</stp>
        <tr r="M737" s="1"/>
      </tp>
      <tp>
        <v>1.1314</v>
        <stp/>
        <stp>##V3_BDPV12</stp>
        <stp>EURUSD Curncy</stp>
        <stp>LAST_PRICE</stp>
        <stp>[Crispin Spreadsheet.xlsx]OEI!R730C13</stp>
        <tr r="M730" s="1"/>
      </tp>
      <tp>
        <v>1.1314</v>
        <stp/>
        <stp>##V3_BDPV12</stp>
        <stp>EURUSD Curncy</stp>
        <stp>LAST_PRICE</stp>
        <stp>[Crispin Spreadsheet.xlsx]OEI!R731C13</stp>
        <tr r="M731" s="1"/>
      </tp>
      <tp>
        <v>1.1314</v>
        <stp/>
        <stp>##V3_BDPV12</stp>
        <stp>EURUSD Curncy</stp>
        <stp>LAST_PRICE</stp>
        <stp>[Crispin Spreadsheet.xlsx]OEI!R732C13</stp>
        <tr r="M732" s="1"/>
      </tp>
      <tp>
        <v>1.1314</v>
        <stp/>
        <stp>##V3_BDPV12</stp>
        <stp>EURUSD Curncy</stp>
        <stp>LAST_PRICE</stp>
        <stp>[Crispin Spreadsheet.xlsx]OEI!R733C13</stp>
        <tr r="M733" s="1"/>
      </tp>
      <tp>
        <v>1.1314</v>
        <stp/>
        <stp>##V3_BDPV12</stp>
        <stp>EURUSD Curncy</stp>
        <stp>LAST_PRICE</stp>
        <stp>[Crispin Spreadsheet.xlsx]OEI!R728C13</stp>
        <tr r="M728" s="1"/>
      </tp>
      <tp>
        <v>1.1314</v>
        <stp/>
        <stp>##V3_BDPV12</stp>
        <stp>EURUSD Curncy</stp>
        <stp>LAST_PRICE</stp>
        <stp>[Crispin Spreadsheet.xlsx]OEI!R729C13</stp>
        <tr r="M729" s="1"/>
      </tp>
      <tp>
        <v>1.1314</v>
        <stp/>
        <stp>##V3_BDPV12</stp>
        <stp>EURUSD Curncy</stp>
        <stp>LAST_PRICE</stp>
        <stp>[Crispin Spreadsheet.xlsx]OEI!R724C13</stp>
        <tr r="M724" s="1"/>
      </tp>
      <tp>
        <v>1.1314</v>
        <stp/>
        <stp>##V3_BDPV12</stp>
        <stp>EURUSD Curncy</stp>
        <stp>LAST_PRICE</stp>
        <stp>[Crispin Spreadsheet.xlsx]OEI!R725C13</stp>
        <tr r="M725" s="1"/>
      </tp>
      <tp>
        <v>1.1314</v>
        <stp/>
        <stp>##V3_BDPV12</stp>
        <stp>EURUSD Curncy</stp>
        <stp>LAST_PRICE</stp>
        <stp>[Crispin Spreadsheet.xlsx]OEI!R726C13</stp>
        <tr r="M726" s="1"/>
      </tp>
      <tp>
        <v>1.1314</v>
        <stp/>
        <stp>##V3_BDPV12</stp>
        <stp>EURUSD Curncy</stp>
        <stp>LAST_PRICE</stp>
        <stp>[Crispin Spreadsheet.xlsx]OEI!R727C13</stp>
        <tr r="M727" s="1"/>
      </tp>
      <tp>
        <v>1.1314</v>
        <stp/>
        <stp>##V3_BDPV12</stp>
        <stp>EURUSD Curncy</stp>
        <stp>LAST_PRICE</stp>
        <stp>[Crispin Spreadsheet.xlsx]OEI!R720C13</stp>
        <tr r="M720" s="1"/>
      </tp>
      <tp>
        <v>1.1314</v>
        <stp/>
        <stp>##V3_BDPV12</stp>
        <stp>EURUSD Curncy</stp>
        <stp>LAST_PRICE</stp>
        <stp>[Crispin Spreadsheet.xlsx]OEI!R721C13</stp>
        <tr r="M721" s="1"/>
      </tp>
      <tp>
        <v>1.1314</v>
        <stp/>
        <stp>##V3_BDPV12</stp>
        <stp>EURUSD Curncy</stp>
        <stp>LAST_PRICE</stp>
        <stp>[Crispin Spreadsheet.xlsx]OEI!R722C13</stp>
        <tr r="M722" s="1"/>
      </tp>
      <tp>
        <v>1.1314</v>
        <stp/>
        <stp>##V3_BDPV12</stp>
        <stp>EURUSD Curncy</stp>
        <stp>LAST_PRICE</stp>
        <stp>[Crispin Spreadsheet.xlsx]OEI!R723C13</stp>
        <tr r="M723" s="1"/>
      </tp>
      <tp>
        <v>1.1314</v>
        <stp/>
        <stp>##V3_BDPV12</stp>
        <stp>EURUSD Curncy</stp>
        <stp>LAST_PRICE</stp>
        <stp>[Crispin Spreadsheet.xlsx]OEI!R758C13</stp>
        <tr r="M758" s="1"/>
      </tp>
      <tp>
        <v>1.1314</v>
        <stp/>
        <stp>##V3_BDPV12</stp>
        <stp>EURUSD Curncy</stp>
        <stp>LAST_PRICE</stp>
        <stp>[Crispin Spreadsheet.xlsx]OEI!R759C13</stp>
        <tr r="M759" s="1"/>
      </tp>
      <tp>
        <v>1.1314</v>
        <stp/>
        <stp>##V3_BDPV12</stp>
        <stp>EURUSD Curncy</stp>
        <stp>LAST_PRICE</stp>
        <stp>[Crispin Spreadsheet.xlsx]OEI!R754C13</stp>
        <tr r="M754" s="1"/>
      </tp>
      <tp>
        <v>1.1314</v>
        <stp/>
        <stp>##V3_BDPV12</stp>
        <stp>EURUSD Curncy</stp>
        <stp>LAST_PRICE</stp>
        <stp>[Crispin Spreadsheet.xlsx]OEI!R755C13</stp>
        <tr r="M755" s="1"/>
      </tp>
      <tp>
        <v>1.1314</v>
        <stp/>
        <stp>##V3_BDPV12</stp>
        <stp>EURUSD Curncy</stp>
        <stp>LAST_PRICE</stp>
        <stp>[Crispin Spreadsheet.xlsx]OEI!R756C13</stp>
        <tr r="M756" s="1"/>
      </tp>
      <tp>
        <v>1.1314</v>
        <stp/>
        <stp>##V3_BDPV12</stp>
        <stp>EURUSD Curncy</stp>
        <stp>LAST_PRICE</stp>
        <stp>[Crispin Spreadsheet.xlsx]OEI!R757C13</stp>
        <tr r="M757" s="1"/>
      </tp>
      <tp>
        <v>1.1314</v>
        <stp/>
        <stp>##V3_BDPV12</stp>
        <stp>EURUSD Curncy</stp>
        <stp>LAST_PRICE</stp>
        <stp>[Crispin Spreadsheet.xlsx]OEI!R750C13</stp>
        <tr r="M750" s="1"/>
      </tp>
      <tp>
        <v>1.1314</v>
        <stp/>
        <stp>##V3_BDPV12</stp>
        <stp>EURUSD Curncy</stp>
        <stp>LAST_PRICE</stp>
        <stp>[Crispin Spreadsheet.xlsx]OEI!R751C13</stp>
        <tr r="M751" s="1"/>
      </tp>
      <tp>
        <v>1.1314</v>
        <stp/>
        <stp>##V3_BDPV12</stp>
        <stp>EURUSD Curncy</stp>
        <stp>LAST_PRICE</stp>
        <stp>[Crispin Spreadsheet.xlsx]OEI!R752C13</stp>
        <tr r="M752" s="1"/>
      </tp>
      <tp>
        <v>1.1314</v>
        <stp/>
        <stp>##V3_BDPV12</stp>
        <stp>EURUSD Curncy</stp>
        <stp>LAST_PRICE</stp>
        <stp>[Crispin Spreadsheet.xlsx]OEI!R753C13</stp>
        <tr r="M753" s="1"/>
      </tp>
      <tp>
        <v>1.1314</v>
        <stp/>
        <stp>##V3_BDPV12</stp>
        <stp>EURUSD Curncy</stp>
        <stp>LAST_PRICE</stp>
        <stp>[Crispin Spreadsheet.xlsx]OEI!R748C13</stp>
        <tr r="M748" s="1"/>
      </tp>
      <tp>
        <v>1.1314</v>
        <stp/>
        <stp>##V3_BDPV12</stp>
        <stp>EURUSD Curncy</stp>
        <stp>LAST_PRICE</stp>
        <stp>[Crispin Spreadsheet.xlsx]OEI!R749C13</stp>
        <tr r="M749" s="1"/>
      </tp>
      <tp>
        <v>1.1314</v>
        <stp/>
        <stp>##V3_BDPV12</stp>
        <stp>EURUSD Curncy</stp>
        <stp>LAST_PRICE</stp>
        <stp>[Crispin Spreadsheet.xlsx]OEI!R744C13</stp>
        <tr r="M744" s="1"/>
      </tp>
      <tp>
        <v>1.1314</v>
        <stp/>
        <stp>##V3_BDPV12</stp>
        <stp>EURUSD Curncy</stp>
        <stp>LAST_PRICE</stp>
        <stp>[Crispin Spreadsheet.xlsx]OEI!R745C13</stp>
        <tr r="M745" s="1"/>
      </tp>
      <tp>
        <v>1.1314</v>
        <stp/>
        <stp>##V3_BDPV12</stp>
        <stp>EURUSD Curncy</stp>
        <stp>LAST_PRICE</stp>
        <stp>[Crispin Spreadsheet.xlsx]OEI!R746C13</stp>
        <tr r="M746" s="1"/>
      </tp>
      <tp>
        <v>1.1314</v>
        <stp/>
        <stp>##V3_BDPV12</stp>
        <stp>EURUSD Curncy</stp>
        <stp>LAST_PRICE</stp>
        <stp>[Crispin Spreadsheet.xlsx]OEI!R747C13</stp>
        <tr r="M747" s="1"/>
      </tp>
      <tp>
        <v>1.1314</v>
        <stp/>
        <stp>##V3_BDPV12</stp>
        <stp>EURUSD Curncy</stp>
        <stp>LAST_PRICE</stp>
        <stp>[Crispin Spreadsheet.xlsx]OEI!R740C13</stp>
        <tr r="M740" s="1"/>
      </tp>
      <tp>
        <v>1.1314</v>
        <stp/>
        <stp>##V3_BDPV12</stp>
        <stp>EURUSD Curncy</stp>
        <stp>LAST_PRICE</stp>
        <stp>[Crispin Spreadsheet.xlsx]OEI!R741C13</stp>
        <tr r="M741" s="1"/>
      </tp>
      <tp>
        <v>1.1314</v>
        <stp/>
        <stp>##V3_BDPV12</stp>
        <stp>EURUSD Curncy</stp>
        <stp>LAST_PRICE</stp>
        <stp>[Crispin Spreadsheet.xlsx]OEI!R742C13</stp>
        <tr r="M742" s="1"/>
      </tp>
      <tp>
        <v>1.1314</v>
        <stp/>
        <stp>##V3_BDPV12</stp>
        <stp>EURUSD Curncy</stp>
        <stp>LAST_PRICE</stp>
        <stp>[Crispin Spreadsheet.xlsx]OEI!R743C13</stp>
        <tr r="M743" s="1"/>
      </tp>
      <tp>
        <v>1.1314</v>
        <stp/>
        <stp>##V3_BDPV12</stp>
        <stp>EURUSD Curncy</stp>
        <stp>LAST_PRICE</stp>
        <stp>[Crispin Spreadsheet.xlsx]OEI!R770C13</stp>
        <tr r="M770" s="1"/>
      </tp>
      <tp>
        <v>1.1314</v>
        <stp/>
        <stp>##V3_BDPV12</stp>
        <stp>EURUSD Curncy</stp>
        <stp>LAST_PRICE</stp>
        <stp>[Crispin Spreadsheet.xlsx]OEI!R771C13</stp>
        <tr r="M771" s="1"/>
      </tp>
      <tp>
        <v>1.1314</v>
        <stp/>
        <stp>##V3_BDPV12</stp>
        <stp>EURUSD Curncy</stp>
        <stp>LAST_PRICE</stp>
        <stp>[Crispin Spreadsheet.xlsx]OEI!R772C13</stp>
        <tr r="M772" s="1"/>
      </tp>
      <tp>
        <v>1.31</v>
        <stp/>
        <stp>##V3_BDPV12</stp>
        <stp>GBPUSD Curncy</stp>
        <stp>LAST_PRICE</stp>
        <stp>[Crispin Spreadsheet4.xlsx]OEI!R876C7</stp>
        <tr r="G876" s="1"/>
      </tp>
      <tp>
        <v>1.1314</v>
        <stp/>
        <stp>##V3_BDPV12</stp>
        <stp>EURUSD Curncy</stp>
        <stp>LAST_PRICE</stp>
        <stp>[Crispin Spreadsheet.xlsx]OEI!R768C13</stp>
        <tr r="M768" s="1"/>
      </tp>
      <tp>
        <v>1.1314</v>
        <stp/>
        <stp>##V3_BDPV12</stp>
        <stp>EURUSD Curncy</stp>
        <stp>LAST_PRICE</stp>
        <stp>[Crispin Spreadsheet.xlsx]OEI!R769C13</stp>
        <tr r="M769" s="1"/>
      </tp>
      <tp>
        <v>1.1314</v>
        <stp/>
        <stp>##V3_BDPV12</stp>
        <stp>EURUSD Curncy</stp>
        <stp>LAST_PRICE</stp>
        <stp>[Crispin Spreadsheet.xlsx]OEI!R764C13</stp>
        <tr r="M764" s="1"/>
      </tp>
      <tp>
        <v>1.1314</v>
        <stp/>
        <stp>##V3_BDPV12</stp>
        <stp>EURUSD Curncy</stp>
        <stp>LAST_PRICE</stp>
        <stp>[Crispin Spreadsheet.xlsx]OEI!R765C13</stp>
        <tr r="M765" s="1"/>
      </tp>
      <tp>
        <v>1.1314</v>
        <stp/>
        <stp>##V3_BDPV12</stp>
        <stp>EURUSD Curncy</stp>
        <stp>LAST_PRICE</stp>
        <stp>[Crispin Spreadsheet.xlsx]OEI!R766C13</stp>
        <tr r="M766" s="1"/>
      </tp>
      <tp>
        <v>1.1314</v>
        <stp/>
        <stp>##V3_BDPV12</stp>
        <stp>EURUSD Curncy</stp>
        <stp>LAST_PRICE</stp>
        <stp>[Crispin Spreadsheet.xlsx]OEI!R767C13</stp>
        <tr r="M767" s="1"/>
      </tp>
      <tp>
        <v>1.1314</v>
        <stp/>
        <stp>##V3_BDPV12</stp>
        <stp>EURUSD Curncy</stp>
        <stp>LAST_PRICE</stp>
        <stp>[Crispin Spreadsheet.xlsx]OEI!R760C13</stp>
        <tr r="M760" s="1"/>
      </tp>
      <tp>
        <v>1.1314</v>
        <stp/>
        <stp>##V3_BDPV12</stp>
        <stp>EURUSD Curncy</stp>
        <stp>LAST_PRICE</stp>
        <stp>[Crispin Spreadsheet.xlsx]OEI!R761C13</stp>
        <tr r="M761" s="1"/>
      </tp>
      <tp>
        <v>1.1314</v>
        <stp/>
        <stp>##V3_BDPV12</stp>
        <stp>EURUSD Curncy</stp>
        <stp>LAST_PRICE</stp>
        <stp>[Crispin Spreadsheet.xlsx]OEI!R762C13</stp>
        <tr r="M762" s="1"/>
      </tp>
      <tp>
        <v>1.1314</v>
        <stp/>
        <stp>##V3_BDPV12</stp>
        <stp>EURUSD Curncy</stp>
        <stp>LAST_PRICE</stp>
        <stp>[Crispin Spreadsheet.xlsx]OEI!R763C13</stp>
        <tr r="M763" s="1"/>
      </tp>
      <tp>
        <v>1.1314</v>
        <stp/>
        <stp>##V3_BDPV12</stp>
        <stp>EURUSD Curncy</stp>
        <stp>LAST_PRICE</stp>
        <stp>[Crispin Spreadsheet.xlsx]OEI!R796C13</stp>
        <tr r="M796" s="1"/>
      </tp>
      <tp>
        <v>1.1314</v>
        <stp/>
        <stp>##V3_BDPV12</stp>
        <stp>EURUSD Curncy</stp>
        <stp>LAST_PRICE</stp>
        <stp>[Crispin Spreadsheet.xlsx]OEI!R790C13</stp>
        <tr r="M790" s="1"/>
      </tp>
      <tp>
        <v>1.1314</v>
        <stp/>
        <stp>##V3_BDPV12</stp>
        <stp>EURUSD Curncy</stp>
        <stp>LAST_PRICE</stp>
        <stp>[Crispin Spreadsheet.xlsx]OEI!R791C13</stp>
        <tr r="M791" s="1"/>
      </tp>
      <tp>
        <v>1.1314</v>
        <stp/>
        <stp>##V3_BDPV12</stp>
        <stp>EURUSD Curncy</stp>
        <stp>LAST_PRICE</stp>
        <stp>[Crispin Spreadsheet.xlsx]OEI!R788C13</stp>
        <tr r="M788" s="1"/>
      </tp>
      <tp>
        <v>1.1314</v>
        <stp/>
        <stp>##V3_BDPV12</stp>
        <stp>EURUSD Curncy</stp>
        <stp>LAST_PRICE</stp>
        <stp>[Crispin Spreadsheet.xlsx]OEI!R789C13</stp>
        <tr r="M789" s="1"/>
      </tp>
      <tp>
        <v>1.1314</v>
        <stp/>
        <stp>##V3_BDPV12</stp>
        <stp>EURUSD Curncy</stp>
        <stp>LAST_PRICE</stp>
        <stp>[Crispin Spreadsheet.xlsx]OEI!R784C13</stp>
        <tr r="M784" s="1"/>
      </tp>
      <tp>
        <v>1.1314</v>
        <stp/>
        <stp>##V3_BDPV12</stp>
        <stp>EURUSD Curncy</stp>
        <stp>LAST_PRICE</stp>
        <stp>[Crispin Spreadsheet.xlsx]OEI!R785C13</stp>
        <tr r="M785" s="1"/>
      </tp>
      <tp>
        <v>1.1314</v>
        <stp/>
        <stp>##V3_BDPV12</stp>
        <stp>EURUSD Curncy</stp>
        <stp>LAST_PRICE</stp>
        <stp>[Crispin Spreadsheet.xlsx]OEI!R786C13</stp>
        <tr r="M786" s="1"/>
      </tp>
      <tp>
        <v>1.1314</v>
        <stp/>
        <stp>##V3_BDPV12</stp>
        <stp>EURUSD Curncy</stp>
        <stp>LAST_PRICE</stp>
        <stp>[Crispin Spreadsheet.xlsx]OEI!R787C13</stp>
        <tr r="M787" s="1"/>
      </tp>
      <tp>
        <v>1.1314</v>
        <stp/>
        <stp>##V3_BDPV12</stp>
        <stp>EURUSD Curncy</stp>
        <stp>LAST_PRICE</stp>
        <stp>[Crispin Spreadsheet.xlsx]OEI!R781C13</stp>
        <tr r="M781" s="1"/>
      </tp>
      <tp>
        <v>1.1314</v>
        <stp/>
        <stp>##V3_BDPV12</stp>
        <stp>EURUSD Curncy</stp>
        <stp>LAST_PRICE</stp>
        <stp>[Crispin Spreadsheet.xlsx]OEI!R783C13</stp>
        <tr r="M783" s="1"/>
      </tp>
      <tp>
        <v>1.1314</v>
        <stp/>
        <stp>##V3_BDPV12</stp>
        <stp>EURUSD Curncy</stp>
        <stp>LAST_PRICE</stp>
        <stp>[Crispin Spreadsheet.xlsx]OEI!R602C13</stp>
        <tr r="M602" s="1"/>
      </tp>
      <tp>
        <v>1.1314</v>
        <stp/>
        <stp>##V3_BDPV12</stp>
        <stp>EURUSD Curncy</stp>
        <stp>LAST_PRICE</stp>
        <stp>[Crispin Spreadsheet.xlsx]OEI!R638C13</stp>
        <tr r="M638" s="1"/>
      </tp>
      <tp>
        <v>1.1314</v>
        <stp/>
        <stp>##V3_BDPV12</stp>
        <stp>EURUSD Curncy</stp>
        <stp>LAST_PRICE</stp>
        <stp>[Crispin Spreadsheet.xlsx]OEI!R639C13</stp>
        <tr r="M639" s="1"/>
      </tp>
      <tp>
        <v>1.1314</v>
        <stp/>
        <stp>##V3_BDPV12</stp>
        <stp>EURUSD Curncy</stp>
        <stp>LAST_PRICE</stp>
        <stp>[Crispin Spreadsheet.xlsx]OEI!R634C13</stp>
        <tr r="M634" s="1"/>
      </tp>
      <tp>
        <v>1.1314</v>
        <stp/>
        <stp>##V3_BDPV12</stp>
        <stp>EURUSD Curncy</stp>
        <stp>LAST_PRICE</stp>
        <stp>[Crispin Spreadsheet.xlsx]OEI!R635C13</stp>
        <tr r="M635" s="1"/>
      </tp>
      <tp>
        <v>1.1314</v>
        <stp/>
        <stp>##V3_BDPV12</stp>
        <stp>EURUSD Curncy</stp>
        <stp>LAST_PRICE</stp>
        <stp>[Crispin Spreadsheet.xlsx]OEI!R636C13</stp>
        <tr r="M636" s="1"/>
      </tp>
      <tp>
        <v>1.1314</v>
        <stp/>
        <stp>##V3_BDPV12</stp>
        <stp>EURUSD Curncy</stp>
        <stp>LAST_PRICE</stp>
        <stp>[Crispin Spreadsheet.xlsx]OEI!R637C13</stp>
        <tr r="M637" s="1"/>
      </tp>
      <tp>
        <v>1.1314</v>
        <stp/>
        <stp>##V3_BDPV12</stp>
        <stp>EURUSD Curncy</stp>
        <stp>LAST_PRICE</stp>
        <stp>[Crispin Spreadsheet.xlsx]OEI!R630C13</stp>
        <tr r="M630" s="1"/>
      </tp>
      <tp>
        <v>1.1314</v>
        <stp/>
        <stp>##V3_BDPV12</stp>
        <stp>EURUSD Curncy</stp>
        <stp>LAST_PRICE</stp>
        <stp>[Crispin Spreadsheet.xlsx]OEI!R631C13</stp>
        <tr r="M631" s="1"/>
      </tp>
      <tp>
        <v>1.1314</v>
        <stp/>
        <stp>##V3_BDPV12</stp>
        <stp>EURUSD Curncy</stp>
        <stp>LAST_PRICE</stp>
        <stp>[Crispin Spreadsheet.xlsx]OEI!R632C13</stp>
        <tr r="M632" s="1"/>
      </tp>
      <tp>
        <v>1.1314</v>
        <stp/>
        <stp>##V3_BDPV12</stp>
        <stp>EURUSD Curncy</stp>
        <stp>LAST_PRICE</stp>
        <stp>[Crispin Spreadsheet.xlsx]OEI!R633C13</stp>
        <tr r="M633" s="1"/>
      </tp>
      <tp>
        <v>1.1314</v>
        <stp/>
        <stp>##V3_BDPV12</stp>
        <stp>EURUSD Curncy</stp>
        <stp>LAST_PRICE</stp>
        <stp>[Crispin Spreadsheet.xlsx]OEI!R628C13</stp>
        <tr r="M628" s="1"/>
      </tp>
      <tp>
        <v>1.1314</v>
        <stp/>
        <stp>##V3_BDPV12</stp>
        <stp>EURUSD Curncy</stp>
        <stp>LAST_PRICE</stp>
        <stp>[Crispin Spreadsheet.xlsx]OEI!R629C13</stp>
        <tr r="M629" s="1"/>
      </tp>
      <tp>
        <v>1.1314</v>
        <stp/>
        <stp>##V3_BDPV12</stp>
        <stp>EURUSD Curncy</stp>
        <stp>LAST_PRICE</stp>
        <stp>[Crispin Spreadsheet.xlsx]OEI!R624C13</stp>
        <tr r="M624" s="1"/>
      </tp>
      <tp>
        <v>1.1314</v>
        <stp/>
        <stp>##V3_BDPV12</stp>
        <stp>EURUSD Curncy</stp>
        <stp>LAST_PRICE</stp>
        <stp>[Crispin Spreadsheet.xlsx]OEI!R625C13</stp>
        <tr r="M625" s="1"/>
      </tp>
      <tp>
        <v>1.1314</v>
        <stp/>
        <stp>##V3_BDPV12</stp>
        <stp>EURUSD Curncy</stp>
        <stp>LAST_PRICE</stp>
        <stp>[Crispin Spreadsheet.xlsx]OEI!R626C13</stp>
        <tr r="M626" s="1"/>
      </tp>
      <tp>
        <v>1.1314</v>
        <stp/>
        <stp>##V3_BDPV12</stp>
        <stp>EURUSD Curncy</stp>
        <stp>LAST_PRICE</stp>
        <stp>[Crispin Spreadsheet.xlsx]OEI!R627C13</stp>
        <tr r="M627" s="1"/>
      </tp>
      <tp>
        <v>1.1314</v>
        <stp/>
        <stp>##V3_BDPV12</stp>
        <stp>EURUSD Curncy</stp>
        <stp>LAST_PRICE</stp>
        <stp>[Crispin Spreadsheet.xlsx]OEI!R658C13</stp>
        <tr r="M658" s="1"/>
      </tp>
      <tp>
        <v>1.1314</v>
        <stp/>
        <stp>##V3_BDPV12</stp>
        <stp>EURUSD Curncy</stp>
        <stp>LAST_PRICE</stp>
        <stp>[Crispin Spreadsheet.xlsx]OEI!R659C13</stp>
        <tr r="M659" s="1"/>
      </tp>
      <tp>
        <v>1.1314</v>
        <stp/>
        <stp>##V3_BDPV12</stp>
        <stp>EURUSD Curncy</stp>
        <stp>LAST_PRICE</stp>
        <stp>[Crispin Spreadsheet.xlsx]OEI!R654C13</stp>
        <tr r="M654" s="1"/>
      </tp>
      <tp>
        <v>1.1314</v>
        <stp/>
        <stp>##V3_BDPV12</stp>
        <stp>EURUSD Curncy</stp>
        <stp>LAST_PRICE</stp>
        <stp>[Crispin Spreadsheet.xlsx]OEI!R655C13</stp>
        <tr r="M655" s="1"/>
      </tp>
      <tp>
        <v>1.1314</v>
        <stp/>
        <stp>##V3_BDPV12</stp>
        <stp>EURUSD Curncy</stp>
        <stp>LAST_PRICE</stp>
        <stp>[Crispin Spreadsheet.xlsx]OEI!R656C13</stp>
        <tr r="M656" s="1"/>
      </tp>
      <tp>
        <v>1.1314</v>
        <stp/>
        <stp>##V3_BDPV12</stp>
        <stp>EURUSD Curncy</stp>
        <stp>LAST_PRICE</stp>
        <stp>[Crispin Spreadsheet.xlsx]OEI!R657C13</stp>
        <tr r="M657" s="1"/>
      </tp>
      <tp>
        <v>1.1314</v>
        <stp/>
        <stp>##V3_BDPV12</stp>
        <stp>EURUSD Curncy</stp>
        <stp>LAST_PRICE</stp>
        <stp>[Crispin Spreadsheet.xlsx]OEI!R650C13</stp>
        <tr r="M650" s="1"/>
      </tp>
      <tp>
        <v>1.1314</v>
        <stp/>
        <stp>##V3_BDPV12</stp>
        <stp>EURUSD Curncy</stp>
        <stp>LAST_PRICE</stp>
        <stp>[Crispin Spreadsheet.xlsx]OEI!R651C13</stp>
        <tr r="M651" s="1"/>
      </tp>
      <tp>
        <v>1.1314</v>
        <stp/>
        <stp>##V3_BDPV12</stp>
        <stp>EURUSD Curncy</stp>
        <stp>LAST_PRICE</stp>
        <stp>[Crispin Spreadsheet.xlsx]OEI!R652C13</stp>
        <tr r="M652" s="1"/>
      </tp>
      <tp>
        <v>1.1314</v>
        <stp/>
        <stp>##V3_BDPV12</stp>
        <stp>EURUSD Curncy</stp>
        <stp>LAST_PRICE</stp>
        <stp>[Crispin Spreadsheet.xlsx]OEI!R653C13</stp>
        <tr r="M653" s="1"/>
      </tp>
      <tp>
        <v>1.1314</v>
        <stp/>
        <stp>##V3_BDPV12</stp>
        <stp>EURUSD Curncy</stp>
        <stp>LAST_PRICE</stp>
        <stp>[Crispin Spreadsheet.xlsx]OEI!R648C13</stp>
        <tr r="M648" s="1"/>
      </tp>
      <tp>
        <v>1.1314</v>
        <stp/>
        <stp>##V3_BDPV12</stp>
        <stp>EURUSD Curncy</stp>
        <stp>LAST_PRICE</stp>
        <stp>[Crispin Spreadsheet.xlsx]OEI!R649C13</stp>
        <tr r="M649" s="1"/>
      </tp>
      <tp>
        <v>1.1314</v>
        <stp/>
        <stp>##V3_BDPV12</stp>
        <stp>EURUSD Curncy</stp>
        <stp>LAST_PRICE</stp>
        <stp>[Crispin Spreadsheet.xlsx]OEI!R644C13</stp>
        <tr r="M644" s="1"/>
      </tp>
      <tp>
        <v>1.1314</v>
        <stp/>
        <stp>##V3_BDPV12</stp>
        <stp>EURUSD Curncy</stp>
        <stp>LAST_PRICE</stp>
        <stp>[Crispin Spreadsheet.xlsx]OEI!R645C13</stp>
        <tr r="M645" s="1"/>
      </tp>
      <tp>
        <v>1.1314</v>
        <stp/>
        <stp>##V3_BDPV12</stp>
        <stp>EURUSD Curncy</stp>
        <stp>LAST_PRICE</stp>
        <stp>[Crispin Spreadsheet.xlsx]OEI!R646C13</stp>
        <tr r="M646" s="1"/>
      </tp>
      <tp>
        <v>1.1314</v>
        <stp/>
        <stp>##V3_BDPV12</stp>
        <stp>EURUSD Curncy</stp>
        <stp>LAST_PRICE</stp>
        <stp>[Crispin Spreadsheet.xlsx]OEI!R647C13</stp>
        <tr r="M647" s="1"/>
      </tp>
      <tp>
        <v>1.1314</v>
        <stp/>
        <stp>##V3_BDPV12</stp>
        <stp>EURUSD Curncy</stp>
        <stp>LAST_PRICE</stp>
        <stp>[Crispin Spreadsheet.xlsx]OEI!R640C13</stp>
        <tr r="M640" s="1"/>
      </tp>
      <tp>
        <v>1.1314</v>
        <stp/>
        <stp>##V3_BDPV12</stp>
        <stp>EURUSD Curncy</stp>
        <stp>LAST_PRICE</stp>
        <stp>[Crispin Spreadsheet.xlsx]OEI!R641C13</stp>
        <tr r="M641" s="1"/>
      </tp>
      <tp>
        <v>1.1314</v>
        <stp/>
        <stp>##V3_BDPV12</stp>
        <stp>EURUSD Curncy</stp>
        <stp>LAST_PRICE</stp>
        <stp>[Crispin Spreadsheet.xlsx]OEI!R642C13</stp>
        <tr r="M642" s="1"/>
      </tp>
      <tp>
        <v>1.1314</v>
        <stp/>
        <stp>##V3_BDPV12</stp>
        <stp>EURUSD Curncy</stp>
        <stp>LAST_PRICE</stp>
        <stp>[Crispin Spreadsheet.xlsx]OEI!R643C13</stp>
        <tr r="M643" s="1"/>
      </tp>
      <tp>
        <v>1.1314</v>
        <stp/>
        <stp>##V3_BDPV12</stp>
        <stp>EURUSD Curncy</stp>
        <stp>LAST_PRICE</stp>
        <stp>[Crispin Spreadsheet.xlsx]OEI!R678C13</stp>
        <tr r="M678" s="1"/>
      </tp>
      <tp>
        <v>1.1314</v>
        <stp/>
        <stp>##V3_BDPV12</stp>
        <stp>EURUSD Curncy</stp>
        <stp>LAST_PRICE</stp>
        <stp>[Crispin Spreadsheet.xlsx]OEI!R679C13</stp>
        <tr r="M679" s="1"/>
      </tp>
      <tp>
        <v>1.1314</v>
        <stp/>
        <stp>##V3_BDPV12</stp>
        <stp>EURUSD Curncy</stp>
        <stp>LAST_PRICE</stp>
        <stp>[Crispin Spreadsheet.xlsx]OEI!R674C13</stp>
        <tr r="M674" s="1"/>
      </tp>
      <tp>
        <v>1.1314</v>
        <stp/>
        <stp>##V3_BDPV12</stp>
        <stp>EURUSD Curncy</stp>
        <stp>LAST_PRICE</stp>
        <stp>[Crispin Spreadsheet.xlsx]OEI!R675C13</stp>
        <tr r="M675" s="1"/>
      </tp>
      <tp>
        <v>1.1314</v>
        <stp/>
        <stp>##V3_BDPV12</stp>
        <stp>EURUSD Curncy</stp>
        <stp>LAST_PRICE</stp>
        <stp>[Crispin Spreadsheet.xlsx]OEI!R676C13</stp>
        <tr r="M676" s="1"/>
      </tp>
      <tp>
        <v>1.1314</v>
        <stp/>
        <stp>##V3_BDPV12</stp>
        <stp>EURUSD Curncy</stp>
        <stp>LAST_PRICE</stp>
        <stp>[Crispin Spreadsheet.xlsx]OEI!R677C13</stp>
        <tr r="M677" s="1"/>
      </tp>
      <tp>
        <v>1.1314</v>
        <stp/>
        <stp>##V3_BDPV12</stp>
        <stp>EURUSD Curncy</stp>
        <stp>LAST_PRICE</stp>
        <stp>[Crispin Spreadsheet.xlsx]OEI!R670C13</stp>
        <tr r="M670" s="1"/>
      </tp>
      <tp>
        <v>1.1314</v>
        <stp/>
        <stp>##V3_BDPV12</stp>
        <stp>EURUSD Curncy</stp>
        <stp>LAST_PRICE</stp>
        <stp>[Crispin Spreadsheet.xlsx]OEI!R671C13</stp>
        <tr r="M671" s="1"/>
      </tp>
      <tp>
        <v>1.1314</v>
        <stp/>
        <stp>##V3_BDPV12</stp>
        <stp>EURUSD Curncy</stp>
        <stp>LAST_PRICE</stp>
        <stp>[Crispin Spreadsheet.xlsx]OEI!R672C13</stp>
        <tr r="M672" s="1"/>
      </tp>
      <tp>
        <v>1.1314</v>
        <stp/>
        <stp>##V3_BDPV12</stp>
        <stp>EURUSD Curncy</stp>
        <stp>LAST_PRICE</stp>
        <stp>[Crispin Spreadsheet.xlsx]OEI!R673C13</stp>
        <tr r="M673" s="1"/>
      </tp>
      <tp>
        <v>1.1314</v>
        <stp/>
        <stp>##V3_BDPV12</stp>
        <stp>EURUSD Curncy</stp>
        <stp>LAST_PRICE</stp>
        <stp>[Crispin Spreadsheet.xlsx]OEI!R668C13</stp>
        <tr r="M668" s="1"/>
      </tp>
      <tp>
        <v>1.1314</v>
        <stp/>
        <stp>##V3_BDPV12</stp>
        <stp>EURUSD Curncy</stp>
        <stp>LAST_PRICE</stp>
        <stp>[Crispin Spreadsheet.xlsx]OEI!R669C13</stp>
        <tr r="M669" s="1"/>
      </tp>
      <tp>
        <v>1.1314</v>
        <stp/>
        <stp>##V3_BDPV12</stp>
        <stp>EURUSD Curncy</stp>
        <stp>LAST_PRICE</stp>
        <stp>[Crispin Spreadsheet.xlsx]OEI!R664C13</stp>
        <tr r="M664" s="1"/>
      </tp>
      <tp>
        <v>1.1314</v>
        <stp/>
        <stp>##V3_BDPV12</stp>
        <stp>EURUSD Curncy</stp>
        <stp>LAST_PRICE</stp>
        <stp>[Crispin Spreadsheet.xlsx]OEI!R665C13</stp>
        <tr r="M665" s="1"/>
      </tp>
      <tp>
        <v>1.1314</v>
        <stp/>
        <stp>##V3_BDPV12</stp>
        <stp>EURUSD Curncy</stp>
        <stp>LAST_PRICE</stp>
        <stp>[Crispin Spreadsheet.xlsx]OEI!R666C13</stp>
        <tr r="M666" s="1"/>
      </tp>
      <tp>
        <v>1.1314</v>
        <stp/>
        <stp>##V3_BDPV12</stp>
        <stp>EURUSD Curncy</stp>
        <stp>LAST_PRICE</stp>
        <stp>[Crispin Spreadsheet.xlsx]OEI!R667C13</stp>
        <tr r="M667" s="1"/>
      </tp>
      <tp>
        <v>1.1314</v>
        <stp/>
        <stp>##V3_BDPV12</stp>
        <stp>EURUSD Curncy</stp>
        <stp>LAST_PRICE</stp>
        <stp>[Crispin Spreadsheet.xlsx]OEI!R660C13</stp>
        <tr r="M660" s="1"/>
      </tp>
      <tp>
        <v>1.1314</v>
        <stp/>
        <stp>##V3_BDPV12</stp>
        <stp>EURUSD Curncy</stp>
        <stp>LAST_PRICE</stp>
        <stp>[Crispin Spreadsheet.xlsx]OEI!R661C13</stp>
        <tr r="M661" s="1"/>
      </tp>
      <tp>
        <v>1.1314</v>
        <stp/>
        <stp>##V3_BDPV12</stp>
        <stp>EURUSD Curncy</stp>
        <stp>LAST_PRICE</stp>
        <stp>[Crispin Spreadsheet.xlsx]OEI!R662C13</stp>
        <tr r="M662" s="1"/>
      </tp>
      <tp>
        <v>1.1314</v>
        <stp/>
        <stp>##V3_BDPV12</stp>
        <stp>EURUSD Curncy</stp>
        <stp>LAST_PRICE</stp>
        <stp>[Crispin Spreadsheet.xlsx]OEI!R663C13</stp>
        <tr r="M663" s="1"/>
      </tp>
      <tp>
        <v>1.1314</v>
        <stp/>
        <stp>##V3_BDPV12</stp>
        <stp>EURUSD Curncy</stp>
        <stp>LAST_PRICE</stp>
        <stp>[Crispin Spreadsheet.xlsx]OEI!R698C13</stp>
        <tr r="M698" s="1"/>
      </tp>
      <tp>
        <v>1.1314</v>
        <stp/>
        <stp>##V3_BDPV12</stp>
        <stp>EURUSD Curncy</stp>
        <stp>LAST_PRICE</stp>
        <stp>[Crispin Spreadsheet.xlsx]OEI!R699C13</stp>
        <tr r="M699" s="1"/>
      </tp>
      <tp>
        <v>1.1314</v>
        <stp/>
        <stp>##V3_BDPV12</stp>
        <stp>EURUSD Curncy</stp>
        <stp>LAST_PRICE</stp>
        <stp>[Crispin Spreadsheet.xlsx]OEI!R694C13</stp>
        <tr r="M694" s="1"/>
      </tp>
      <tp>
        <v>1.1314</v>
        <stp/>
        <stp>##V3_BDPV12</stp>
        <stp>EURUSD Curncy</stp>
        <stp>LAST_PRICE</stp>
        <stp>[Crispin Spreadsheet.xlsx]OEI!R695C13</stp>
        <tr r="M695" s="1"/>
      </tp>
      <tp>
        <v>1.1314</v>
        <stp/>
        <stp>##V3_BDPV12</stp>
        <stp>EURUSD Curncy</stp>
        <stp>LAST_PRICE</stp>
        <stp>[Crispin Spreadsheet.xlsx]OEI!R696C13</stp>
        <tr r="M696" s="1"/>
      </tp>
      <tp>
        <v>1.1314</v>
        <stp/>
        <stp>##V3_BDPV12</stp>
        <stp>EURUSD Curncy</stp>
        <stp>LAST_PRICE</stp>
        <stp>[Crispin Spreadsheet.xlsx]OEI!R697C13</stp>
        <tr r="M697" s="1"/>
      </tp>
      <tp>
        <v>1.1314</v>
        <stp/>
        <stp>##V3_BDPV12</stp>
        <stp>EURUSD Curncy</stp>
        <stp>LAST_PRICE</stp>
        <stp>[Crispin Spreadsheet.xlsx]OEI!R690C13</stp>
        <tr r="M690" s="1"/>
      </tp>
      <tp>
        <v>1.1314</v>
        <stp/>
        <stp>##V3_BDPV12</stp>
        <stp>EURUSD Curncy</stp>
        <stp>LAST_PRICE</stp>
        <stp>[Crispin Spreadsheet.xlsx]OEI!R691C13</stp>
        <tr r="M691" s="1"/>
      </tp>
      <tp>
        <v>1.1314</v>
        <stp/>
        <stp>##V3_BDPV12</stp>
        <stp>EURUSD Curncy</stp>
        <stp>LAST_PRICE</stp>
        <stp>[Crispin Spreadsheet.xlsx]OEI!R692C13</stp>
        <tr r="M692" s="1"/>
      </tp>
      <tp>
        <v>1.1314</v>
        <stp/>
        <stp>##V3_BDPV12</stp>
        <stp>EURUSD Curncy</stp>
        <stp>LAST_PRICE</stp>
        <stp>[Crispin Spreadsheet.xlsx]OEI!R693C13</stp>
        <tr r="M693" s="1"/>
      </tp>
      <tp>
        <v>1.1314</v>
        <stp/>
        <stp>##V3_BDPV12</stp>
        <stp>EURUSD Curncy</stp>
        <stp>LAST_PRICE</stp>
        <stp>[Crispin Spreadsheet.xlsx]OEI!R688C13</stp>
        <tr r="M688" s="1"/>
      </tp>
      <tp>
        <v>1.1314</v>
        <stp/>
        <stp>##V3_BDPV12</stp>
        <stp>EURUSD Curncy</stp>
        <stp>LAST_PRICE</stp>
        <stp>[Crispin Spreadsheet.xlsx]OEI!R689C13</stp>
        <tr r="M689" s="1"/>
      </tp>
      <tp>
        <v>1.1314</v>
        <stp/>
        <stp>##V3_BDPV12</stp>
        <stp>EURUSD Curncy</stp>
        <stp>LAST_PRICE</stp>
        <stp>[Crispin Spreadsheet.xlsx]OEI!R684C13</stp>
        <tr r="M684" s="1"/>
      </tp>
      <tp>
        <v>1.1314</v>
        <stp/>
        <stp>##V3_BDPV12</stp>
        <stp>EURUSD Curncy</stp>
        <stp>LAST_PRICE</stp>
        <stp>[Crispin Spreadsheet.xlsx]OEI!R685C13</stp>
        <tr r="M685" s="1"/>
      </tp>
      <tp>
        <v>1.1314</v>
        <stp/>
        <stp>##V3_BDPV12</stp>
        <stp>EURUSD Curncy</stp>
        <stp>LAST_PRICE</stp>
        <stp>[Crispin Spreadsheet.xlsx]OEI!R686C13</stp>
        <tr r="M686" s="1"/>
      </tp>
      <tp>
        <v>1.1314</v>
        <stp/>
        <stp>##V3_BDPV12</stp>
        <stp>EURUSD Curncy</stp>
        <stp>LAST_PRICE</stp>
        <stp>[Crispin Spreadsheet.xlsx]OEI!R687C13</stp>
        <tr r="M687" s="1"/>
      </tp>
      <tp>
        <v>1.1314</v>
        <stp/>
        <stp>##V3_BDPV12</stp>
        <stp>EURUSD Curncy</stp>
        <stp>LAST_PRICE</stp>
        <stp>[Crispin Spreadsheet.xlsx]OEI!R680C13</stp>
        <tr r="M680" s="1"/>
      </tp>
      <tp>
        <v>1.1314</v>
        <stp/>
        <stp>##V3_BDPV12</stp>
        <stp>EURUSD Curncy</stp>
        <stp>LAST_PRICE</stp>
        <stp>[Crispin Spreadsheet.xlsx]OEI!R681C13</stp>
        <tr r="M681" s="1"/>
      </tp>
      <tp>
        <v>1.1314</v>
        <stp/>
        <stp>##V3_BDPV12</stp>
        <stp>EURUSD Curncy</stp>
        <stp>LAST_PRICE</stp>
        <stp>[Crispin Spreadsheet.xlsx]OEI!R682C13</stp>
        <tr r="M682" s="1"/>
      </tp>
      <tp>
        <v>1.1314</v>
        <stp/>
        <stp>##V3_BDPV12</stp>
        <stp>EURUSD Curncy</stp>
        <stp>LAST_PRICE</stp>
        <stp>[Crispin Spreadsheet.xlsx]OEI!R683C13</stp>
        <tr r="M683" s="1"/>
      </tp>
      <tp>
        <v>1.1314</v>
        <stp/>
        <stp>##V3_BDPV12</stp>
        <stp>EURUSD Curncy</stp>
        <stp>LAST_PRICE</stp>
        <stp>[Crispin Spreadsheet.xlsx]OEI!R198C13</stp>
        <tr r="M198" s="1"/>
      </tp>
      <tp>
        <v>1.1314</v>
        <stp/>
        <stp>##V3_BDPV12</stp>
        <stp>EURUSD Curncy</stp>
        <stp>LAST_PRICE</stp>
        <stp>[Crispin Spreadsheet.xlsx]OEI!R199C13</stp>
        <tr r="M199" s="1"/>
      </tp>
      <tp>
        <v>1.1314</v>
        <stp/>
        <stp>##V3_BDPV12</stp>
        <stp>EURUSD Curncy</stp>
        <stp>LAST_PRICE</stp>
        <stp>[Crispin Spreadsheet.xlsx]OEI!R348C13</stp>
        <tr r="M348" s="1"/>
      </tp>
      <tp>
        <v>1.1314</v>
        <stp/>
        <stp>##V3_BDPV12</stp>
        <stp>EURUSD Curncy</stp>
        <stp>LAST_PRICE</stp>
        <stp>[Crispin Spreadsheet.xlsx]OEI!R228C13</stp>
        <tr r="M228" s="1"/>
      </tp>
      <tp>
        <v>1.1314</v>
        <stp/>
        <stp>##V3_BDPV12</stp>
        <stp>EURUSD Curncy</stp>
        <stp>LAST_PRICE</stp>
        <stp>[Crispin Spreadsheet.xlsx]OEI!R283C13</stp>
        <tr r="M283" s="1"/>
      </tp>
      <tp>
        <v>1.1314</v>
        <stp/>
        <stp>##V3_BDPV12</stp>
        <stp>EURUSD Curncy</stp>
        <stp>LAST_PRICE</stp>
        <stp>[Crispin Spreadsheet.xlsx]OEI!R819C13</stp>
        <tr r="M819" s="1"/>
      </tp>
      <tp>
        <v>1.1314</v>
        <stp/>
        <stp>##V3_BDPV12</stp>
        <stp>EURUSD Curncy</stp>
        <stp>LAST_PRICE</stp>
        <stp>[Crispin Spreadsheet.xlsx]OEI!R810C13</stp>
        <tr r="M810" s="1"/>
      </tp>
      <tp>
        <v>1.1314</v>
        <stp/>
        <stp>##V3_BDPV12</stp>
        <stp>EURUSD Curncy</stp>
        <stp>LAST_PRICE</stp>
        <stp>[Crispin Spreadsheet.xlsx]OEI!R811C13</stp>
        <tr r="M811" s="1"/>
      </tp>
      <tp>
        <v>1.1314</v>
        <stp/>
        <stp>##V3_BDPV12</stp>
        <stp>EURUSD Curncy</stp>
        <stp>LAST_PRICE</stp>
        <stp>[Crispin Spreadsheet.xlsx]OEI!R812C13</stp>
        <tr r="M812" s="1"/>
      </tp>
      <tp>
        <v>1.1314</v>
        <stp/>
        <stp>##V3_BDPV12</stp>
        <stp>EURUSD Curncy</stp>
        <stp>LAST_PRICE</stp>
        <stp>[Crispin Spreadsheet.xlsx]OEI!R813C13</stp>
        <tr r="M813" s="1"/>
      </tp>
      <tp>
        <v>1.1314</v>
        <stp/>
        <stp>##V3_BDPV12</stp>
        <stp>EURUSD Curncy</stp>
        <stp>LAST_PRICE</stp>
        <stp>[Crispin Spreadsheet.xlsx]OEI!R808C13</stp>
        <tr r="M808" s="1"/>
      </tp>
      <tp>
        <v>1.1314</v>
        <stp/>
        <stp>##V3_BDPV12</stp>
        <stp>EURUSD Curncy</stp>
        <stp>LAST_PRICE</stp>
        <stp>[Crispin Spreadsheet.xlsx]OEI!R809C13</stp>
        <tr r="M809" s="1"/>
      </tp>
      <tp>
        <v>1.1314</v>
        <stp/>
        <stp>##V3_BDPV12</stp>
        <stp>EURUSD Curncy</stp>
        <stp>LAST_PRICE</stp>
        <stp>[Crispin Spreadsheet.xlsx]OEI!R805C13</stp>
        <tr r="M805" s="1"/>
      </tp>
      <tp>
        <v>1.1314</v>
        <stp/>
        <stp>##V3_BDPV12</stp>
        <stp>EURUSD Curncy</stp>
        <stp>LAST_PRICE</stp>
        <stp>[Crispin Spreadsheet.xlsx]OEI!R806C13</stp>
        <tr r="M806" s="1"/>
      </tp>
      <tp>
        <v>1.1314</v>
        <stp/>
        <stp>##V3_BDPV12</stp>
        <stp>EURUSD Curncy</stp>
        <stp>LAST_PRICE</stp>
        <stp>[Crispin Spreadsheet.xlsx]OEI!R835C13</stp>
        <tr r="M835" s="1"/>
      </tp>
      <tp>
        <v>1.1314</v>
        <stp/>
        <stp>##V3_BDPV12</stp>
        <stp>EURUSD Curncy</stp>
        <stp>LAST_PRICE</stp>
        <stp>[Crispin Spreadsheet.xlsx]OEI!R836C13</stp>
        <tr r="M836" s="1"/>
      </tp>
      <tp>
        <v>1.1314</v>
        <stp/>
        <stp>##V3_BDPV12</stp>
        <stp>EURUSD Curncy</stp>
        <stp>LAST_PRICE</stp>
        <stp>[Crispin Spreadsheet.xlsx]OEI!R827C13</stp>
        <tr r="M827" s="1"/>
      </tp>
      <tp>
        <v>1.1314</v>
        <stp/>
        <stp>##V3_BDPV12</stp>
        <stp>EURUSD Curncy</stp>
        <stp>LAST_PRICE</stp>
        <stp>[Crispin Spreadsheet.xlsx]OEI!R820C13</stp>
        <tr r="M820" s="1"/>
      </tp>
      <tp>
        <v>1.1314</v>
        <stp/>
        <stp>##V3_BDPV12</stp>
        <stp>EURUSD Curncy</stp>
        <stp>LAST_PRICE</stp>
        <stp>[Crispin Spreadsheet.xlsx]OEI!R821C13</stp>
        <tr r="M821" s="1"/>
      </tp>
      <tp>
        <v>1.1314</v>
        <stp/>
        <stp>##V3_BDPV12</stp>
        <stp>EURUSD Curncy</stp>
        <stp>LAST_PRICE</stp>
        <stp>[Crispin Spreadsheet.xlsx]OEI!R823C13</stp>
        <tr r="M823" s="1"/>
      </tp>
      <tp>
        <v>1.1314</v>
        <stp/>
        <stp>##V3_BDPV12</stp>
        <stp>EURUSD Curncy</stp>
        <stp>LAST_PRICE</stp>
        <stp>[Crispin Spreadsheet.xlsx]OEI!R854C13</stp>
        <tr r="M854" s="1"/>
      </tp>
      <tp>
        <v>1.1314</v>
        <stp/>
        <stp>##V3_BDPV12</stp>
        <stp>EURUSD Curncy</stp>
        <stp>LAST_PRICE</stp>
        <stp>[Crispin Spreadsheet.xlsx]OEI!R850C13</stp>
        <tr r="M850" s="1"/>
      </tp>
      <tp>
        <v>1.1314</v>
        <stp/>
        <stp>##V3_BDPV12</stp>
        <stp>EURUSD Curncy</stp>
        <stp>LAST_PRICE</stp>
        <stp>[Crispin Spreadsheet.xlsx]OEI!R851C13</stp>
        <tr r="M851" s="1"/>
      </tp>
      <tp>
        <v>1.1314</v>
        <stp/>
        <stp>##V3_BDPV12</stp>
        <stp>EURUSD Curncy</stp>
        <stp>LAST_PRICE</stp>
        <stp>[Crispin Spreadsheet.xlsx]OEI!R852C13</stp>
        <tr r="M852" s="1"/>
      </tp>
      <tp>
        <v>1.1314</v>
        <stp/>
        <stp>##V3_BDPV12</stp>
        <stp>EURUSD Curncy</stp>
        <stp>LAST_PRICE</stp>
        <stp>[Crispin Spreadsheet.xlsx]OEI!R848C13</stp>
        <tr r="M848" s="1"/>
      </tp>
      <tp>
        <v>1.1314</v>
        <stp/>
        <stp>##V3_BDPV12</stp>
        <stp>EURUSD Curncy</stp>
        <stp>LAST_PRICE</stp>
        <stp>[Crispin Spreadsheet.xlsx]OEI!R849C13</stp>
        <tr r="M849" s="1"/>
      </tp>
      <tp>
        <v>1.1314</v>
        <stp/>
        <stp>##V3_BDPV12</stp>
        <stp>EURUSD Curncy</stp>
        <stp>LAST_PRICE</stp>
        <stp>[Crispin Spreadsheet.xlsx]OEI!R844C13</stp>
        <tr r="M844" s="1"/>
      </tp>
      <tp>
        <v>1.1314</v>
        <stp/>
        <stp>##V3_BDPV12</stp>
        <stp>EURUSD Curncy</stp>
        <stp>LAST_PRICE</stp>
        <stp>[Crispin Spreadsheet.xlsx]OEI!R840C13</stp>
        <tr r="M840" s="1"/>
      </tp>
      <tp>
        <v>1.31</v>
        <stp/>
        <stp>##V3_BDPV12</stp>
        <stp>GBPUSD Curncy</stp>
        <stp>LAST_PRICE</stp>
        <stp>[Crispin Spreadsheet4.xlsx]BEST!R7C13</stp>
        <tr r="M7" s="6"/>
      </tp>
      <tp t="s">
        <v>USD</v>
        <stp/>
        <stp>##V3_BDPV12</stp>
        <stp>SUPV US Equity</stp>
        <stp>CRNCY</stp>
        <stp>[Crispin Spreadsheet.xlsx]OEI!R694C4</stp>
        <tr r="D694" s="1"/>
      </tp>
      <tp>
        <v>45.35</v>
        <stp/>
        <stp>##V3_BDPV12</stp>
        <stp>SCHW US Equity</stp>
        <stp>PX_YEST_CLOSE</stp>
        <stp>[Crispin Spreadsheet.xlsx]OEI!R652C6</stp>
        <tr r="F652" s="1"/>
      </tp>
      <tp>
        <v>81.209999999999994</v>
        <stp/>
        <stp>##V3_BDPV12</stp>
        <stp>LAMR US Equity</stp>
        <stp>PX_YEST_CLOSE</stp>
        <stp>[Crispin Spreadsheet.xlsx]OEI!R707C6</stp>
        <tr r="F707" s="1"/>
      </tp>
      <tp>
        <v>156.19</v>
        <stp/>
        <stp>##V3_BDPV12</stp>
        <stp>COHR US Equity</stp>
        <stp>PX_YEST_CLOSE</stp>
        <stp>[Crispin Spreadsheet.xlsx]OEI!R662C6</stp>
        <tr r="F662" s="1"/>
      </tp>
      <tp>
        <v>297.2</v>
        <stp/>
        <stp>##V3_BDPV12</stp>
        <stp>LONN SW Equity</stp>
        <stp>PX_YEST_CLOSE</stp>
        <stp>[Crispin Spreadsheet.xlsx]OEI!R410C6</stp>
        <tr r="F410" s="1"/>
      </tp>
      <tp>
        <v>1938</v>
        <stp/>
        <stp>##V3_BDPV12</stp>
        <stp>MCRO LN Equity</stp>
        <stp>PX_YEST_CLOSE</stp>
        <stp>[Crispin Spreadsheet.xlsx]OEI!R545C6</stp>
        <tr r="F545" s="1"/>
      </tp>
      <tp>
        <v>56.29</v>
        <stp/>
        <stp>##V3_BDPV12</stp>
        <stp>CSCO US Equity</stp>
        <stp>PX_YEST_CLOSE</stp>
        <stp>[Crispin Spreadsheet.xlsx]OEI!R659C6</stp>
        <tr r="F659" s="1"/>
      </tp>
      <tp>
        <v>147.1</v>
        <stp/>
        <stp>##V3_BDPV12</stp>
        <stp>VOLVB SS Equity</stp>
        <stp>PX_YEST_CLOSE</stp>
        <stp>[Crispin Spreadsheet.xlsx]OEI!R393C6</stp>
        <tr r="F393" s="1"/>
      </tp>
      <tp t="s">
        <v>JPY</v>
        <stp/>
        <stp>##V3_BDPV12</stp>
        <stp>2331 JT Equity</stp>
        <stp>CRNCY</stp>
        <stp>[Crispin Spreadsheet.xlsx]ALEG!R26C4</stp>
        <tr r="D26" s="3"/>
      </tp>
      <tp t="s">
        <v>CHF</v>
        <stp/>
        <stp>##V3_BDPV12</stp>
        <stp>GIVN SW Equity</stp>
        <stp>CRNCY</stp>
        <stp>[Crispin Spreadsheet.xlsx]OEI!R406C4</stp>
        <tr r="D406" s="1"/>
      </tp>
      <tp t="s">
        <v>GBp</v>
        <stp/>
        <stp>##V3_BDPV12</stp>
        <stp>STAN LN Equity</stp>
        <stp>CRNCY</stp>
        <stp>[Crispin Spreadsheet.xlsx]OEI!R598C4</stp>
        <tr r="D598" s="1"/>
      </tp>
      <tp>
        <v>1610</v>
        <stp/>
        <stp>##V3_BDPV12</stp>
        <stp>HSX LN Equity</stp>
        <stp>LAST_PRICE</stp>
        <stp>[Crispin Spreadsheet4.xlsx]FDXC!R50C7</stp>
        <tr r="G50" s="8"/>
      </tp>
      <tp>
        <v>1</v>
        <stp/>
        <stp>##V3_BDPV12</stp>
        <stp>USDGBp Curncy</stp>
        <stp>QUOTE_FACTOR</stp>
        <stp>[Crispin Spreadsheet.xlsx]FDXC!R51C12</stp>
        <tr r="L51" s="8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5480</v>
        <stp/>
        <stp>##V3_BDHV12</stp>
        <stp>CFA Index</stp>
        <stp>PX_CLOSE_1D</stp>
        <stp>12/04/2019</stp>
        <stp>12/04/2019</stp>
        <stp>[Crispin Spreadsheet.xlsx]OEI!R83C28</stp>
        <tr r="AB83" s="1"/>
      </tp>
      <tp t="s">
        <v>NOK</v>
        <stp/>
        <stp>##V3_BDPV12</stp>
        <stp>BDRILL NO Equity</stp>
        <stp>CRNCY</stp>
        <stp>[Crispin Spreadsheet.xlsx]OEI!R328C4</stp>
        <tr r="D328" s="1"/>
      </tp>
      <tp>
        <v>47.28</v>
        <stp/>
        <stp>##V3_BDPV12</stp>
        <stp>ATVI US Equity</stp>
        <stp>LAST_PRICE</stp>
        <stp>[Crispin Spreadsheet.xlsx]OPUS!R68C7</stp>
        <tr r="G68" s="4"/>
      </tp>
      <tp>
        <v>971</v>
        <stp/>
        <stp>##V3_BDPV12</stp>
        <stp>2730 JT Equity</stp>
        <stp>LAST_PRICE</stp>
        <stp>[Crispin Spreadsheet.xlsx]OEI!R263C7</stp>
        <tr r="G263" s="1"/>
      </tp>
      <tp>
        <v>5789</v>
        <stp/>
        <stp>##V3_BDPV12</stp>
        <stp>6981 JT Equity</stp>
        <stp>LAST_PRICE</stp>
        <stp>[Crispin Spreadsheet.xlsx]OEI!R282C7</stp>
        <tr r="G282" s="1"/>
      </tp>
      <tp>
        <v>6560</v>
        <stp/>
        <stp>##V3_BDPV12</stp>
        <stp>6383 JT Equity</stp>
        <stp>LAST_PRICE</stp>
        <stp>[Crispin Spreadsheet.xlsx]OEI!R260C7</stp>
        <tr r="G260" s="1"/>
      </tp>
      <tp>
        <v>1638</v>
        <stp/>
        <stp>##V3_BDPV12</stp>
        <stp>6141 JT Equity</stp>
        <stp>LAST_PRICE</stp>
        <stp>[Crispin Spreadsheet.xlsx]OEI!R262C7</stp>
        <tr r="G262" s="1"/>
      </tp>
      <tp>
        <v>544.20000000000005</v>
        <stp/>
        <stp>##V3_BDPV12</stp>
        <stp>5020 JT Equity</stp>
        <stp>LAST_PRICE</stp>
        <stp>[Crispin Spreadsheet.xlsx]OEI!R273C7</stp>
        <tr r="G273" s="1"/>
      </tp>
      <tp>
        <v>701</v>
        <stp/>
        <stp>##V3_BDPV12</stp>
        <stp>ADYEN NA Equity</stp>
        <stp>LAST_PRICE</stp>
        <stp>[Crispin Spreadsheet.xlsx]SWAN!R73C7</stp>
        <tr r="G73" s="2"/>
      </tp>
      <tp>
        <v>510.8</v>
        <stp/>
        <stp>##V3_BDPV12</stp>
        <stp>HEXAB SS Equity</stp>
        <stp>LAST_PRICE</stp>
        <stp>[Crispin Spreadsheet.xlsx]SWAN!R96C7</stp>
        <tr r="G96" s="2"/>
      </tp>
      <tp>
        <v>1347</v>
        <stp/>
        <stp>##V3_BDPV12</stp>
        <stp>SGL SJ Equity</stp>
        <stp>LAST_PRICE</stp>
        <stp>[Crispin Spreadsheet.xlsx]FDXC!R33C7</stp>
        <tr r="G33" s="8"/>
      </tp>
      <tp>
        <v>87</v>
        <stp/>
        <stp>##V3_BDPV12</stp>
        <stp>VSAT US Equity</stp>
        <stp>LAST_PRICE</stp>
        <stp>[Crispin Spreadsheet.xlsx]FDXC!R75C7</stp>
        <tr r="G75" s="8"/>
      </tp>
      <tp>
        <v>39.5</v>
        <stp/>
        <stp>##V3_BDHV12</stp>
        <stp>TSTR LN Equity</stp>
        <stp>PX_CLOSE_1D</stp>
        <stp>12/04/2019</stp>
        <stp>12/04/2019</stp>
        <stp>[Crispin Spreadsheet.xlsx]OPUS!R63C22</stp>
        <tr r="V63" s="4"/>
      </tp>
      <tp>
        <v>733.2</v>
        <stp/>
        <stp>##V3_BDPV12</stp>
        <stp>JE/ LN Equity</stp>
        <stp>LAST_PRICE</stp>
        <stp>[Crispin Spreadsheet.xlsx]OEI!R533C7</stp>
        <tr r="G533" s="1"/>
      </tp>
      <tp>
        <v>74.77</v>
        <stp/>
        <stp>##V3_BDHV12</stp>
        <stp>DNKN US Equity</stp>
        <stp>PX_CLOSE_1D</stp>
        <stp>12/04/2019</stp>
        <stp>12/04/2019</stp>
        <stp>[Crispin Spreadsheet.xlsx]SWAN!R182C26</stp>
        <tr r="Z182" s="2"/>
      </tp>
      <tp>
        <v>15.02</v>
        <stp/>
        <stp>##V3_BDHV12</stp>
        <stp>SBER LI Equity</stp>
        <stp>PX_CLOSE_1D</stp>
        <stp>12/04/2019</stp>
        <stp>12/04/2019</stp>
        <stp>[Crispin Spreadsheet.xlsx]OPUS!R60C22</stp>
        <tr r="V60" s="4"/>
      </tp>
      <tp>
        <v>11.935</v>
        <stp/>
        <stp>##V3_BDPV12</stp>
        <stp>STERV FH Equity</stp>
        <stp>PX_YEST_CLOSE</stp>
        <stp>[Crispin Spreadsheet.xlsx]OEI!R80C6</stp>
        <tr r="F80" s="1"/>
      </tp>
      <tp>
        <v>20.04</v>
        <stp/>
        <stp>##V3_BDHV12</stp>
        <stp>FNTN GY Equity</stp>
        <stp>PX_CLOSE_1D</stp>
        <stp>12/04/2019</stp>
        <stp>12/04/2019</stp>
        <stp>[Crispin Spreadsheet.xlsx]SWAN!R41C26</stp>
        <tr r="Z41" s="2"/>
      </tp>
      <tp>
        <v>668.2</v>
        <stp/>
        <stp>##V3_BDHV12</stp>
        <stp>DMGT LN Equity</stp>
        <stp>PX_CLOSE_1D</stp>
        <stp>12/04/2019</stp>
        <stp>12/04/2019</stp>
        <stp>[Crispin Spreadsheet.xlsx]SWAN!R126C26</stp>
        <tr r="Z126" s="2"/>
      </tp>
      <tp>
        <v>102.75</v>
        <stp/>
        <stp>##V3_BDHV12</stp>
        <stp>DUFN SW Equity</stp>
        <stp>PX_CLOSE_1D</stp>
        <stp>12/04/2019</stp>
        <stp>12/04/2019</stp>
        <stp>[Crispin Spreadsheet.xlsx]SWAN!R103C26</stp>
        <tr r="Z103" s="2"/>
      </tp>
      <tp t="s">
        <v>EUR</v>
        <stp/>
        <stp>##V3_BDPV12</stp>
        <stp>NDX1 GY Equity</stp>
        <stp>CRNCY</stp>
        <stp>[Crispin Spreadsheet.xlsx]OEI!R837C4</stp>
        <tr r="D837" s="1"/>
      </tp>
      <tp>
        <v>9.1199999999999992</v>
        <stp/>
        <stp>##V3_BDPV12</stp>
        <stp>TUI1 GY Equity</stp>
        <stp>PX_YEST_CLOSE</stp>
        <stp>[Crispin Spreadsheet.xlsx]OEI!R188C6</stp>
        <tr r="F188" s="1"/>
      </tp>
      <tp t="s">
        <v>GBp</v>
        <stp/>
        <stp>##V3_BDPV12</stp>
        <stp>BT/A LN Equity</stp>
        <stp>CRNCY</stp>
        <stp>[Crispin Spreadsheet.xlsx]FDXC!R45C4</stp>
        <tr r="D45" s="8"/>
      </tp>
      <tp>
        <v>1.3332999999999999</v>
        <stp/>
        <stp>##V3_BDPV12</stp>
        <stp>USDCAD Curncy</stp>
        <stp>LAST_PRICE</stp>
        <stp>[Crispin Spreadsheet4.xlsx]FDXC!R6C13</stp>
        <tr r="M6" s="8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Spreadsheet.xlsx]ALEG!R43C12</stp>
        <tr r="L43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Spreadsheet.xlsx]ALEG!R55C12</stp>
        <tr r="L55" s="3"/>
      </tp>
      <tp>
        <v>1</v>
        <stp/>
        <stp>##V3_BDPV12</stp>
        <stp>EURGBp Curncy</stp>
        <stp>QUOTE_FACTOR</stp>
        <stp>[Crispin Spreadsheet.xlsx]ALEG!R54C12</stp>
        <tr r="L54" s="3"/>
      </tp>
      <tp>
        <v>1</v>
        <stp/>
        <stp>##V3_BDPV12</stp>
        <stp>EURGBp Curncy</stp>
        <stp>QUOTE_FACTOR</stp>
        <stp>[Crispin Spreadsheet.xlsx]ALEG!R56C12</stp>
        <tr r="L56" s="3"/>
      </tp>
      <tp>
        <v>1</v>
        <stp/>
        <stp>##V3_BDPV12</stp>
        <stp>EURGBp Curncy</stp>
        <stp>QUOTE_FACTOR</stp>
        <stp>[Crispin Spreadsheet.xlsx]ALEG!R51C12</stp>
        <tr r="L51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1</v>
        <stp/>
        <stp>##V3_BDPV12</stp>
        <stp>EURGBp Curncy</stp>
        <stp>QUOTE_FACTOR</stp>
        <stp>[Crispin Spreadsheet.xlsx]ALEG!R53C12</stp>
        <tr r="L53" s="3"/>
      </tp>
      <tp>
        <v>1</v>
        <stp/>
        <stp>##V3_BDPV12</stp>
        <stp>EURGBp Curncy</stp>
        <stp>QUOTE_FACTOR</stp>
        <stp>[Crispin Spreadsheet.xlsx]ALEG!R52C12</stp>
        <tr r="L52" s="3"/>
      </tp>
      <tp>
        <v>1</v>
        <stp/>
        <stp>##V3_BDPV12</stp>
        <stp>EURGBp Curncy</stp>
        <stp>QUOTE_FACTOR</stp>
        <stp>[Crispin Spreadsheet.xlsx]ALEG!R58C12</stp>
        <tr r="L58" s="3"/>
      </tp>
      <tp>
        <v>1</v>
        <stp/>
        <stp>##V3_BDPV12</stp>
        <stp>EURGBp Curncy</stp>
        <stp>QUOTE_FACTOR</stp>
        <stp>[Crispin Spreadsheet.xlsx]ALEG!R64C12</stp>
        <tr r="L64" s="3"/>
      </tp>
      <tp>
        <v>1</v>
        <stp/>
        <stp>##V3_BDPV12</stp>
        <stp>EURGBp Curncy</stp>
        <stp>QUOTE_FACTOR</stp>
        <stp>[Crispin Spreadsheet.xlsx]ALEG!R60C12</stp>
        <tr r="L60" s="3"/>
      </tp>
      <tp>
        <v>1</v>
        <stp/>
        <stp>##V3_BDPV12</stp>
        <stp>EURGBp Curncy</stp>
        <stp>QUOTE_FACTOR</stp>
        <stp>[Crispin Spreadsheet.xlsx]ALEG!R63C12</stp>
        <tr r="L63" s="3"/>
      </tp>
      <tp>
        <v>1</v>
        <stp/>
        <stp>##V3_BDPV12</stp>
        <stp>EURGBp Curncy</stp>
        <stp>QUOTE_FACTOR</stp>
        <stp>[Crispin Spreadsheet.xlsx]ALEG!R62C12</stp>
        <tr r="L62" s="3"/>
      </tp>
      <tp t="s">
        <v>NOK</v>
        <stp/>
        <stp>##V3_BDPV12</stp>
        <stp>EQNR NO Equity</stp>
        <stp>CRNCY</stp>
        <stp>[Crispin Spreadsheet.xlsx]OEI!R337C4</stp>
        <tr r="D337" s="1"/>
      </tp>
      <tp t="s">
        <v>GBp</v>
        <stp/>
        <stp>##V3_BDPV12</stp>
        <stp>SFOR LN Equity</stp>
        <stp>CRNCY</stp>
        <stp>[Crispin Spreadsheet.xlsx]OEI!R477C4</stp>
        <tr r="D477" s="1"/>
      </tp>
      <tp t="s">
        <v>USD</v>
        <stp/>
        <stp>##V3_BDPV12</stp>
        <stp>TCEHY US Equity</stp>
        <stp>CRNCY</stp>
        <stp>[Crispin Spreadsheet.xlsx]OEI!R752C4</stp>
        <tr r="D752" s="1"/>
      </tp>
      <tp>
        <v>8.81</v>
        <stp/>
        <stp>##V3_BDPV12</stp>
        <stp>CERV IM Equity</stp>
        <stp>PX_YEST_CLOSE</stp>
        <stp>[Crispin Spreadsheet.xlsx]OEI!R237C6</stp>
        <tr r="F237" s="1"/>
      </tp>
      <tp t="s">
        <v>GBp</v>
        <stp/>
        <stp>##V3_BDPV12</stp>
        <stp>LLOY LN Equity</stp>
        <stp>CRNCY</stp>
        <stp>[Crispin Spreadsheet.xlsx]OEI!R537C4</stp>
        <tr r="D537" s="1"/>
      </tp>
      <tp t="s">
        <v>SEK</v>
        <stp/>
        <stp>##V3_BDPV12</stp>
        <stp>LUPE SS Equity</stp>
        <stp>CRNCY</stp>
        <stp>[Crispin Spreadsheet.xlsx]OEI!R385C4</stp>
        <tr r="D385" s="1"/>
      </tp>
      <tp>
        <v>9.9179999999999993</v>
        <stp/>
        <stp>##V3_BDPV12</stp>
        <stp>EOAN GY Equity</stp>
        <stp>PX_YEST_CLOSE</stp>
        <stp>[Crispin Spreadsheet.xlsx]OEI!R160C6</stp>
        <tr r="F160" s="1"/>
      </tp>
      <tp>
        <v>75.989999999999995</v>
        <stp/>
        <stp>##V3_BDPV12</stp>
        <stp>DNKN US Equity</stp>
        <stp>PX_YEST_CLOSE</stp>
        <stp>[Crispin Spreadsheet.xlsx]OEI!R670C6</stp>
        <tr r="F670" s="1"/>
      </tp>
      <tp>
        <v>786</v>
        <stp/>
        <stp>##V3_BDPV12</stp>
        <stp>MTRO LN Equity</stp>
        <stp>PX_YEST_CLOSE</stp>
        <stp>[Crispin Spreadsheet.xlsx]OEI!R544C6</stp>
        <tr r="F544" s="1"/>
      </tp>
      <tp t="s">
        <v>EUR</v>
        <stp/>
        <stp>##V3_BDPV12</stp>
        <stp>AIXA GY Equity</stp>
        <stp>CRNCY</stp>
        <stp>[Crispin Spreadsheet.xlsx]OEI!R147C4</stp>
        <tr r="D147" s="1"/>
      </tp>
      <tp>
        <v>22.8</v>
        <stp/>
        <stp>##V3_BDPV12</stp>
        <stp>OTPD LI Equity</stp>
        <stp>PX_YEST_CLOSE</stp>
        <stp>[Crispin Spreadsheet.xlsx]OEI!R551C6</stp>
        <tr r="F551" s="1"/>
      </tp>
      <tp t="s">
        <v>JPY</v>
        <stp/>
        <stp>##V3_BDPV12</stp>
        <stp>4911 JT Equity</stp>
        <stp>CRNCY</stp>
        <stp>[Crispin Spreadsheet.xlsx]ALEG!R25C4</stp>
        <tr r="D25" s="3"/>
      </tp>
      <tp t="s">
        <v>GBp</v>
        <stp/>
        <stp>##V3_BDPV12</stp>
        <stp>SMIN LN Equity</stp>
        <stp>CRNCY</stp>
        <stp>[Crispin Spreadsheet.xlsx]OEI!R591C4</stp>
        <tr r="D591" s="1"/>
      </tp>
      <tp t="s">
        <v>JPY</v>
        <stp/>
        <stp>##V3_BDPV12</stp>
        <stp>2331 JT Equity</stp>
        <stp>CRNCY</stp>
        <stp>[Crispin Spreadsheet.xlsx]FDXC!R23C4</stp>
        <tr r="D23" s="8"/>
      </tp>
      <tp>
        <v>3365</v>
        <stp/>
        <stp>##V3_BDHV12</stp>
        <stp>VGA Index</stp>
        <stp>PX_CLOSE_1D</stp>
        <stp>12/04/2019</stp>
        <stp>12/04/2019</stp>
        <stp>[Crispin Spreadsheet.xlsx]OEI!R84C28</stp>
        <tr r="AB84" s="1"/>
      </tp>
      <tp>
        <v>7930</v>
        <stp/>
        <stp>##V3_BDPV12</stp>
        <stp>6963 JT Equity</stp>
        <stp>LAST_PRICE</stp>
        <stp>[Crispin Spreadsheet.xlsx]OEI!R291C7</stp>
        <tr r="G291" s="1"/>
      </tp>
      <tp>
        <v>19.46</v>
        <stp/>
        <stp>##V3_BDHV12</stp>
        <stp>ONTEX BB Equity</stp>
        <stp>PX_CLOSE_1D</stp>
        <stp>12/04/2019</stp>
        <stp>12/04/2019</stp>
        <stp>[Crispin Spreadsheet.xlsx]OEI!R39C28</stp>
        <tr r="AB39" s="1"/>
      </tp>
      <tp>
        <v>42</v>
        <stp/>
        <stp>##V3_BDHV12</stp>
        <stp>TUNG LN Equity</stp>
        <stp>PX_CLOSE_1D</stp>
        <stp>12/04/2019</stp>
        <stp>12/04/2019</stp>
        <stp>[Crispin Spreadsheet.xlsx]OPE!R49C22</stp>
        <tr r="V49" s="5"/>
      </tp>
      <tp>
        <v>1347</v>
        <stp/>
        <stp>##V3_BDPV12</stp>
        <stp>SGL SJ Equity</stp>
        <stp>LAST_PRICE</stp>
        <stp>[Crispin Spreadsheet.xlsx]ALEG!R36C7</stp>
        <tr r="G36" s="3"/>
      </tp>
      <tp>
        <v>147.1</v>
        <stp/>
        <stp>##V3_BDPV12</stp>
        <stp>DC/ LN Equity</stp>
        <stp>LAST_PRICE</stp>
        <stp>[Crispin Spreadsheet.xlsx]OEI!R480C7</stp>
        <tr r="G480" s="1"/>
      </tp>
      <tp>
        <v>4.16</v>
        <stp/>
        <stp>##V3_BDHV12</stp>
        <stp>GOGO US Equity</stp>
        <stp>PX_CLOSE_1D</stp>
        <stp>12/04/2019</stp>
        <stp>12/04/2019</stp>
        <stp>[Crispin Spreadsheet.xlsx]SWAN!R188C26</stp>
        <tr r="Z188" s="2"/>
      </tp>
      <tp>
        <v>114.1</v>
        <stp/>
        <stp>##V3_BDHV12</stp>
        <stp>GETIB SS Equity</stp>
        <stp>PX_CLOSE_1D</stp>
        <stp>12/04/2019</stp>
        <stp>12/04/2019</stp>
        <stp>[Crispin Spreadsheet.xlsx]SWAN!R95C26</stp>
        <tr r="Z95" s="2"/>
      </tp>
      <tp>
        <v>90.6</v>
        <stp/>
        <stp>##V3_BDPV12</stp>
        <stp>ERICB SS Equity</stp>
        <stp>LAST_PRICE</stp>
        <stp>[Crispin Spreadsheet4.xlsx]OPUS!R41C7</stp>
        <tr r="G41" s="4"/>
      </tp>
      <tp>
        <v>24.57</v>
        <stp/>
        <stp>##V3_BDHV12</stp>
        <stp>GGAL US Equity</stp>
        <stp>PX_CLOSE_1D</stp>
        <stp>12/04/2019</stp>
        <stp>12/04/2019</stp>
        <stp>[Crispin Spreadsheet.xlsx]SWAN!R189C26</stp>
        <tr r="Z189" s="2"/>
      </tp>
      <tp t="s">
        <v>EUR</v>
        <stp/>
        <stp>##V3_BDPV12</stp>
        <stp>NOKIA FH Equity</stp>
        <stp>CRNCY</stp>
        <stp>[Crispin Spreadsheet.xlsx]OEI!R77C4</stp>
        <tr r="D77" s="1"/>
      </tp>
      <tp>
        <v>322.7</v>
        <stp/>
        <stp>##V3_BDHV12</stp>
        <stp>GLEN LN Equity</stp>
        <stp>PX_CLOSE_1D</stp>
        <stp>12/04/2019</stp>
        <stp>12/04/2019</stp>
        <stp>[Crispin Spreadsheet.xlsx]SWAN!R136C26</stp>
        <tr r="Z136" s="2"/>
      </tp>
      <tp>
        <v>47.43</v>
        <stp/>
        <stp>##V3_BDPV12</stp>
        <stp>KNEBV FH Equity</stp>
        <stp>PX_YEST_CLOSE</stp>
        <stp>[Crispin Spreadsheet.xlsx]OEI!R73C6</stp>
        <tr r="F73" s="1"/>
      </tp>
      <tp>
        <v>214.4</v>
        <stp/>
        <stp>##V3_BDPV12</stp>
        <stp>MUV2 GY Equity</stp>
        <stp>LAST_PRICE</stp>
        <stp>[Crispin Spreadsheet.xlsx]OEI!R173C7</stp>
        <tr r="G173" s="1"/>
      </tp>
      <tp>
        <v>195.9</v>
        <stp/>
        <stp>##V3_BDHV12</stp>
        <stp>ARW LN Equity</stp>
        <stp>PX_CLOSE_1D</stp>
        <stp>12/04/2019</stp>
        <stp>12/04/2019</stp>
        <stp>[Crispin Spreadsheet.xlsx]OPUS!R45C22</stp>
        <tr r="V45" s="4"/>
      </tp>
      <tp>
        <v>0.86363000000000001</v>
        <stp/>
        <stp>##V3_BDPV12</stp>
        <stp>EURGBp Curncy</stp>
        <stp>LAST_PRICE</stp>
        <stp>[Crispin Spreadsheet4.xlsx]OBID!R7C13</stp>
        <tr r="M7" s="7"/>
      </tp>
      <tp>
        <v>0.86363000000000001</v>
        <stp/>
        <stp>##V3_BDPV12</stp>
        <stp>EURGBp Curncy</stp>
        <stp>LAST_PRICE</stp>
        <stp>[Crispin Spreadsheet4.xlsx]OBID!R8C13</stp>
        <tr r="M8" s="7"/>
      </tp>
      <tp>
        <v>64.278899999999993</v>
        <stp/>
        <stp>##V3_BDPV12</stp>
        <stp>USDRUB Curncy</stp>
        <stp>LAST_PRICE</stp>
        <stp>[Crispin Spreadsheet4.xlsx]OEI!R863C7</stp>
        <tr r="G863" s="1"/>
      </tp>
      <tp>
        <v>1.31</v>
        <stp/>
        <stp>##V3_BDPV12</stp>
        <stp>GBPUSD Curncy</stp>
        <stp>LAST_PRICE</stp>
        <stp>[Crispin Spreadsheet4.xlsx]OEI!R804C7</stp>
        <tr r="G804" s="1"/>
      </tp>
      <tp>
        <v>102.45</v>
        <stp/>
        <stp>##V3_BDPV12</stp>
        <stp>INTU LN Equity</stp>
        <stp>PX_YEST_CLOSE</stp>
        <stp>[Crispin Spreadsheet.xlsx]OEI!R521C6</stp>
        <tr r="F521" s="1"/>
      </tp>
      <tp t="s">
        <v>NOK</v>
        <stp/>
        <stp>##V3_BDPV12</stp>
        <stp>AKERBP NO Equity</stp>
        <stp>CRNCY</stp>
        <stp>[Crispin Spreadsheet.xlsx]OEI!R327C4</stp>
        <tr r="D327" s="1"/>
      </tp>
      <tp>
        <v>495</v>
        <stp/>
        <stp>##V3_BDPV12</stp>
        <stp>PLUS LN Equity</stp>
        <stp>PX_YEST_CLOSE</stp>
        <stp>[Crispin Spreadsheet.xlsx]OEI!R560C6</stp>
        <tr r="F560" s="1"/>
      </tp>
      <tp t="s">
        <v>SEK</v>
        <stp/>
        <stp>##V3_BDPV12</stp>
        <stp>HEXAB SS Equity</stp>
        <stp>CRNCY</stp>
        <stp>[Crispin Spreadsheet.xlsx]OEI!R828C4</stp>
        <tr r="D828" s="1"/>
      </tp>
      <tp>
        <v>1.34</v>
        <stp/>
        <stp>##V3_BDPV12</stp>
        <stp>BMPS IM Equity</stp>
        <stp>PX_YEST_CLOSE</stp>
        <stp>[Crispin Spreadsheet.xlsx]OEI!R236C6</stp>
        <tr r="F236" s="1"/>
      </tp>
      <tp>
        <v>83.1</v>
        <stp/>
        <stp>##V3_BDPV12</stp>
        <stp>SDRL NO Equity</stp>
        <stp>PX_YEST_CLOSE</stp>
        <stp>[Crispin Spreadsheet.xlsx]OEI!R336C6</stp>
        <tr r="F336" s="1"/>
      </tp>
      <tp t="s">
        <v>EUR</v>
        <stp/>
        <stp>##V3_BDPV12</stp>
        <stp>SAVE FP Equity</stp>
        <stp>CRNCY</stp>
        <stp>[Crispin Spreadsheet.xlsx]OEI!R123C4</stp>
        <tr r="D123" s="1"/>
      </tp>
      <tp t="s">
        <v>GBp</v>
        <stp/>
        <stp>##V3_BDPV12</stp>
        <stp>BLND LN Equity</stp>
        <stp>CRNCY</stp>
        <stp>[Crispin Spreadsheet.xlsx]OEI!R455C4</stp>
        <tr r="D455" s="1"/>
      </tp>
      <tp>
        <v>507</v>
        <stp/>
        <stp>##V3_BDPV12</stp>
        <stp>BA/ LN Equity</stp>
        <stp>LAST_PRICE</stp>
        <stp>[Crispin Spreadsheet4.xlsx]ALEG!R46C7</stp>
        <tr r="G46" s="3"/>
      </tp>
      <tp>
        <v>545.6</v>
        <stp/>
        <stp>##V3_BDPV12</stp>
        <stp>AUTO LN Equity</stp>
        <stp>PX_YEST_CLOSE</stp>
        <stp>[Crispin Spreadsheet.xlsx]OEI!R441C6</stp>
        <tr r="F441" s="1"/>
      </tp>
      <tp t="s">
        <v>EUR</v>
        <stp/>
        <stp>##V3_BDPV12</stp>
        <stp>BBVA SQ Equity</stp>
        <stp>CRNCY</stp>
        <stp>[Crispin Spreadsheet.xlsx]OEI!R362C4</stp>
        <tr r="D362" s="1"/>
      </tp>
      <tp>
        <v>168.45</v>
        <stp/>
        <stp>##V3_BDPV12</stp>
        <stp>SAND SS Equity</stp>
        <stp>PX_YEST_CLOSE</stp>
        <stp>[Crispin Spreadsheet.xlsx]OEI!R386C6</stp>
        <tr r="F386" s="1"/>
      </tp>
      <tp t="s">
        <v>USD</v>
        <stp/>
        <stp>##V3_BDPV12</stp>
        <stp>SDRL US Equity</stp>
        <stp>CRNCY</stp>
        <stp>[Crispin Spreadsheet.xlsx]OEI!R844C4</stp>
        <tr r="D844" s="1"/>
      </tp>
      <tp t="s">
        <v>USD</v>
        <stp/>
        <stp>##V3_BDPV12</stp>
        <stp>QRVO US Equity</stp>
        <stp>CRNCY</stp>
        <stp>[Crispin Spreadsheet.xlsx]OEI!R740C4</stp>
        <tr r="D740" s="1"/>
      </tp>
      <tp t="s">
        <v>USD</v>
        <stp/>
        <stp>##V3_BDPV12</stp>
        <stp>NLSN US Equity</stp>
        <stp>CRNCY</stp>
        <stp>[Crispin Spreadsheet.xlsx]OEI!R725C4</stp>
        <tr r="D725" s="1"/>
      </tp>
      <tp t="s">
        <v>CHF</v>
        <stp/>
        <stp>##V3_BDPV12</stp>
        <stp>NESN SW Equity</stp>
        <stp>CRNCY</stp>
        <stp>[Crispin Spreadsheet.xlsx]OEI!R411C4</stp>
        <tr r="D411" s="1"/>
      </tp>
      <tp t="s">
        <v>CHF</v>
        <stp/>
        <stp>##V3_BDPV12</stp>
        <stp>ZURN SW Equity</stp>
        <stp>CRNCY</stp>
        <stp>[Crispin Spreadsheet.xlsx]OEI!R420C4</stp>
        <tr r="D420" s="1"/>
      </tp>
      <tp>
        <v>1</v>
        <stp/>
        <stp>##V3_BDPV12</stp>
        <stp>USDZAr Curncy</stp>
        <stp>QUOTE_FACTOR</stp>
        <stp>[Crispin Spreadsheet.xlsx]FDXC!R32C12</stp>
        <tr r="L32" s="8"/>
      </tp>
      <tp>
        <v>1</v>
        <stp/>
        <stp>##V3_BDPV12</stp>
        <stp>USDZAr Curncy</stp>
        <stp>QUOTE_FACTOR</stp>
        <stp>[Crispin Spreadsheet.xlsx]FDXC!R33C12</stp>
        <tr r="L33" s="8"/>
      </tp>
      <tp t="s">
        <v>JPY</v>
        <stp/>
        <stp>##V3_BDPV12</stp>
        <stp>4911 JT Equity</stp>
        <stp>CRNCY</stp>
        <stp>[Crispin Spreadsheet.xlsx]FDXC!R22C4</stp>
        <tr r="D22" s="8"/>
      </tp>
      <tp>
        <v>9.86</v>
        <stp/>
        <stp>##V3_BDPV12</stp>
        <stp>ERIC US Equity</stp>
        <stp>PX_YEST_CLOSE</stp>
        <stp>[Crispin Spreadsheet.xlsx]OEI!R751C6</stp>
        <tr r="F751" s="1"/>
      </tp>
      <tp>
        <v>3877</v>
        <stp/>
        <stp>##V3_BDPV12</stp>
        <stp>3382 JT Equity</stp>
        <stp>LAST_PRICE</stp>
        <stp>[Crispin Spreadsheet.xlsx]OEI!R293C7</stp>
        <tr r="G293" s="1"/>
      </tp>
      <tp>
        <v>1050</v>
        <stp/>
        <stp>##V3_BDPV12</stp>
        <stp>3099 JT Equity</stp>
        <stp>LAST_PRICE</stp>
        <stp>[Crispin Spreadsheet.xlsx]OEI!R268C7</stp>
        <tr r="G268" s="1"/>
      </tp>
      <tp>
        <v>15.16</v>
        <stp/>
        <stp>##V3_BDPV12</stp>
        <stp>2823 HK Equity</stp>
        <stp>LAST_PRICE</stp>
        <stp>[Crispin Spreadsheet.xlsx]OEI!R202C7</stp>
        <tr r="G202" s="1"/>
      </tp>
      <tp>
        <v>1383</v>
        <stp/>
        <stp>##V3_BDPV12</stp>
        <stp>7224 JT Equity</stp>
        <stp>LAST_PRICE</stp>
        <stp>[Crispin Spreadsheet.xlsx]OEI!R295C7</stp>
        <tr r="G295" s="1"/>
      </tp>
      <tp>
        <v>667</v>
        <stp/>
        <stp>##V3_BDPV12</stp>
        <stp>DMGT LN Equity</stp>
        <stp>LAST_PRICE</stp>
        <stp>[Crispin Spreadsheet.xlsx]OBID!R10C7</stp>
        <tr r="G10" s="7"/>
      </tp>
      <tp>
        <v>216300</v>
        <stp/>
        <stp>##V3_BDPV12</stp>
        <stp>8953 JT Equity</stp>
        <stp>LAST_PRICE</stp>
        <stp>[Crispin Spreadsheet.xlsx]OEI!R272C7</stp>
        <tr r="G272" s="1"/>
      </tp>
      <tp>
        <v>1621.5</v>
        <stp/>
        <stp>##V3_BDPV12</stp>
        <stp>8750 JT Equity</stp>
        <stp>LAST_PRICE</stp>
        <stp>[Crispin Spreadsheet.xlsx]OEI!R261C7</stp>
        <tr r="G261" s="1"/>
      </tp>
      <tp>
        <v>309.10000000000002</v>
        <stp/>
        <stp>##V3_BDHV12</stp>
        <stp>LUPE SS Equity</stp>
        <stp>PX_CLOSE_1D</stp>
        <stp>12/04/2019</stp>
        <stp>12/04/2019</stp>
        <stp>[Crispin Spreadsheet.xlsx]OPE!R27C22</stp>
        <tr r="V27" s="5"/>
      </tp>
      <tp>
        <v>42</v>
        <stp/>
        <stp>##V3_BDPV12</stp>
        <stp>TUNG LN Equity</stp>
        <stp>LAST_PRICE</stp>
        <stp>[Crispin Spreadsheet.xlsx]OPUS!R64C7</stp>
        <tr r="G64" s="4"/>
      </tp>
      <tp t="s">
        <v>EUR</v>
        <stp/>
        <stp>##V3_BDPV12</stp>
        <stp>OTE1V FH Equity</stp>
        <stp>CRNCY</stp>
        <stp>[Crispin Spreadsheet.xlsx]OEI!R79C4</stp>
        <tr r="D79" s="1"/>
      </tp>
      <tp>
        <v>306.8</v>
        <stp/>
        <stp>##V3_BDPV12</stp>
        <stp>AKERBP NO Equity</stp>
        <stp>PX_YEST_CLOSE</stp>
        <stp>[Crispin Spreadsheet.xlsx]BEST!R6C6</stp>
        <tr r="F6" s="6"/>
      </tp>
      <tp>
        <v>83.05</v>
        <stp/>
        <stp>##V3_BDHV12</stp>
        <stp>SDRL NO Equity</stp>
        <stp>PX_CLOSE_1D</stp>
        <stp>12/04/2019</stp>
        <stp>12/04/2019</stp>
        <stp>[Crispin Spreadsheet.xlsx]SWAN!R83C26</stp>
        <tr r="Z83" s="2"/>
      </tp>
      <tp>
        <v>37.090000000000003</v>
        <stp/>
        <stp>##V3_BDHV12</stp>
        <stp>FOXA US Equity</stp>
        <stp>PX_CLOSE_1D</stp>
        <stp>12/04/2019</stp>
        <stp>12/04/2019</stp>
        <stp>[Crispin Spreadsheet.xlsx]SWAN!R186C26</stp>
        <tr r="Z186" s="2"/>
      </tp>
      <tp>
        <v>1581</v>
        <stp/>
        <stp>##V3_BDHV12</stp>
        <stp>HSX LN Equity</stp>
        <stp>PX_CLOSE_1D</stp>
        <stp>12/04/2019</stp>
        <stp>12/04/2019</stp>
        <stp>[Crispin Spreadsheet.xlsx]ALEG!R53C22</stp>
        <tr r="V53" s="3"/>
      </tp>
      <tp>
        <v>36.409999999999997</v>
        <stp/>
        <stp>##V3_BDHV12</stp>
        <stp>FOX US Equity</stp>
        <stp>PX_CLOSE_1D</stp>
        <stp>12/04/2019</stp>
        <stp>12/04/2019</stp>
        <stp>[Crispin Spreadsheet.xlsx]ALEG!R73C22</stp>
        <tr r="V73" s="3"/>
      </tp>
      <tp t="s">
        <v>DKK</v>
        <stp/>
        <stp>##V3_BDPV12</stp>
        <stp>COLOB DC Equity</stp>
        <stp>CRNCY</stp>
        <stp>[Crispin Spreadsheet.xlsx]OEI!R63C4</stp>
        <tr r="D63" s="1"/>
      </tp>
      <tp>
        <v>6.37</v>
        <stp/>
        <stp>##V3_BDPV12</stp>
        <stp>ZIL2 GY Equity</stp>
        <stp>LAST_PRICE</stp>
        <stp>[Crispin Spreadsheet.xlsx]OEI!R822C7</stp>
        <tr r="G822" s="1"/>
      </tp>
      <tp>
        <v>176.3</v>
        <stp/>
        <stp>##V3_BDHV12</stp>
        <stp>ASML NA Equity</stp>
        <stp>PX_CLOSE_1D</stp>
        <stp>12/04/2019</stp>
        <stp>12/04/2019</stp>
        <stp>[Crispin Spreadsheet.xlsx]SWAN!R75C26</stp>
        <tr r="Z75" s="2"/>
      </tp>
      <tp>
        <v>91.65</v>
        <stp/>
        <stp>##V3_BDHV12</stp>
        <stp>GLJ GY Equity</stp>
        <stp>PX_CLOSE_1D</stp>
        <stp>12/04/2019</stp>
        <stp>12/04/2019</stp>
        <stp>[Crispin Spreadsheet.xlsx]SWAN!R42C26</stp>
        <tr r="Z42" s="2"/>
      </tp>
      <tp t="s">
        <v>BRL</v>
        <stp/>
        <stp>##V3_BDPV12</stp>
        <stp>VALE3 BS Equity</stp>
        <stp>CRNCY</stp>
        <stp>[Crispin Spreadsheet.xlsx]OEI!R45C4</stp>
        <tr r="D45" s="1"/>
      </tp>
      <tp>
        <v>58.5</v>
        <stp/>
        <stp>##V3_BDHV12</stp>
        <stp>NODL NO Equity</stp>
        <stp>PX_CLOSE_1D</stp>
        <stp>12/04/2019</stp>
        <stp>12/04/2019</stp>
        <stp>[Crispin Spreadsheet.xlsx]SWAN!R82C26</stp>
        <tr r="Z82" s="2"/>
      </tp>
      <tp>
        <v>16.37</v>
        <stp/>
        <stp>##V3_BDHV12</stp>
        <stp>ESV US Equity</stp>
        <stp>PX_CLOSE_1D</stp>
        <stp>12/04/2019</stp>
        <stp>12/04/2019</stp>
        <stp>[Crispin Spreadsheet.xlsx]OPUS!R72C22</stp>
        <tr r="V72" s="4"/>
      </tp>
      <tp>
        <v>26.32</v>
        <stp/>
        <stp>##V3_BDHV12</stp>
        <stp>VIV FP Equity</stp>
        <stp>PX_CLOSE_1D</stp>
        <stp>12/04/2019</stp>
        <stp>12/04/2019</stp>
        <stp>[Crispin Spreadsheet.xlsx]OPUS!R14C22</stp>
        <tr r="V14" s="4"/>
      </tp>
      <tp>
        <v>224.85</v>
        <stp/>
        <stp>##V3_BDPV12</stp>
        <stp>BT/A LN Equity</stp>
        <stp>PX_YEST_CLOSE</stp>
        <stp>[Crispin Spreadsheet.xlsx]OPUS!R49C6</stp>
        <tr r="F49" s="4"/>
      </tp>
      <tp>
        <v>0.7177</v>
        <stp/>
        <stp>##V3_BDPV12</stp>
        <stp>AUDUSD Curncy</stp>
        <stp>LAST_PRICE</stp>
        <stp>[Crispin Spreadsheet4.xlsx]OEI!R865C7</stp>
        <tr r="G865" s="1"/>
      </tp>
      <tp>
        <v>1</v>
        <stp/>
        <stp>##V3_BDPV12</stp>
        <stp>EURZAr Curncy</stp>
        <stp>QUOTE_FACTOR</stp>
        <stp>[Crispin Spreadsheet.xlsx]ALEG!R36C12</stp>
        <tr r="L36" s="3"/>
      </tp>
      <tp>
        <v>1</v>
        <stp/>
        <stp>##V3_BDPV12</stp>
        <stp>EURZAr Curncy</stp>
        <stp>QUOTE_FACTOR</stp>
        <stp>[Crispin Spreadsheet.xlsx]ALEG!R35C12</stp>
        <tr r="L35" s="3"/>
      </tp>
      <tp t="s">
        <v>SEK</v>
        <stp/>
        <stp>##V3_BDPV12</stp>
        <stp>GETIB SS Equity</stp>
        <stp>CRNCY</stp>
        <stp>[Crispin Spreadsheet.xlsx]OEI!R381C4</stp>
        <tr r="D381" s="1"/>
      </tp>
      <tp t="s">
        <v>SEK</v>
        <stp/>
        <stp>##V3_BDPV12</stp>
        <stp>EKTAB SS Equity</stp>
        <stp>CRNCY</stp>
        <stp>[Crispin Spreadsheet.xlsx]OEI!R379C4</stp>
        <tr r="D379" s="1"/>
      </tp>
      <tp>
        <v>693.8</v>
        <stp/>
        <stp>##V3_BDPV12</stp>
        <stp>ADYEN NA Equity</stp>
        <stp>PX_YEST_CLOSE</stp>
        <stp>[Crispin Spreadsheet.xlsx]OEI!R311C6</stp>
        <tr r="F311" s="1"/>
      </tp>
      <tp t="s">
        <v>USD</v>
        <stp/>
        <stp>##V3_BDPV12</stp>
        <stp>CHTR US Equity</stp>
        <stp>CRNCY</stp>
        <stp>[Crispin Spreadsheet.xlsx]OEI!R653C4</stp>
        <tr r="D653" s="1"/>
      </tp>
      <tp t="s">
        <v>USD</v>
        <stp/>
        <stp>##V3_BDPV12</stp>
        <stp>UNVR US Equity</stp>
        <stp>CRNCY</stp>
        <stp>[Crispin Spreadsheet.xlsx]OEI!R761C4</stp>
        <tr r="D761" s="1"/>
      </tp>
      <tp t="s">
        <v>GBp</v>
        <stp/>
        <stp>##V3_BDPV12</stp>
        <stp>BRBY LN Equity</stp>
        <stp>CRNCY</stp>
        <stp>[Crispin Spreadsheet.xlsx]OEI!R458C4</stp>
        <tr r="D458" s="1"/>
      </tp>
      <tp>
        <v>494</v>
        <stp/>
        <stp>##V3_BDPV12</stp>
        <stp>INVP LN Equity</stp>
        <stp>PX_YEST_CLOSE</stp>
        <stp>[Crispin Spreadsheet.xlsx]OEI!R522C6</stp>
        <tr r="F522" s="1"/>
      </tp>
      <tp>
        <v>4364</v>
        <stp/>
        <stp>##V3_BDPV12</stp>
        <stp>ULVR LN Equity</stp>
        <stp>PX_YEST_CLOSE</stp>
        <stp>[Crispin Spreadsheet.xlsx]OEI!R612C6</stp>
        <tr r="F612" s="1"/>
      </tp>
      <tp>
        <v>495</v>
        <stp/>
        <stp>##V3_BDPV12</stp>
        <stp>PLUS LN Equity</stp>
        <stp>PX_YEST_CLOSE</stp>
        <stp>[Crispin Spreadsheet.xlsx]OEI!R841C6</stp>
        <tr r="F841" s="1"/>
      </tp>
      <tp t="s">
        <v>EUR</v>
        <stp/>
        <stp>##V3_BDPV12</stp>
        <stp>SESG FP Equity</stp>
        <stp>CRNCY</stp>
        <stp>[Crispin Spreadsheet.xlsx]OEI!R127C4</stp>
        <tr r="D127" s="1"/>
      </tp>
      <tp>
        <v>58.16</v>
        <stp/>
        <stp>##V3_BDPV12</stp>
        <stp>ADEN SW Equity</stp>
        <stp>PX_YEST_CLOSE</stp>
        <stp>[Crispin Spreadsheet.xlsx]OEI!R398C6</stp>
        <tr r="F398" s="1"/>
      </tp>
      <tp>
        <v>186.6</v>
        <stp/>
        <stp>##V3_BDPV12</stp>
        <stp>MOWI NO Equity</stp>
        <stp>PX_YEST_CLOSE</stp>
        <stp>[Crispin Spreadsheet.xlsx]OEI!R332C6</stp>
        <tr r="F332" s="1"/>
      </tp>
      <tp>
        <v>186.6</v>
        <stp/>
        <stp>##V3_BDPV12</stp>
        <stp>MOWI NO Equity</stp>
        <stp>PX_YEST_CLOSE</stp>
        <stp>[Crispin Spreadsheet.xlsx]OEI!R832C6</stp>
        <tr r="F832" s="1"/>
      </tp>
      <tp t="s">
        <v>NOK</v>
        <stp/>
        <stp>##V3_BDPV12</stp>
        <stp>SUBC NO Equity</stp>
        <stp>CRNCY</stp>
        <stp>[Crispin Spreadsheet.xlsx]OEI!R339C4</stp>
        <tr r="D339" s="1"/>
      </tp>
      <tp>
        <v>507</v>
        <stp/>
        <stp>##V3_BDPV12</stp>
        <stp>BA/ LN Equity</stp>
        <stp>LAST_PRICE</stp>
        <stp>[Crispin Spreadsheet4.xlsx]FDXC!R43C7</stp>
        <tr r="G43" s="8"/>
      </tp>
      <tp t="s">
        <v>GBp</v>
        <stp/>
        <stp>##V3_BDPV12</stp>
        <stp>PSON LN Equity</stp>
        <stp>CRNCY</stp>
        <stp>[Crispin Spreadsheet.xlsx]OEI!R555C4</stp>
        <tr r="D555" s="1"/>
      </tp>
      <tp>
        <v>146.5</v>
        <stp/>
        <stp>##V3_BDPV12</stp>
        <stp>SIKA SW Equity</stp>
        <stp>PX_YEST_CLOSE</stp>
        <stp>[Crispin Spreadsheet.xlsx]OEI!R416C6</stp>
        <tr r="F416" s="1"/>
      </tp>
      <tp>
        <v>176.7</v>
        <stp/>
        <stp>##V3_BDPV12</stp>
        <stp>SKAB SS Equity</stp>
        <stp>PX_YEST_CLOSE</stp>
        <stp>[Crispin Spreadsheet.xlsx]OEI!R388C6</stp>
        <tr r="F388" s="1"/>
      </tp>
      <tp>
        <v>165.96</v>
        <stp/>
        <stp>##V3_BDPV12</stp>
        <stp>BARC LN Equity</stp>
        <stp>PX_YEST_CLOSE</stp>
        <stp>[Crispin Spreadsheet.xlsx]OEI!R446C6</stp>
        <tr r="F446" s="1"/>
      </tp>
      <tp t="s">
        <v>JPY</v>
        <stp/>
        <stp>##V3_BDPV12</stp>
        <stp>5020 JT Equity</stp>
        <stp>CRNCY</stp>
        <stp>[Crispin Spreadsheet.xlsx]FDXC!R20C4</stp>
        <tr r="D20" s="8"/>
      </tp>
      <tp>
        <v>3.33</v>
        <stp/>
        <stp>##V3_BDPV12</stp>
        <stp>2899 HK Equity</stp>
        <stp>LAST_PRICE</stp>
        <stp>[Crispin Spreadsheet.xlsx]OEI!R209C7</stp>
        <tr r="G209" s="1"/>
      </tp>
      <tp>
        <v>21.1</v>
        <stp/>
        <stp>##V3_BDPV12</stp>
        <stp>1128 HK Equity</stp>
        <stp>LAST_PRICE</stp>
        <stp>[Crispin Spreadsheet.xlsx]OEI!R218C7</stp>
        <tr r="G218" s="1"/>
      </tp>
      <tp>
        <v>2474</v>
        <stp/>
        <stp>##V3_BDPV12</stp>
        <stp>7181 JT Equity</stp>
        <stp>LAST_PRICE</stp>
        <stp>[Crispin Spreadsheet.xlsx]OEI!R271C7</stp>
        <tr r="G271" s="1"/>
      </tp>
      <tp>
        <v>3090</v>
        <stp/>
        <stp>##V3_BDPV12</stp>
        <stp>6857 JT Equity</stp>
        <stp>LAST_PRICE</stp>
        <stp>[Crispin Spreadsheet.xlsx]OEI!R257C7</stp>
        <tr r="G257" s="1"/>
      </tp>
      <tp>
        <v>21580</v>
        <stp/>
        <stp>##V3_BDPV12</stp>
        <stp>6954 JT Equity</stp>
        <stp>LAST_PRICE</stp>
        <stp>[Crispin Spreadsheet.xlsx]OEI!R264C7</stp>
        <tr r="G264" s="1"/>
      </tp>
      <tp>
        <v>79</v>
        <stp/>
        <stp>##V3_BDPV12</stp>
        <stp>6740 JT Equity</stp>
        <stp>LAST_PRICE</stp>
        <stp>[Crispin Spreadsheet.xlsx]OEI!R270C7</stp>
        <tr r="G270" s="1"/>
      </tp>
      <tp>
        <v>37.53</v>
        <stp/>
        <stp>##V3_BDPV12</stp>
        <stp>FOXA US Equity</stp>
        <stp>LAST_PRICE</stp>
        <stp>[Crispin Spreadsheet.xlsx]OPUS!R73C7</stp>
        <tr r="G73" s="4"/>
      </tp>
      <tp>
        <v>124.15</v>
        <stp/>
        <stp>##V3_BDHV12</stp>
        <stp>DANSKE DC Equity</stp>
        <stp>PX_CLOSE_1D</stp>
        <stp>12/04/2019</stp>
        <stp>12/04/2019</stp>
        <stp>[Crispin Spreadsheet.xlsx]OEI!R64C28</stp>
        <tr r="AB64" s="1"/>
      </tp>
      <tp>
        <v>2650.5</v>
        <stp/>
        <stp>##V3_BDPV12</stp>
        <stp>8801 JT Equity</stp>
        <stp>LAST_PRICE</stp>
        <stp>[Crispin Spreadsheet.xlsx]OEI!R281C7</stp>
        <tr r="G281" s="1"/>
      </tp>
      <tp>
        <v>1505</v>
        <stp/>
        <stp>##V3_BDPV12</stp>
        <stp>8929 JT Equity</stp>
        <stp>LAST_PRICE</stp>
        <stp>[Crispin Spreadsheet.xlsx]OEI!R259C7</stp>
        <tr r="G259" s="1"/>
      </tp>
      <tp>
        <v>667</v>
        <stp/>
        <stp>##V3_BDPV12</stp>
        <stp>DMGT LN Equity</stp>
        <stp>LAST_PRICE</stp>
        <stp>[Crispin Spreadsheet.xlsx]FDXC!R46C7</stp>
        <tr r="G46" s="8"/>
      </tp>
      <tp>
        <v>12025</v>
        <stp/>
        <stp>##V3_BDPV12</stp>
        <stp>GXA Index</stp>
        <stp>PX_YEST_CLOSE</stp>
        <stp>[Crispin Spreadsheet.xlsx]OEI!R145C6</stp>
        <tr r="F145" s="1"/>
      </tp>
      <tp>
        <v>17754</v>
        <stp/>
        <stp>##V3_BDPV12</stp>
        <stp>ANG SJ Equity</stp>
        <stp>LAST_PRICE</stp>
        <stp>[Crispin Spreadsheet.xlsx]SWAN!R86C7</stp>
        <tr r="G86" s="2"/>
      </tp>
      <tp>
        <v>63.4</v>
        <stp/>
        <stp>##V3_BDPV12</stp>
        <stp>HDG NA Equity</stp>
        <stp>LAST_PRICE</stp>
        <stp>[Crispin Spreadsheet.xlsx]SWAN!R76C7</stp>
        <tr r="G76" s="2"/>
      </tp>
      <tp>
        <v>36.950000000000003</v>
        <stp/>
        <stp>##V3_BDPV12</stp>
        <stp>FOX US Equity</stp>
        <stp>LAST_PRICE</stp>
        <stp>[Crispin Spreadsheet.xlsx]OPUS!R74C7</stp>
        <tr r="G74" s="4"/>
      </tp>
      <tp>
        <v>308.7</v>
        <stp/>
        <stp>##V3_BDHV12</stp>
        <stp>AKERBP NO Equity</stp>
        <stp>PX_CLOSE_1D</stp>
        <stp>12/04/2019</stp>
        <stp>12/04/2019</stp>
        <stp>[Crispin Spreadsheet.xlsx]OPE!R21C22</stp>
        <tr r="V21" s="5"/>
      </tp>
      <tp t="s">
        <v>EUR</v>
        <stp/>
        <stp>##V3_BDPV12</stp>
        <stp>NRE1V FH Equity</stp>
        <stp>CRNCY</stp>
        <stp>[Crispin Spreadsheet.xlsx]OEI!R78C4</stp>
        <tr r="D78" s="1"/>
      </tp>
      <tp>
        <v>48.43</v>
        <stp/>
        <stp>##V3_BDPV12</stp>
        <stp>BMA US Equity</stp>
        <stp>LAST_PRICE</stp>
        <stp>[Crispin Spreadsheet.xlsx]ALEG!R69C7</stp>
        <tr r="G69" s="3"/>
      </tp>
      <tp t="s">
        <v>BRL</v>
        <stp/>
        <stp>##V3_BDPV12</stp>
        <stp>SLCE3 BS Equity</stp>
        <stp>CRNCY</stp>
        <stp>[Crispin Spreadsheet.xlsx]ALEG!R6C4</stp>
        <tr r="D6" s="3"/>
      </tp>
      <tp>
        <v>195.9</v>
        <stp/>
        <stp>##V3_BDHV12</stp>
        <stp>ARW LN Equity</stp>
        <stp>PX_CLOSE_1D</stp>
        <stp>12/04/2019</stp>
        <stp>12/04/2019</stp>
        <stp>[Crispin Spreadsheet.xlsx]ALEG!R44C22</stp>
        <tr r="V44" s="3"/>
      </tp>
      <tp>
        <v>114.15</v>
        <stp/>
        <stp>##V3_BDPV12</stp>
        <stp>GETIB SS Equity</stp>
        <stp>LAST_PRICE</stp>
        <stp>[Crispin Spreadsheet4.xlsx]SWAN!R95C7</stp>
        <tr r="G95" s="2"/>
      </tp>
      <tp>
        <v>55.79</v>
        <stp/>
        <stp>##V3_BDPV12</stp>
        <stp>REDFTPB GU Equity</stp>
        <stp>PX_YEST_CLOSE</stp>
        <stp>[Crispin Spreadsheet.xlsx]OEI!R199C6</stp>
        <tr r="F199" s="1"/>
      </tp>
      <tp>
        <v>2.87</v>
        <stp/>
        <stp>##V3_BDHV12</stp>
        <stp>AVP US Equity</stp>
        <stp>PX_CLOSE_1D</stp>
        <stp>12/04/2019</stp>
        <stp>12/04/2019</stp>
        <stp>[Crispin Spreadsheet.xlsx]FDXC!R64C22</stp>
        <tr r="V64" s="8"/>
      </tp>
      <tp>
        <v>31.2</v>
        <stp/>
        <stp>##V3_BDHV12</stp>
        <stp>SLP LN Equity</stp>
        <stp>PX_CLOSE_1D</stp>
        <stp>12/04/2019</stp>
        <stp>12/04/2019</stp>
        <stp>[Crispin Spreadsheet.xlsx]FDXC!R56C22</stp>
        <tr r="V56" s="8"/>
      </tp>
      <tp>
        <v>25.38</v>
        <stp/>
        <stp>##V3_BDHV12</stp>
        <stp>IGLN LN Equity</stp>
        <stp>PX_CLOSE_1D</stp>
        <stp>12/04/2019</stp>
        <stp>12/04/2019</stp>
        <stp>[Crispin Spreadsheet.xlsx]SWAN!R224C26</stp>
        <tr r="Z224" s="2"/>
      </tp>
      <tp>
        <v>595</v>
        <stp/>
        <stp>##V3_BDHV12</stp>
        <stp>INCH LN Equity</stp>
        <stp>PX_CLOSE_1D</stp>
        <stp>12/04/2019</stp>
        <stp>12/04/2019</stp>
        <stp>[Crispin Spreadsheet.xlsx]SWAN!R142C26</stp>
        <tr r="Z142" s="2"/>
      </tp>
      <tp>
        <v>103.3</v>
        <stp/>
        <stp>##V3_BDHV12</stp>
        <stp>INTU LN Equity</stp>
        <stp>PX_CLOSE_1D</stp>
        <stp>12/04/2019</stp>
        <stp>12/04/2019</stp>
        <stp>[Crispin Spreadsheet.xlsx]SWAN!R143C26</stp>
        <tr r="Z143" s="2"/>
      </tp>
      <tp t="s">
        <v>DKK</v>
        <stp/>
        <stp>##V3_BDPV12</stp>
        <stp>AMBUB DC Equity</stp>
        <stp>CRNCY</stp>
        <stp>[Crispin Spreadsheet.xlsx]OEI!R62C4</stp>
        <tr r="D62" s="1"/>
      </tp>
      <tp>
        <v>27.92</v>
        <stp/>
        <stp>##V3_BDPV12</stp>
        <stp>LBTYA US Equity</stp>
        <stp>PX_YEST_CLOSE</stp>
        <stp>[Crispin Spreadsheet.xlsx]OEI!R710C6</stp>
        <tr r="F710" s="1"/>
      </tp>
      <tp>
        <v>120.95</v>
        <stp/>
        <stp>##V3_BDPV12</stp>
        <stp>MSFT US Equity</stp>
        <stp>PX_YEST_CLOSE</stp>
        <stp>[Crispin Spreadsheet.xlsx]OEI!R720C6</stp>
        <tr r="F720" s="1"/>
      </tp>
      <tp>
        <v>45.1</v>
        <stp/>
        <stp>##V3_BDPV12</stp>
        <stp>BAER SW Equity</stp>
        <stp>PX_YEST_CLOSE</stp>
        <stp>[Crispin Spreadsheet.xlsx]OEI!R407C6</stp>
        <tr r="F407" s="1"/>
      </tp>
      <tp>
        <v>8.25</v>
        <stp/>
        <stp>##V3_BDPV12</stp>
        <stp>EURN BB Equity</stp>
        <stp>PX_YEST_CLOSE</stp>
        <stp>[Crispin Spreadsheet.xlsx]OEI!R825C6</stp>
        <tr r="F825" s="1"/>
      </tp>
      <tp>
        <v>103.2</v>
        <stp/>
        <stp>##V3_BDPV12</stp>
        <stp>DUFN SW Equity</stp>
        <stp>PX_YEST_CLOSE</stp>
        <stp>[Crispin Spreadsheet.xlsx]OEI!R404C6</stp>
        <tr r="F404" s="1"/>
      </tp>
      <tp>
        <v>4.22</v>
        <stp/>
        <stp>##V3_BDPV12</stp>
        <stp>GOGO US Equity</stp>
        <stp>PX_YEST_CLOSE</stp>
        <stp>[Crispin Spreadsheet.xlsx]OEI!R691C6</stp>
        <tr r="F691" s="1"/>
      </tp>
      <tp>
        <v>41.84</v>
        <stp/>
        <stp>##V3_BDPV12</stp>
        <stp>FIBK US Equity</stp>
        <stp>PX_YEST_CLOSE</stp>
        <stp>[Crispin Spreadsheet.xlsx]OEI!R684C6</stp>
        <tr r="F684" s="1"/>
      </tp>
      <tp t="s">
        <v>GBp</v>
        <stp/>
        <stp>##V3_BDPV12</stp>
        <stp>INCH LN Equity</stp>
        <stp>CRNCY</stp>
        <stp>[Crispin Spreadsheet.xlsx]OEI!R516C4</stp>
        <tr r="D516" s="1"/>
      </tp>
      <tp>
        <v>24.58</v>
        <stp/>
        <stp>##V3_BDPV12</stp>
        <stp>CLAB SS Equity</stp>
        <stp>PX_YEST_CLOSE</stp>
        <stp>[Crispin Spreadsheet.xlsx]OEI!R377C6</stp>
        <tr r="F377" s="1"/>
      </tp>
      <tp>
        <v>458.97</v>
        <stp/>
        <stp>##V3_BDPV12</stp>
        <stp>CACC US Equity</stp>
        <stp>PX_YEST_CLOSE</stp>
        <stp>[Crispin Spreadsheet.xlsx]OEI!R665C6</stp>
        <tr r="F665" s="1"/>
      </tp>
      <tp>
        <v>47.39</v>
        <stp/>
        <stp>##V3_BDHV12</stp>
        <stp>KNEBV FH Equity</stp>
        <stp>PX_CLOSE_1D</stp>
        <stp>12/04/2019</stp>
        <stp>12/04/2019</stp>
        <stp>[Crispin Spreadsheet.xlsx]OEI!R73C28</stp>
        <tr r="AB73" s="1"/>
      </tp>
      <tp>
        <v>3.73</v>
        <stp/>
        <stp>##V3_BDPV12</stp>
        <stp>1919 HK Equity</stp>
        <stp>LAST_PRICE</stp>
        <stp>[Crispin Spreadsheet.xlsx]OEI!R206C7</stp>
        <tr r="G206" s="1"/>
      </tp>
      <tp>
        <v>211</v>
        <stp/>
        <stp>##V3_BDPV12</stp>
        <stp>8848 JT Equity</stp>
        <stp>LAST_PRICE</stp>
        <stp>[Crispin Spreadsheet.xlsx]OEI!R277C7</stp>
        <tr r="G277" s="1"/>
      </tp>
      <tp>
        <v>5213</v>
        <stp/>
        <stp>##V3_BDPV12</stp>
        <stp>GFI SJ Equity</stp>
        <stp>LAST_PRICE</stp>
        <stp>[Crispin Spreadsheet.xlsx]SWAN!R87C7</stp>
        <tr r="G87" s="2"/>
      </tp>
      <tp>
        <v>1.6419999999999999</v>
        <stp/>
        <stp>##V3_BDPV12</stp>
        <stp>SRS IM Equity</stp>
        <stp>LAST_PRICE</stp>
        <stp>[Crispin Spreadsheet.xlsx]OPUS!R20C7</stp>
        <tr r="G20" s="4"/>
      </tp>
      <tp>
        <v>26.3</v>
        <stp/>
        <stp>##V3_BDPV12</stp>
        <stp>PDG LN Equity</stp>
        <stp>LAST_PRICE</stp>
        <stp>[Crispin Spreadsheet.xlsx]OBID!R13C7</stp>
        <tr r="G13" s="7"/>
      </tp>
      <tp>
        <v>26.3</v>
        <stp/>
        <stp>##V3_BDPV12</stp>
        <stp>PDG LN Equity</stp>
        <stp>LAST_PRICE</stp>
        <stp>[Crispin Spreadsheet.xlsx]FDXC!R54C7</stp>
        <tr r="G54" s="8"/>
      </tp>
      <tp>
        <v>5.0000000000000001E-3</v>
        <stp/>
        <stp>##V3_BDHV12</stp>
        <stp>WGXO AU Equity</stp>
        <stp>PX_CLOSE_1D</stp>
        <stp>12/04/2019</stp>
        <stp>12/04/2019</stp>
        <stp>[Crispin Spreadsheet.xlsx]OEI!R25C28</stp>
        <tr r="AB25" s="1"/>
      </tp>
      <tp>
        <v>522.79999999999995</v>
        <stp/>
        <stp>##V3_BDHV12</stp>
        <stp>HWDN LN Equity</stp>
        <stp>PX_CLOSE_1D</stp>
        <stp>12/04/2019</stp>
        <stp>12/04/2019</stp>
        <stp>[Crispin Spreadsheet.xlsx]SWAN!R138C26</stp>
        <tr r="Z138" s="2"/>
      </tp>
      <tp>
        <v>16.37</v>
        <stp/>
        <stp>##V3_BDHV12</stp>
        <stp>ESV US Equity</stp>
        <stp>PX_CLOSE_1D</stp>
        <stp>12/04/2019</stp>
        <stp>12/04/2019</stp>
        <stp>[Crispin Spreadsheet.xlsx]ALEG!R71C22</stp>
        <tr r="V71" s="3"/>
      </tp>
      <tp>
        <v>26.32</v>
        <stp/>
        <stp>##V3_BDHV12</stp>
        <stp>VIV FP Equity</stp>
        <stp>PX_CLOSE_1D</stp>
        <stp>12/04/2019</stp>
        <stp>12/04/2019</stp>
        <stp>[Crispin Spreadsheet.xlsx]ALEG!R13C22</stp>
        <tr r="V13" s="3"/>
      </tp>
      <tp>
        <v>504</v>
        <stp/>
        <stp>##V3_BDHV12</stp>
        <stp>HEXAB SS Equity</stp>
        <stp>PX_CLOSE_1D</stp>
        <stp>12/04/2019</stp>
        <stp>12/04/2019</stp>
        <stp>[Crispin Spreadsheet.xlsx]SWAN!R96C26</stp>
        <tr r="Z96" s="2"/>
      </tp>
      <tp t="s">
        <v>BRL</v>
        <stp/>
        <stp>##V3_BDPV12</stp>
        <stp>SLCE3 BS Equity</stp>
        <stp>CRNCY</stp>
        <stp>[Crispin Spreadsheet.xlsx]OEI!R44C4</stp>
        <tr r="D44" s="1"/>
      </tp>
      <tp>
        <v>36.409999999999997</v>
        <stp/>
        <stp>##V3_BDHV12</stp>
        <stp>FOX US Equity</stp>
        <stp>PX_CLOSE_1D</stp>
        <stp>12/04/2019</stp>
        <stp>12/04/2019</stp>
        <stp>[Crispin Spreadsheet.xlsx]OPUS!R74C22</stp>
        <tr r="V74" s="4"/>
      </tp>
      <tp>
        <v>1581</v>
        <stp/>
        <stp>##V3_BDHV12</stp>
        <stp>HSX LN Equity</stp>
        <stp>PX_CLOSE_1D</stp>
        <stp>12/04/2019</stp>
        <stp>12/04/2019</stp>
        <stp>[Crispin Spreadsheet.xlsx]OPUS!R54C22</stp>
        <tr r="V54" s="4"/>
      </tp>
      <tp>
        <v>6.22</v>
        <stp/>
        <stp>##V3_BDPV12</stp>
        <stp>ZIL2 GY Equity</stp>
        <stp>PX_YEST_CLOSE</stp>
        <stp>[Crispin Spreadsheet.xlsx]OEI!R161C6</stp>
        <tr r="F161" s="1"/>
      </tp>
      <tp>
        <v>60.26</v>
        <stp/>
        <stp>##V3_BDPV12</stp>
        <stp>PAH3 GY Equity</stp>
        <stp>PX_YEST_CLOSE</stp>
        <stp>[Crispin Spreadsheet.xlsx]OEI!R175C6</stp>
        <tr r="F175" s="1"/>
      </tp>
      <tp t="s">
        <v>GBp</v>
        <stp/>
        <stp>##V3_BDPV12</stp>
        <stp>DMGT LN Equity</stp>
        <stp>CRNCY</stp>
        <stp>[Crispin Spreadsheet.xlsx]OEI!R473C4</stp>
        <tr r="D473" s="1"/>
      </tp>
      <tp>
        <v>14.23</v>
        <stp/>
        <stp>##V3_BDPV12</stp>
        <stp>FCA IM Equity</stp>
        <stp>LAST_PRICE</stp>
        <stp>[Crispin Spreadsheet4.xlsx]SWAN!R60C7</stp>
        <tr r="G60" s="2"/>
      </tp>
      <tp>
        <v>15.19</v>
        <stp/>
        <stp>##V3_BDPV12</stp>
        <stp>SBER LI Equity</stp>
        <stp>LAST_PRICE</stp>
        <stp>[Crispin Spreadsheet4.xlsx]ALEG!R59C7</stp>
        <tr r="G59" s="3"/>
      </tp>
      <tp>
        <v>235</v>
        <stp/>
        <stp>##V3_BDPV12</stp>
        <stp>SBRY LN Equity</stp>
        <stp>PX_YEST_CLOSE</stp>
        <stp>[Crispin Spreadsheet.xlsx]OEI!R528C6</stp>
        <tr r="F528" s="1"/>
      </tp>
      <tp>
        <v>8.44</v>
        <stp/>
        <stp>##V3_BDPV12</stp>
        <stp>GARAN TI Equity</stp>
        <stp>PX_YEST_CLOSE</stp>
        <stp>[Crispin Spreadsheet.xlsx]OEI!R423C6</stp>
        <tr r="F423" s="1"/>
      </tp>
      <tp t="s">
        <v>USD</v>
        <stp/>
        <stp>##V3_BDPV12</stp>
        <stp>SBER LI Equity</stp>
        <stp>CRNCY</stp>
        <stp>[Crispin Spreadsheet.xlsx]OEI!R586C4</stp>
        <tr r="D586" s="1"/>
      </tp>
      <tp>
        <v>254.4</v>
        <stp/>
        <stp>##V3_BDPV12</stp>
        <stp>IBST LN Equity</stp>
        <stp>PX_YEST_CLOSE</stp>
        <stp>[Crispin Spreadsheet.xlsx]OEI!R509C6</stp>
        <tr r="F509" s="1"/>
      </tp>
      <tp>
        <v>5560</v>
        <stp/>
        <stp>##V3_BDPV12</stp>
        <stp>RICHT HB Equity</stp>
        <stp>PX_YEST_CLOSE</stp>
        <stp>[Crispin Spreadsheet.xlsx]OEI!R221C6</stp>
        <tr r="F221" s="1"/>
      </tp>
      <tp t="s">
        <v>GBp</v>
        <stp/>
        <stp>##V3_BDPV12</stp>
        <stp>HSBA LN Equity</stp>
        <stp>CRNCY</stp>
        <stp>[Crispin Spreadsheet.xlsx]OEI!R506C4</stp>
        <tr r="D506" s="1"/>
      </tp>
      <tp>
        <v>26.6</v>
        <stp/>
        <stp>##V3_BDPV12</stp>
        <stp>LIGHT NA Equity</stp>
        <stp>PX_YEST_CLOSE</stp>
        <stp>[Crispin Spreadsheet.xlsx]OEI!R322C6</stp>
        <tr r="F322" s="1"/>
      </tp>
      <tp>
        <v>3550</v>
        <stp/>
        <stp>##V3_BDPV12</stp>
        <stp>5019 JT Equity</stp>
        <stp>PX_YEST_CLOSE</stp>
        <stp>[Crispin Spreadsheet.xlsx]OPUS!R23C6</stp>
        <tr r="F23" s="4"/>
      </tp>
      <tp t="s">
        <v>USD</v>
        <stp/>
        <stp>##V3_BDPV12</stp>
        <stp>AAPL US Equity</stp>
        <stp>CRNCY</stp>
        <stp>[Crispin Spreadsheet.xlsx]OEI!R639C4</stp>
        <tr r="D639" s="1"/>
      </tp>
      <tp t="s">
        <v>GBp</v>
        <stp/>
        <stp>##V3_BDPV12</stp>
        <stp>OCDO LN Equity</stp>
        <stp>CRNCY</stp>
        <stp>[Crispin Spreadsheet.xlsx]OEI!R550C4</stp>
        <tr r="D550" s="1"/>
      </tp>
      <tp t="s">
        <v>EUR</v>
        <stp/>
        <stp>##V3_BDPV12</stp>
        <stp>GEDI IM Equity</stp>
        <stp>CRNCY</stp>
        <stp>[Crispin Spreadsheet.xlsx]OEI!R243C4</stp>
        <tr r="D243" s="1"/>
      </tp>
      <tp>
        <v>2479</v>
        <stp/>
        <stp>##V3_BDPV12</stp>
        <stp>RDSA LN Equity</stp>
        <stp>PX_YEST_CLOSE</stp>
        <stp>[Crispin Spreadsheet.xlsx]OEI!R579C6</stp>
        <tr r="F579" s="1"/>
      </tp>
      <tp>
        <v>1368</v>
        <stp/>
        <stp>##V3_BDPV12</stp>
        <stp>1808 JT Equity</stp>
        <stp>LAST_PRICE</stp>
        <stp>[Crispin Spreadsheet.xlsx]OEI!R266C7</stp>
        <tr r="G266" s="1"/>
      </tp>
      <tp>
        <v>3580</v>
        <stp/>
        <stp>##V3_BDPV12</stp>
        <stp>5019 JT Equity</stp>
        <stp>LAST_PRICE</stp>
        <stp>[Crispin Spreadsheet.xlsx]OEI!R267C7</stp>
        <tr r="G267" s="1"/>
      </tp>
      <tp>
        <v>2500</v>
        <stp/>
        <stp>##V3_BDPV12</stp>
        <stp>4208 JT Equity</stp>
        <stp>LAST_PRICE</stp>
        <stp>[Crispin Spreadsheet.xlsx]OEI!R306C7</stp>
        <tr r="G306" s="1"/>
      </tp>
      <tp>
        <v>279</v>
        <stp/>
        <stp>##V3_BDPV12</stp>
        <stp>4689 JT Equity</stp>
        <stp>LAST_PRICE</stp>
        <stp>[Crispin Spreadsheet.xlsx]OEI!R307C7</stp>
        <tr r="G307" s="1"/>
      </tp>
      <tp>
        <v>15.02</v>
        <stp/>
        <stp>##V3_BDHV12</stp>
        <stp>SBER LI Equity</stp>
        <stp>PX_CLOSE_1D</stp>
        <stp>12/04/2019</stp>
        <stp>12/04/2019</stp>
        <stp>[Crispin Spreadsheet.xlsx]OPE!R47C22</stp>
        <tr r="V47" s="5"/>
      </tp>
      <tp>
        <v>66.3</v>
        <stp/>
        <stp>##V3_BDPV12</stp>
        <stp>FRO NO Equity</stp>
        <stp>LAST_PRICE</stp>
        <stp>[Crispin Spreadsheet.xlsx]SWAN!R80C7</stp>
        <tr r="G80" s="2"/>
      </tp>
      <tp>
        <v>26.54</v>
        <stp/>
        <stp>##V3_BDPV12</stp>
        <stp>VIV FP Equity</stp>
        <stp>LAST_PRICE</stp>
        <stp>[Crispin Spreadsheet.xlsx]OPUS!R14C7</stp>
        <tr r="G14" s="4"/>
      </tp>
      <tp>
        <v>197.1</v>
        <stp/>
        <stp>##V3_BDPV12</stp>
        <stp>ARW LN Equity</stp>
        <stp>LAST_PRICE</stp>
        <stp>[Crispin Spreadsheet.xlsx]OPUS!R45C7</stp>
        <tr r="G45" s="4"/>
      </tp>
      <tp>
        <v>3.47</v>
        <stp/>
        <stp>##V3_BDPV12</stp>
        <stp>KGC US Equity</stp>
        <stp>LAST_PRICE</stp>
        <stp>[Crispin Spreadsheet.xlsx]FDXC!R71C7</stp>
        <tr r="G71" s="8"/>
      </tp>
      <tp>
        <v>3.47</v>
        <stp/>
        <stp>##V3_BDPV12</stp>
        <stp>KGC US Equity</stp>
        <stp>LAST_PRICE</stp>
        <stp>[Crispin Spreadsheet.xlsx]ALEG!R75C7</stp>
        <tr r="G75" s="3"/>
      </tp>
      <tp>
        <v>246.2</v>
        <stp/>
        <stp>##V3_BDHV12</stp>
        <stp>DOM LN Equity</stp>
        <stp>PX_CLOSE_1D</stp>
        <stp>12/04/2019</stp>
        <stp>12/04/2019</stp>
        <stp>[Crispin Spreadsheet.xlsx]SWAN!R133C26</stp>
        <tr r="Z133" s="2"/>
      </tp>
      <tp t="s">
        <v>#N/A N/A</v>
        <stp/>
        <stp>##V3_BDHV12</stp>
        <stp>DEB LN Equity</stp>
        <stp>PX_CLOSE_1D</stp>
        <stp>12/04/2019</stp>
        <stp>12/04/2019</stp>
        <stp>[Crispin Spreadsheet.xlsx]SWAN!R127C26</stp>
        <tr r="Z127" s="2"/>
      </tp>
      <tp>
        <v>121.75</v>
        <stp/>
        <stp>##V3_BDHV12</stp>
        <stp>GBS LN Equity</stp>
        <stp>PX_CLOSE_1D</stp>
        <stp>12/04/2019</stp>
        <stp>12/04/2019</stp>
        <stp>[Crispin Spreadsheet.xlsx]SWAN!R220C26</stp>
        <tr r="Z220" s="2"/>
      </tp>
      <tp>
        <v>144.69999999999999</v>
        <stp/>
        <stp>##V3_BDHV12</stp>
        <stp>DC/ LN Equity</stp>
        <stp>PX_CLOSE_1D</stp>
        <stp>12/04/2019</stp>
        <stp>12/04/2019</stp>
        <stp>[Crispin Spreadsheet.xlsx]SWAN!R132C26</stp>
        <tr r="Z132" s="2"/>
      </tp>
      <tp>
        <v>1250</v>
        <stp/>
        <stp>##V3_BDHV12</stp>
        <stp>ERM LN Equity</stp>
        <stp>PX_CLOSE_1D</stp>
        <stp>12/04/2019</stp>
        <stp>12/04/2019</stp>
        <stp>[Crispin Spreadsheet.xlsx]SWAN!R134C26</stp>
        <tr r="Z134" s="2"/>
      </tp>
      <tp>
        <v>145.80000000000001</v>
        <stp/>
        <stp>##V3_BDHV12</stp>
        <stp>EMG LN Equity</stp>
        <stp>PX_CLOSE_1D</stp>
        <stp>12/04/2019</stp>
        <stp>12/04/2019</stp>
        <stp>[Crispin Spreadsheet.xlsx]SWAN!R151C26</stp>
        <tr r="Z151" s="2"/>
      </tp>
      <tp>
        <v>99.2</v>
        <stp/>
        <stp>##V3_BDHV12</stp>
        <stp>FGP LN Equity</stp>
        <stp>PX_CLOSE_1D</stp>
        <stp>12/04/2019</stp>
        <stp>12/04/2019</stp>
        <stp>[Crispin Spreadsheet.xlsx]SWAN!R135C26</stp>
        <tr r="Z135" s="2"/>
      </tp>
      <tp>
        <v>209.3</v>
        <stp/>
        <stp>##V3_BDHV12</stp>
        <stp>GNC LN Equity</stp>
        <stp>PX_CLOSE_1D</stp>
        <stp>12/04/2019</stp>
        <stp>12/04/2019</stp>
        <stp>[Crispin Spreadsheet.xlsx]SWAN!R137C26</stp>
        <tr r="Z137" s="2"/>
      </tp>
      <tp>
        <v>668.2</v>
        <stp/>
        <stp>##V3_BDHV12</stp>
        <stp>DMGT LN Equity</stp>
        <stp>PX_CLOSE_1D</stp>
        <stp>12/04/2019</stp>
        <stp>12/04/2019</stp>
        <stp>[Crispin Spreadsheet.xlsx]FDXC!R46C22</stp>
        <tr r="V46" s="8"/>
      </tp>
      <tp>
        <v>195.9</v>
        <stp/>
        <stp>##V3_BDHV12</stp>
        <stp>ARW LN Equity</stp>
        <stp>PX_CLOSE_1D</stp>
        <stp>12/04/2019</stp>
        <stp>12/04/2019</stp>
        <stp>[Crispin Spreadsheet.xlsx]SWAN!R111C26</stp>
        <tr r="Z111" s="2"/>
      </tp>
      <tp>
        <v>9.65</v>
        <stp/>
        <stp>##V3_BDHV12</stp>
        <stp>AGY LN Equity</stp>
        <stp>PX_CLOSE_1D</stp>
        <stp>12/04/2019</stp>
        <stp>12/04/2019</stp>
        <stp>[Crispin Spreadsheet.xlsx]SWAN!R110C26</stp>
        <tr r="Z110" s="2"/>
      </tp>
      <tp>
        <v>197</v>
        <stp/>
        <stp>##V3_BDHV12</stp>
        <stp>ACA LN Equity</stp>
        <stp>PX_CLOSE_1D</stp>
        <stp>12/04/2019</stp>
        <stp>12/04/2019</stp>
        <stp>[Crispin Spreadsheet.xlsx]SWAN!R109C26</stp>
        <tr r="Z109" s="2"/>
      </tp>
      <tp>
        <v>2511</v>
        <stp/>
        <stp>##V3_BDHV12</stp>
        <stp>ABF LN Equity</stp>
        <stp>PX_CLOSE_1D</stp>
        <stp>12/04/2019</stp>
        <stp>12/04/2019</stp>
        <stp>[Crispin Spreadsheet.xlsx]SWAN!R113C26</stp>
        <tr r="Z113" s="2"/>
      </tp>
      <tp>
        <v>61.85</v>
        <stp/>
        <stp>##V3_BDHV12</stp>
        <stp>XPO US Equity</stp>
        <stp>PX_CLOSE_1D</stp>
        <stp>12/04/2019</stp>
        <stp>12/04/2019</stp>
        <stp>[Crispin Spreadsheet.xlsx]SWAN!R209C26</stp>
        <tr r="Z209" s="2"/>
      </tp>
      <tp>
        <v>395.6</v>
        <stp/>
        <stp>##V3_BDHV12</stp>
        <stp>BME LN Equity</stp>
        <stp>PX_CLOSE_1D</stp>
        <stp>12/04/2019</stp>
        <stp>12/04/2019</stp>
        <stp>[Crispin Spreadsheet.xlsx]SWAN!R115C26</stp>
        <tr r="Z115" s="2"/>
      </tp>
      <tp>
        <v>34.25</v>
        <stp/>
        <stp>##V3_BDHV12</stp>
        <stp>XRX US Equity</stp>
        <stp>PX_CLOSE_1D</stp>
        <stp>12/04/2019</stp>
        <stp>12/04/2019</stp>
        <stp>[Crispin Spreadsheet.xlsx]SWAN!R208C26</stp>
        <tr r="Z208" s="2"/>
      </tp>
      <tp>
        <v>3820</v>
        <stp/>
        <stp>##V3_BDHV12</stp>
        <stp>BKG LN Equity</stp>
        <stp>PX_CLOSE_1D</stp>
        <stp>12/04/2019</stp>
        <stp>12/04/2019</stp>
        <stp>[Crispin Spreadsheet.xlsx]SWAN!R119C26</stp>
        <tr r="Z119" s="2"/>
      </tp>
      <tp>
        <v>506.6</v>
        <stp/>
        <stp>##V3_BDHV12</stp>
        <stp>BA/ LN Equity</stp>
        <stp>PX_CLOSE_1D</stp>
        <stp>12/04/2019</stp>
        <stp>12/04/2019</stp>
        <stp>[Crispin Spreadsheet.xlsx]SWAN!R116C26</stp>
        <tr r="Z116" s="2"/>
      </tp>
      <tp>
        <v>209.2</v>
        <stp/>
        <stp>##V3_BDHV12</stp>
        <stp>BCA LN Equity</stp>
        <stp>PX_CLOSE_1D</stp>
        <stp>12/04/2019</stp>
        <stp>12/04/2019</stp>
        <stp>[Crispin Spreadsheet.xlsx]SWAN!R118C26</stp>
        <tr r="Z118" s="2"/>
      </tp>
      <tp>
        <v>1.29</v>
        <stp/>
        <stp>##V3_BDHV12</stp>
        <stp>CRN LN Equity</stp>
        <stp>PX_CLOSE_1D</stp>
        <stp>12/04/2019</stp>
        <stp>12/04/2019</stp>
        <stp>[Crispin Spreadsheet.xlsx]SWAN!R122C26</stp>
        <tr r="Z122" s="2"/>
      </tp>
      <tp>
        <v>13.425000000000001</v>
        <stp/>
        <stp>##V3_BDHV12</stp>
        <stp>CPR LN Equity</stp>
        <stp>PX_CLOSE_1D</stp>
        <stp>12/04/2019</stp>
        <stp>12/04/2019</stp>
        <stp>[Crispin Spreadsheet.xlsx]SWAN!R123C26</stp>
        <tr r="Z123" s="2"/>
      </tp>
      <tp>
        <v>164.4</v>
        <stp/>
        <stp>##V3_BDHV12</stp>
        <stp>CNE LN Equity</stp>
        <stp>PX_CLOSE_1D</stp>
        <stp>12/04/2019</stp>
        <stp>12/04/2019</stp>
        <stp>[Crispin Spreadsheet.xlsx]SWAN!R121C26</stp>
        <tr r="Z121" s="2"/>
      </tp>
      <tp>
        <v>2564</v>
        <stp/>
        <stp>##V3_BDHV12</stp>
        <stp>CCH LN Equity</stp>
        <stp>PX_CLOSE_1D</stp>
        <stp>12/04/2019</stp>
        <stp>12/04/2019</stp>
        <stp>[Crispin Spreadsheet.xlsx]SWAN!R125C26</stp>
        <tr r="Z125" s="2"/>
      </tp>
      <tp>
        <v>666.5</v>
        <stp/>
        <stp>##V3_BDHV12</stp>
        <stp>LRE LN Equity</stp>
        <stp>PX_CLOSE_1D</stp>
        <stp>12/04/2019</stp>
        <stp>12/04/2019</stp>
        <stp>[Crispin Spreadsheet.xlsx]SWAN!R149C26</stp>
        <tr r="Z149" s="2"/>
      </tp>
      <tp>
        <v>0.55889999999999995</v>
        <stp/>
        <stp>##V3_BDHV12</stp>
        <stp>WFT US Equity</stp>
        <stp>PX_CLOSE_1D</stp>
        <stp>12/04/2019</stp>
        <stp>12/04/2019</stp>
        <stp>[Crispin Spreadsheet.xlsx]SWAN!R206C26</stp>
        <tr r="Z206" s="2"/>
      </tp>
      <tp>
        <v>18.48</v>
        <stp/>
        <stp>##V3_BDHV12</stp>
        <stp>WTW US Equity</stp>
        <stp>PX_CLOSE_1D</stp>
        <stp>12/04/2019</stp>
        <stp>12/04/2019</stp>
        <stp>[Crispin Spreadsheet.xlsx]SWAN!R207C26</stp>
        <tr r="Z207" s="2"/>
      </tp>
      <tp>
        <v>197.5</v>
        <stp/>
        <stp>##V3_BDPV12</stp>
        <stp>DEMANT DC Equity</stp>
        <stp>PX_YEST_CLOSE</stp>
        <stp>[Crispin Spreadsheet.xlsx]OEI!R69C6</stp>
        <tr r="F69" s="1"/>
      </tp>
      <tp>
        <v>26.76</v>
        <stp/>
        <stp>##V3_BDHV12</stp>
        <stp>TUP US Equity</stp>
        <stp>PX_CLOSE_1D</stp>
        <stp>12/04/2019</stp>
        <stp>12/04/2019</stp>
        <stp>[Crispin Spreadsheet.xlsx]SWAN!R203C26</stp>
        <tr r="Z203" s="2"/>
      </tp>
      <tp>
        <v>124.75</v>
        <stp/>
        <stp>##V3_BDHV12</stp>
        <stp>URI US Equity</stp>
        <stp>PX_CLOSE_1D</stp>
        <stp>12/04/2019</stp>
        <stp>12/04/2019</stp>
        <stp>[Crispin Spreadsheet.xlsx]SWAN!R204C26</stp>
        <tr r="Z204" s="2"/>
      </tp>
      <tp>
        <v>124.5</v>
        <stp/>
        <stp>##V3_BDHV12</stp>
        <stp>OBD LN Equity</stp>
        <stp>PX_CLOSE_1D</stp>
        <stp>12/04/2019</stp>
        <stp>12/04/2019</stp>
        <stp>[Crispin Spreadsheet.xlsx]SWAN!R154C26</stp>
        <tr r="Z154" s="2"/>
      </tp>
      <tp>
        <v>8.84</v>
        <stp/>
        <stp>##V3_BDHV12</stp>
        <stp>RIG US Equity</stp>
        <stp>PX_CLOSE_1D</stp>
        <stp>12/04/2019</stp>
        <stp>12/04/2019</stp>
        <stp>[Crispin Spreadsheet.xlsx]SWAN!R202C26</stp>
        <tr r="Z202" s="2"/>
      </tp>
      <tp>
        <v>20.350000000000001</v>
        <stp/>
        <stp>##V3_BDHV12</stp>
        <stp>HUM LN Equity</stp>
        <stp>PX_CLOSE_1D</stp>
        <stp>12/04/2019</stp>
        <stp>12/04/2019</stp>
        <stp>[Crispin Spreadsheet.xlsx]SWAN!R139C26</stp>
        <tr r="Z139" s="2"/>
      </tp>
      <tp>
        <v>120.33</v>
        <stp/>
        <stp>##V3_BDHV12</stp>
        <stp>MSFT US Equity</stp>
        <stp>PX_CLOSE_1D</stp>
        <stp>12/04/2019</stp>
        <stp>12/04/2019</stp>
        <stp>[Crispin Spreadsheet.xlsx]FDXC!R72C22</stp>
        <tr r="V72" s="8"/>
      </tp>
      <tp>
        <v>67.45</v>
        <stp/>
        <stp>##V3_BDHV12</stp>
        <stp>IQE LN Equity</stp>
        <stp>PX_CLOSE_1D</stp>
        <stp>12/04/2019</stp>
        <stp>12/04/2019</stp>
        <stp>[Crispin Spreadsheet.xlsx]SWAN!R144C26</stp>
        <tr r="Z144" s="2"/>
      </tp>
      <tp>
        <v>131.25</v>
        <stp/>
        <stp>##V3_BDHV12</stp>
        <stp>ITV LN Equity</stp>
        <stp>PX_CLOSE_1D</stp>
        <stp>12/04/2019</stp>
        <stp>12/04/2019</stp>
        <stp>[Crispin Spreadsheet.xlsx]SWAN!R145C26</stp>
        <tr r="Z145" s="2"/>
      </tp>
      <tp>
        <v>10.48</v>
        <stp/>
        <stp>##V3_BDHV12</stp>
        <stp>IMM LN Equity</stp>
        <stp>PX_CLOSE_1D</stp>
        <stp>12/04/2019</stp>
        <stp>12/04/2019</stp>
        <stp>[Crispin Spreadsheet.xlsx]SWAN!R141C26</stp>
        <tr r="Z141" s="2"/>
      </tp>
      <tp>
        <v>517</v>
        <stp/>
        <stp>##V3_BDHV12</stp>
        <stp>IGG LN Equity</stp>
        <stp>PX_CLOSE_1D</stp>
        <stp>12/04/2019</stp>
        <stp>12/04/2019</stp>
        <stp>[Crispin Spreadsheet.xlsx]SWAN!R140C26</stp>
        <tr r="Z140" s="2"/>
      </tp>
      <tp>
        <v>49.7</v>
        <stp/>
        <stp>##V3_BDHV12</stp>
        <stp>JSE LN Equity</stp>
        <stp>PX_CLOSE_1D</stp>
        <stp>12/04/2019</stp>
        <stp>12/04/2019</stp>
        <stp>[Crispin Spreadsheet.xlsx]SWAN!R146C26</stp>
        <tr r="Z146" s="2"/>
      </tp>
      <tp>
        <v>383</v>
        <stp/>
        <stp>##V3_BDHV12</stp>
        <stp>JUP LN Equity</stp>
        <stp>PX_CLOSE_1D</stp>
        <stp>12/04/2019</stp>
        <stp>12/04/2019</stp>
        <stp>[Crispin Spreadsheet.xlsx]SWAN!R148C26</stp>
        <tr r="Z148" s="2"/>
      </tp>
      <tp>
        <v>297</v>
        <stp/>
        <stp>##V3_BDHV12</stp>
        <stp>UHR SW Equity</stp>
        <stp>PX_CLOSE_1D</stp>
        <stp>12/04/2019</stp>
        <stp>12/04/2019</stp>
        <stp>[Crispin Spreadsheet.xlsx]SWAN!R106C26</stp>
        <tr r="Z106" s="2"/>
      </tp>
      <tp>
        <v>213.53</v>
        <stp/>
        <stp>##V3_BDHV12</stp>
        <stp>MMM US Equity</stp>
        <stp>PX_CLOSE_1D</stp>
        <stp>12/04/2019</stp>
        <stp>12/04/2019</stp>
        <stp>[Crispin Spreadsheet.xlsx]SWAN!R169C26</stp>
        <tr r="Z169" s="2"/>
      </tp>
      <tp>
        <v>19.18</v>
        <stp/>
        <stp>##V3_BDHV12</stp>
        <stp>TCS LI Equity</stp>
        <stp>PX_CLOSE_1D</stp>
        <stp>12/04/2019</stp>
        <stp>12/04/2019</stp>
        <stp>[Crispin Spreadsheet.xlsx]SWAN!R162C26</stp>
        <tr r="Z162" s="2"/>
      </tp>
      <tp>
        <v>138.1</v>
        <stp/>
        <stp>##V3_BDHV12</stp>
        <stp>VOD LN Equity</stp>
        <stp>PX_CLOSE_1D</stp>
        <stp>12/04/2019</stp>
        <stp>12/04/2019</stp>
        <stp>[Crispin Spreadsheet.xlsx]SWAN!R165C26</stp>
        <tr r="Z165" s="2"/>
      </tp>
      <tp>
        <v>33.090000000000003</v>
        <stp/>
        <stp>##V3_BDHV12</stp>
        <stp>NAV US Equity</stp>
        <stp>PX_CLOSE_1D</stp>
        <stp>12/04/2019</stp>
        <stp>12/04/2019</stp>
        <stp>[Crispin Spreadsheet.xlsx]SWAN!R195C26</stp>
        <tr r="Z195" s="2"/>
      </tp>
      <tp>
        <v>876</v>
        <stp/>
        <stp>##V3_BDHV12</stp>
        <stp>WPP LN Equity</stp>
        <stp>PX_CLOSE_1D</stp>
        <stp>12/04/2019</stp>
        <stp>12/04/2019</stp>
        <stp>[Crispin Spreadsheet.xlsx]SWAN!R166C26</stp>
        <tr r="Z166" s="2"/>
      </tp>
      <tp>
        <v>100</v>
        <stp/>
        <stp>##V3_BDHV12</stp>
        <stp>PMO LN Equity</stp>
        <stp>PX_CLOSE_1D</stp>
        <stp>12/04/2019</stp>
        <stp>12/04/2019</stp>
        <stp>[Crispin Spreadsheet.xlsx]SWAN!R158C26</stp>
        <tr r="Z158" s="2"/>
      </tp>
      <tp>
        <v>26</v>
        <stp/>
        <stp>##V3_BDHV12</stp>
        <stp>PDG LN Equity</stp>
        <stp>PX_CLOSE_1D</stp>
        <stp>12/04/2019</stp>
        <stp>12/04/2019</stp>
        <stp>[Crispin Spreadsheet.xlsx]SWAN!R156C26</stp>
        <tr r="Z156" s="2"/>
      </tp>
      <tp>
        <v>17.63</v>
        <stp/>
        <stp>##V3_BDHV12</stp>
        <stp>HTZ US Equity</stp>
        <stp>PX_CLOSE_1D</stp>
        <stp>12/04/2019</stp>
        <stp>12/04/2019</stp>
        <stp>[Crispin Spreadsheet.xlsx]SWAN!R191C26</stp>
        <tr r="Z191" s="2"/>
      </tp>
      <tp>
        <v>85.55</v>
        <stp/>
        <stp>##V3_BDHV12</stp>
        <stp>VSAT US Equity</stp>
        <stp>PX_CLOSE_1D</stp>
        <stp>12/04/2019</stp>
        <stp>12/04/2019</stp>
        <stp>[Crispin Spreadsheet.xlsx]FDXC!R75C22</stp>
        <tr r="V75" s="8"/>
      </tp>
      <tp>
        <v>3.4699999999999998</v>
        <stp/>
        <stp>##V3_BDHV12</stp>
        <stp>KGC US Equity</stp>
        <stp>PX_CLOSE_1D</stp>
        <stp>12/04/2019</stp>
        <stp>12/04/2019</stp>
        <stp>[Crispin Spreadsheet.xlsx]SWAN!R192C26</stp>
        <tr r="Z192" s="2"/>
      </tp>
      <tp>
        <v>120</v>
        <stp/>
        <stp>##V3_BDHV12</stp>
        <stp>RTN LN Equity</stp>
        <stp>PX_CLOSE_1D</stp>
        <stp>12/04/2019</stp>
        <stp>12/04/2019</stp>
        <stp>[Crispin Spreadsheet.xlsx]SWAN!R160C26</stp>
        <tr r="Z160" s="2"/>
      </tp>
      <tp>
        <v>4713</v>
        <stp/>
        <stp>##V3_BDHV12</stp>
        <stp>RIO LN Equity</stp>
        <stp>PX_CLOSE_1D</stp>
        <stp>12/04/2019</stp>
        <stp>12/04/2019</stp>
        <stp>[Crispin Spreadsheet.xlsx]SWAN!R161C26</stp>
        <tr r="Z161" s="2"/>
      </tp>
      <tp>
        <v>64.45</v>
        <stp/>
        <stp>##V3_BDHV12</stp>
        <stp>RCH LN Equity</stp>
        <stp>PX_CLOSE_1D</stp>
        <stp>12/04/2019</stp>
        <stp>12/04/2019</stp>
        <stp>[Crispin Spreadsheet.xlsx]SWAN!R159C26</stp>
        <tr r="Z159" s="2"/>
      </tp>
      <tp>
        <v>52.16</v>
        <stp/>
        <stp>##V3_BDHV12</stp>
        <stp>LHN SW Equity</stp>
        <stp>PX_CLOSE_1D</stp>
        <stp>12/04/2019</stp>
        <stp>12/04/2019</stp>
        <stp>[Crispin Spreadsheet.xlsx]SWAN!R104C26</stp>
        <tr r="Z104" s="2"/>
      </tp>
      <tp>
        <v>1145</v>
        <stp/>
        <stp>##V3_BDHV12</stp>
        <stp>SSE LN Equity</stp>
        <stp>PX_CLOSE_1D</stp>
        <stp>12/04/2019</stp>
        <stp>12/04/2019</stp>
        <stp>[Crispin Spreadsheet.xlsx]SWAN!R131C26</stp>
        <tr r="Z131" s="2"/>
      </tp>
      <tp>
        <v>146.4</v>
        <stp/>
        <stp>##V3_BDHV12</stp>
        <stp>SPT LN Equity</stp>
        <stp>PX_CLOSE_1D</stp>
        <stp>12/04/2019</stp>
        <stp>12/04/2019</stp>
        <stp>[Crispin Spreadsheet.xlsx]SWAN!R130C26</stp>
        <tr r="Z130" s="2"/>
      </tp>
      <tp>
        <v>11.55</v>
        <stp/>
        <stp>##V3_BDHV12</stp>
        <stp>ELF US Equity</stp>
        <stp>PX_CLOSE_1D</stp>
        <stp>12/04/2019</stp>
        <stp>12/04/2019</stp>
        <stp>[Crispin Spreadsheet.xlsx]SWAN!R183C26</stp>
        <tr r="Z183" s="2"/>
      </tp>
      <tp>
        <v>63</v>
        <stp/>
        <stp>##V3_BDHV12</stp>
        <stp>HDG NA Equity</stp>
        <stp>PX_CLOSE_1D</stp>
        <stp>12/04/2019</stp>
        <stp>12/04/2019</stp>
        <stp>[Crispin Spreadsheet.xlsx]SWAN!R76C26</stp>
        <tr r="Z76" s="2"/>
      </tp>
      <tp>
        <v>18492</v>
        <stp/>
        <stp>##V3_BDHV12</stp>
        <stp>ANG SJ Equity</stp>
        <stp>PX_CLOSE_1D</stp>
        <stp>12/04/2019</stp>
        <stp>12/04/2019</stp>
        <stp>[Crispin Spreadsheet.xlsx]SWAN!R86C26</stp>
        <tr r="Z86" s="2"/>
      </tp>
      <tp>
        <v>16.37</v>
        <stp/>
        <stp>##V3_BDHV12</stp>
        <stp>ESV US Equity</stp>
        <stp>PX_CLOSE_1D</stp>
        <stp>12/04/2019</stp>
        <stp>12/04/2019</stp>
        <stp>[Crispin Spreadsheet.xlsx]SWAN!R184C26</stp>
        <tr r="Z184" s="2"/>
      </tp>
      <tp>
        <v>31.7</v>
        <stp/>
        <stp>##V3_BDHV12</stp>
        <stp>AMS SW Equity</stp>
        <stp>PX_CLOSE_1D</stp>
        <stp>12/04/2019</stp>
        <stp>12/04/2019</stp>
        <stp>[Crispin Spreadsheet.xlsx]SWAN!R102C26</stp>
        <tr r="Z102" s="2"/>
      </tp>
      <tp>
        <v>36.409999999999997</v>
        <stp/>
        <stp>##V3_BDHV12</stp>
        <stp>FOX US Equity</stp>
        <stp>PX_CLOSE_1D</stp>
        <stp>12/04/2019</stp>
        <stp>12/04/2019</stp>
        <stp>[Crispin Spreadsheet.xlsx]SWAN!R187C26</stp>
        <tr r="Z187" s="2"/>
      </tp>
      <tp>
        <v>256.27999999999997</v>
        <stp/>
        <stp>##V3_BDHV12</stp>
        <stp>FDS US Equity</stp>
        <stp>PX_CLOSE_1D</stp>
        <stp>12/04/2019</stp>
        <stp>12/04/2019</stp>
        <stp>[Crispin Spreadsheet.xlsx]SWAN!R185C26</stp>
        <tr r="Z185" s="2"/>
      </tp>
      <tp>
        <v>2.87</v>
        <stp/>
        <stp>##V3_BDHV12</stp>
        <stp>AVP US Equity</stp>
        <stp>PX_CLOSE_1D</stp>
        <stp>12/04/2019</stp>
        <stp>12/04/2019</stp>
        <stp>[Crispin Spreadsheet.xlsx]SWAN!R173C26</stp>
        <tr r="Z173" s="2"/>
      </tp>
      <tp>
        <v>73.7</v>
        <stp/>
        <stp>##V3_BDHV12</stp>
        <stp>CHD US Equity</stp>
        <stp>PX_CLOSE_1D</stp>
        <stp>12/04/2019</stp>
        <stp>12/04/2019</stp>
        <stp>[Crispin Spreadsheet.xlsx]SWAN!R178C26</stp>
        <tr r="Z178" s="2"/>
      </tp>
      <tp>
        <v>29.07</v>
        <stp/>
        <stp>##V3_BDHV12</stp>
        <stp>BAC US Equity</stp>
        <stp>PX_CLOSE_1D</stp>
        <stp>12/04/2019</stp>
        <stp>12/04/2019</stp>
        <stp>[Crispin Spreadsheet.xlsx]SWAN!R175C26</stp>
        <tr r="Z175" s="2"/>
      </tp>
      <tp>
        <v>46.1</v>
        <stp/>
        <stp>##V3_BDHV12</stp>
        <stp>BMA US Equity</stp>
        <stp>PX_CLOSE_1D</stp>
        <stp>12/04/2019</stp>
        <stp>12/04/2019</stp>
        <stp>[Crispin Spreadsheet.xlsx]SWAN!R174C26</stp>
        <tr r="Z174" s="2"/>
      </tp>
      <tp>
        <v>21.15</v>
        <stp/>
        <stp>##V3_BDHV12</stp>
        <stp>BPY US Equity</stp>
        <stp>PX_CLOSE_1D</stp>
        <stp>12/04/2019</stp>
        <stp>12/04/2019</stp>
        <stp>[Crispin Spreadsheet.xlsx]SWAN!R176C26</stp>
        <tr r="Z176" s="2"/>
      </tp>
      <tp>
        <v>18.271999999999998</v>
        <stp/>
        <stp>##V3_BDPV12</stp>
        <stp>GBPZAR Curncy</stp>
        <stp>LAST_PRICE</stp>
        <stp>[Crispin Spreadsheet4.xlsx]OEI!R867C7</stp>
        <tr r="G867" s="1"/>
      </tp>
      <tp>
        <v>18.271999999999998</v>
        <stp/>
        <stp>##V3_BDPV12</stp>
        <stp>GBPZAR Curncy</stp>
        <stp>LAST_PRICE</stp>
        <stp>[Crispin Spreadsheet4.xlsx]OEI!R807C7</stp>
        <tr r="G807" s="1"/>
      </tp>
      <tp>
        <v>1.5764800000000001</v>
        <stp/>
        <stp>##V3_BDPV12</stp>
        <stp>EURAUD Curncy</stp>
        <stp>LAST_PRICE</stp>
        <stp>[Crispin Spreadsheet4.xlsx]SWAN!R9C13</stp>
        <tr r="M9" s="2"/>
      </tp>
      <tp>
        <v>1.5764800000000001</v>
        <stp/>
        <stp>##V3_BDPV12</stp>
        <stp>EURAUD Curncy</stp>
        <stp>LAST_PRICE</stp>
        <stp>[Crispin Spreadsheet4.xlsx]SWAN!R8C13</stp>
        <tr r="M8" s="2"/>
      </tp>
      <tp>
        <v>1.5764800000000001</v>
        <stp/>
        <stp>##V3_BDPV12</stp>
        <stp>EURAUD Curncy</stp>
        <stp>LAST_PRICE</stp>
        <stp>[Crispin Spreadsheet4.xlsx]SWAN!R7C13</stp>
        <tr r="M7" s="2"/>
      </tp>
      <tp>
        <v>1.5764800000000001</v>
        <stp/>
        <stp>##V3_BDPV12</stp>
        <stp>EURAUD Curncy</stp>
        <stp>LAST_PRICE</stp>
        <stp>[Crispin Spreadsheet4.xlsx]SWAN!R6C13</stp>
        <tr r="M6" s="2"/>
      </tp>
      <tp>
        <v>6.22</v>
        <stp/>
        <stp>##V3_BDPV12</stp>
        <stp>ZIL2 GY Equity</stp>
        <stp>PX_YEST_CLOSE</stp>
        <stp>[Crispin Spreadsheet.xlsx]OEI!R822C6</stp>
        <tr r="F822" s="1"/>
      </tp>
      <tp t="s">
        <v>JPY</v>
        <stp/>
        <stp>##V3_BDPV12</stp>
        <stp>8848 JT Equity</stp>
        <stp>CRNCY</stp>
        <stp>[Crispin Spreadsheet.xlsx]SWAN!R66C4</stp>
        <tr r="D66" s="2"/>
      </tp>
      <tp t="s">
        <v>GBp</v>
        <stp/>
        <stp>##V3_BDPV12</stp>
        <stp>SMDS LN Equity</stp>
        <stp>CRNCY</stp>
        <stp>[Crispin Spreadsheet.xlsx]OEI!R483C4</stp>
        <tr r="D483" s="1"/>
      </tp>
      <tp t="s">
        <v>JPY</v>
        <stp/>
        <stp>##V3_BDPV12</stp>
        <stp>6753 JT Equity</stp>
        <stp>CRNCY</stp>
        <stp>[Crispin Spreadsheet.xlsx]SWAN!R67C4</stp>
        <tr r="D67" s="2"/>
      </tp>
      <tp>
        <v>11.97</v>
        <stp/>
        <stp>##V3_BDPV12</stp>
        <stp>SNAP US Equity</stp>
        <stp>PX_YEST_CLOSE</stp>
        <stp>[Crispin Spreadsheet.xlsx]OEI!R745C6</stp>
        <tr r="F745" s="1"/>
      </tp>
      <tp>
        <v>42.21</v>
        <stp/>
        <stp>##V3_BDPV12</stp>
        <stp>EDEN FP Equity</stp>
        <stp>PX_YEST_CLOSE</stp>
        <stp>[Crispin Spreadsheet.xlsx]OEI!R102C6</stp>
        <tr r="F102" s="1"/>
      </tp>
      <tp>
        <v>2192</v>
        <stp/>
        <stp>##V3_BDPV12</stp>
        <stp>EXPN LN Equity</stp>
        <stp>PX_YEST_CLOSE</stp>
        <stp>[Crispin Spreadsheet.xlsx]OEI!R489C6</stp>
        <tr r="F489" s="1"/>
      </tp>
      <tp>
        <v>5.92</v>
        <stp/>
        <stp>##V3_BDPV12</stp>
        <stp>TLGO SQ Equity</stp>
        <stp>PX_YEST_CLOSE</stp>
        <stp>[Crispin Spreadsheet.xlsx]OEI!R371C6</stp>
        <tr r="F371" s="1"/>
      </tp>
      <tp>
        <v>57.2</v>
        <stp/>
        <stp>##V3_BDPV12</stp>
        <stp>MTCH US Equity</stp>
        <stp>PX_YEST_CLOSE</stp>
        <stp>[Crispin Spreadsheet.xlsx]OEI!R717C6</stp>
        <tr r="F717" s="1"/>
      </tp>
      <tp t="s">
        <v>EUR</v>
        <stp/>
        <stp>##V3_BDPV12</stp>
        <stp>PHIA NA Equity</stp>
        <stp>CRNCY</stp>
        <stp>[Crispin Spreadsheet.xlsx]OEI!R321C4</stp>
        <tr r="D321" s="1"/>
      </tp>
      <tp>
        <v>504.52</v>
        <stp/>
        <stp>##V3_BDPV12</stp>
        <stp>MELI US Equity</stp>
        <stp>PX_YEST_CLOSE</stp>
        <stp>[Crispin Spreadsheet.xlsx]OEI!R718C6</stp>
        <tr r="F718" s="1"/>
      </tp>
      <tp t="s">
        <v>SEK</v>
        <stp/>
        <stp>##V3_BDPV12</stp>
        <stp>SWEDA SS Equity</stp>
        <stp>CRNCY</stp>
        <stp>[Crispin Spreadsheet.xlsx]OEI!R391C4</stp>
        <tr r="D391" s="1"/>
      </tp>
      <tp>
        <v>205</v>
        <stp/>
        <stp>##V3_BDPV12</stp>
        <stp>8848 JT Equity</stp>
        <stp>PX_YEST_CLOSE</stp>
        <stp>[Crispin Spreadsheet.xlsx]OPUS!R25C6</stp>
        <tr r="F25" s="4"/>
      </tp>
      <tp>
        <v>308.7</v>
        <stp/>
        <stp>##V3_BDHV12</stp>
        <stp>AKERBP NO Equity</stp>
        <stp>PX_CLOSE_1D</stp>
        <stp>12/04/2019</stp>
        <stp>12/04/2019</stp>
        <stp>[Crispin Spreadsheet.xlsx]SWAN!R79C26</stp>
        <tr r="Z79" s="2"/>
      </tp>
      <tp t="s">
        <v>EUR</v>
        <stp/>
        <stp>##V3_BDPV12</stp>
        <stp>ASML NA Equity</stp>
        <stp>CRNCY</stp>
        <stp>[Crispin Spreadsheet.xlsx]OEI!R315C4</stp>
        <tr r="D315" s="1"/>
      </tp>
      <tp t="s">
        <v>USD</v>
        <stp/>
        <stp>##V3_BDPV12</stp>
        <stp>CDZI US Equity</stp>
        <stp>CRNCY</stp>
        <stp>[Crispin Spreadsheet.xlsx]OEI!R650C4</stp>
        <tr r="D650" s="1"/>
      </tp>
      <tp>
        <v>190.01</v>
        <stp/>
        <stp>##V3_BDPV12</stp>
        <stp>NVDA US Equity</stp>
        <stp>PX_YEST_CLOSE</stp>
        <stp>[Crispin Spreadsheet.xlsx]OEI!R840C6</stp>
        <tr r="F840" s="1"/>
      </tp>
      <tp t="s">
        <v>JPY</v>
        <stp/>
        <stp>##V3_BDPV12</stp>
        <stp>NKA Index</stp>
        <stp>CRNCY</stp>
        <stp>[Crispin Spreadsheet.xlsx]OEI!R255C4</stp>
        <tr r="D255" s="1"/>
      </tp>
      <tp>
        <v>3540</v>
        <stp/>
        <stp>##V3_BDPV12</stp>
        <stp>8919 JT Equity</stp>
        <stp>LAST_PRICE</stp>
        <stp>[Crispin Spreadsheet.xlsx]OEI!R274C7</stp>
        <tr r="G274" s="1"/>
      </tp>
      <tp>
        <v>31.5</v>
        <stp/>
        <stp>##V3_BDPV12</stp>
        <stp>SLP LN Equity</stp>
        <stp>LAST_PRICE</stp>
        <stp>[Crispin Spreadsheet.xlsx]OPUS!R61C7</stp>
        <tr r="G61" s="4"/>
      </tp>
      <tp>
        <v>19.260000000000002</v>
        <stp/>
        <stp>##V3_BDPV12</stp>
        <stp>TCS LI Equity</stp>
        <stp>LAST_PRICE</stp>
        <stp>[Crispin Spreadsheet.xlsx]OPUS!R62C7</stp>
        <tr r="G62" s="4"/>
      </tp>
      <tp>
        <v>81.650000000000006</v>
        <stp/>
        <stp>##V3_BDPV12</stp>
        <stp>SDRL NO Equity</stp>
        <stp>LAST_PRICE</stp>
        <stp>[Crispin Spreadsheet.xlsx]OPUS!R33C7</stp>
        <tr r="G33" s="4"/>
      </tp>
      <tp>
        <v>186.7</v>
        <stp/>
        <stp>##V3_BDPV12</stp>
        <stp>ACA LN Equity</stp>
        <stp>LAST_PRICE</stp>
        <stp>[Crispin Spreadsheet.xlsx]FDXC!R40C7</stp>
        <tr r="G40" s="8"/>
      </tp>
      <tp>
        <v>65</v>
        <stp/>
        <stp>##V3_BDHV12</stp>
        <stp>JUST LN Equity</stp>
        <stp>PX_CLOSE_1D</stp>
        <stp>12/04/2019</stp>
        <stp>12/04/2019</stp>
        <stp>[Crispin Spreadsheet.xlsx]SWAN!R147C26</stp>
        <tr r="Z147" s="2"/>
      </tp>
      <tp>
        <v>1.649</v>
        <stp/>
        <stp>##V3_BDHV12</stp>
        <stp>SRS IM Equity</stp>
        <stp>PX_CLOSE_1D</stp>
        <stp>12/04/2019</stp>
        <stp>12/04/2019</stp>
        <stp>[Crispin Spreadsheet.xlsx]FDXC!R16C22</stp>
        <tr r="V16" s="8"/>
      </tp>
      <tp>
        <v>19.18</v>
        <stp/>
        <stp>##V3_BDHV12</stp>
        <stp>TCS LI Equity</stp>
        <stp>PX_CLOSE_1D</stp>
        <stp>12/04/2019</stp>
        <stp>12/04/2019</stp>
        <stp>[Crispin Spreadsheet.xlsx]FDXC!R57C22</stp>
        <tr r="V57" s="8"/>
      </tp>
      <tp>
        <v>362</v>
        <stp/>
        <stp>##V3_BDHV12</stp>
        <stp>ERF FP Equity</stp>
        <stp>PX_CLOSE_1D</stp>
        <stp>12/04/2019</stp>
        <stp>12/04/2019</stp>
        <stp>[Crispin Spreadsheet.xlsx]SWAN!R32C26</stp>
        <tr r="Z32" s="2"/>
      </tp>
      <tp>
        <v>362</v>
        <stp/>
        <stp>##V3_BDHV12</stp>
        <stp>ERF FP Equity</stp>
        <stp>PX_CLOSE_1D</stp>
        <stp>12/04/2019</stp>
        <stp>12/04/2019</stp>
        <stp>[Crispin Spreadsheet.xlsx]SWAN!R31C26</stp>
        <tr r="Z31" s="2"/>
      </tp>
      <tp>
        <v>15.02</v>
        <stp/>
        <stp>##V3_BDHV12</stp>
        <stp>SBER LI Equity</stp>
        <stp>PX_CLOSE_1D</stp>
        <stp>12/04/2019</stp>
        <stp>12/04/2019</stp>
        <stp>[Crispin Spreadsheet.xlsx]ALEG!R59C22</stp>
        <tr r="V59" s="3"/>
      </tp>
      <tp>
        <v>39.5</v>
        <stp/>
        <stp>##V3_BDHV12</stp>
        <stp>TSTR LN Equity</stp>
        <stp>PX_CLOSE_1D</stp>
        <stp>12/04/2019</stp>
        <stp>12/04/2019</stp>
        <stp>[Crispin Spreadsheet.xlsx]ALEG!R62C22</stp>
        <tr r="V62" s="3"/>
      </tp>
      <tp t="s">
        <v>GBp</v>
        <stp/>
        <stp>##V3_BDPV12</stp>
        <stp>ISAT LN Equity</stp>
        <stp>CRNCY</stp>
        <stp>[Crispin Spreadsheet.xlsx]OEI!R517C4</stp>
        <tr r="D517" s="1"/>
      </tp>
      <tp t="s">
        <v>NOK</v>
        <stp/>
        <stp>##V3_BDPV12</stp>
        <stp>HUNT NO Equity</stp>
        <stp>CRNCY</stp>
        <stp>[Crispin Spreadsheet.xlsx]OEI!R829C4</stp>
        <tr r="D829" s="1"/>
      </tp>
      <tp>
        <v>56.4</v>
        <stp/>
        <stp>##V3_BDPV12</stp>
        <stp>NODL NO Equity</stp>
        <stp>LAST_PRICE</stp>
        <stp>[Crispin Spreadsheet4.xlsx]OPUS!R32C7</stp>
        <tr r="G32" s="4"/>
      </tp>
      <tp t="s">
        <v>GBp</v>
        <stp/>
        <stp>##V3_BDPV12</stp>
        <stp>FRES LN Equity</stp>
        <stp>CRNCY</stp>
        <stp>[Crispin Spreadsheet.xlsx]OEI!R493C4</stp>
        <tr r="D493" s="1"/>
      </tp>
      <tp t="s">
        <v>SEK</v>
        <stp/>
        <stp>##V3_BDPV12</stp>
        <stp>ASSAB SS Equity</stp>
        <stp>CRNCY</stp>
        <stp>[Crispin Spreadsheet.xlsx]OEI!R375C4</stp>
        <tr r="D375" s="1"/>
      </tp>
      <tp t="s">
        <v>GBp</v>
        <stp/>
        <stp>##V3_BDPV12</stp>
        <stp>CLNR LN Equity</stp>
        <stp>CRNCY</stp>
        <stp>[Crispin Spreadsheet.xlsx]OEI!R468C4</stp>
        <tr r="D468" s="1"/>
      </tp>
      <tp>
        <v>87</v>
        <stp/>
        <stp>##V3_BDPV12</stp>
        <stp>VSAT US Equity</stp>
        <stp>PX_YEST_CLOSE</stp>
        <stp>[Crispin Spreadsheet.xlsx]OEI!R764C6</stp>
        <tr r="F764" s="1"/>
      </tp>
      <tp t="s">
        <v>JPY</v>
        <stp/>
        <stp>##V3_BDPV12</stp>
        <stp>3230 JT Equity</stp>
        <stp>CRNCY</stp>
        <stp>[Crispin Spreadsheet.xlsx]SWAN!R70C4</stp>
        <tr r="D70" s="2"/>
      </tp>
      <tp>
        <v>0.998</v>
        <stp/>
        <stp>##V3_BDPV12</stp>
        <stp>SAB SQ Equity</stp>
        <stp>LAST_PRICE</stp>
        <stp>[Crispin Spreadsheet4.xlsx]SWAN!R92C7</stp>
        <tr r="G92" s="2"/>
      </tp>
      <tp t="s">
        <v>USD</v>
        <stp/>
        <stp>##V3_BDPV12</stp>
        <stp>GOOGL US Equity</stp>
        <stp>CRNCY</stp>
        <stp>[Crispin Spreadsheet.xlsx]OEI!R633C4</stp>
        <tr r="D633" s="1"/>
      </tp>
      <tp>
        <v>1</v>
        <stp/>
        <stp>##V3_BDPV12</stp>
        <stp>EURGBp Curncy</stp>
        <stp>QUOTE_FACTOR</stp>
        <stp>[Crispin Spreadsheet.xlsx]OBID!R12C12</stp>
        <tr r="L12" s="7"/>
      </tp>
      <tp>
        <v>1</v>
        <stp/>
        <stp>##V3_BDPV12</stp>
        <stp>EURGBp Curncy</stp>
        <stp>QUOTE_FACTOR</stp>
        <stp>[Crispin Spreadsheet.xlsx]OBID!R13C12</stp>
        <tr r="L13" s="7"/>
      </tp>
      <tp>
        <v>1</v>
        <stp/>
        <stp>##V3_BDPV12</stp>
        <stp>EURGBp Curncy</stp>
        <stp>QUOTE_FACTOR</stp>
        <stp>[Crispin Spreadsheet.xlsx]OBID!R10C12</stp>
        <tr r="L10" s="7"/>
      </tp>
      <tp>
        <v>1</v>
        <stp/>
        <stp>##V3_BDPV12</stp>
        <stp>EURGBp Curncy</stp>
        <stp>QUOTE_FACTOR</stp>
        <stp>[Crispin Spreadsheet.xlsx]OBID!R11C12</stp>
        <tr r="L11" s="7"/>
      </tp>
      <tp>
        <v>142.94999999999999</v>
        <stp/>
        <stp>##V3_BDPV12</stp>
        <stp>KNIN SW Equity</stp>
        <stp>PX_YEST_CLOSE</stp>
        <stp>[Crispin Spreadsheet.xlsx]OEI!R408C6</stp>
        <tr r="F408" s="1"/>
      </tp>
      <tp>
        <v>338.37</v>
        <stp/>
        <stp>##V3_BDPV12</stp>
        <stp>ILMN US Equity</stp>
        <stp>PX_YEST_CLOSE</stp>
        <stp>[Crispin Spreadsheet.xlsx]OEI!R698C6</stp>
        <tr r="F698" s="1"/>
      </tp>
      <tp t="s">
        <v>GBp</v>
        <stp/>
        <stp>##V3_BDPV12</stp>
        <stp>DGOC LN Equity</stp>
        <stp>CRNCY</stp>
        <stp>[Crispin Spreadsheet.xlsx]OEI!R479C4</stp>
        <tr r="D479" s="1"/>
      </tp>
      <tp>
        <v>2.8919999999999999</v>
        <stp/>
        <stp>##V3_BDPV12</stp>
        <stp>CABK SQ Equity</stp>
        <stp>PX_YEST_CLOSE</stp>
        <stp>[Crispin Spreadsheet.xlsx]OEI!R365C6</stp>
        <tr r="F365" s="1"/>
      </tp>
      <tp t="s">
        <v>EUR</v>
        <stp/>
        <stp>##V3_BDPV12</stp>
        <stp>ENEL IM Equity</stp>
        <stp>CRNCY</stp>
        <stp>[Crispin Spreadsheet.xlsx]OEI!R240C4</stp>
        <tr r="D240" s="1"/>
      </tp>
      <tp>
        <v>43.3</v>
        <stp/>
        <stp>##V3_BDPV12</stp>
        <stp>1928 HK Equity</stp>
        <stp>LAST_PRICE</stp>
        <stp>[Crispin Spreadsheet.xlsx]OEI!R214C7</stp>
        <tr r="G214" s="1"/>
      </tp>
      <tp>
        <v>65.94</v>
        <stp/>
        <stp>##V3_BDHV12</stp>
        <stp>COLR BB Equity</stp>
        <stp>PX_CLOSE_1D</stp>
        <stp>12/04/2019</stp>
        <stp>12/04/2019</stp>
        <stp>[Crispin Spreadsheet.xlsx]OEI!R36C28</stp>
        <tr r="AB36" s="1"/>
      </tp>
      <tp>
        <v>2833</v>
        <stp/>
        <stp>##V3_BDPV12</stp>
        <stp>9064 JT Equity</stp>
        <stp>LAST_PRICE</stp>
        <stp>[Crispin Spreadsheet.xlsx]OEI!R308C7</stp>
        <tr r="G308" s="1"/>
      </tp>
      <tp>
        <v>3585</v>
        <stp/>
        <stp>##V3_BDPV12</stp>
        <stp>9684 JT Equity</stp>
        <stp>LAST_PRICE</stp>
        <stp>[Crispin Spreadsheet.xlsx]OEI!R298C7</stp>
        <tr r="G298" s="1"/>
      </tp>
      <tp>
        <v>427.5</v>
        <stp/>
        <stp>##V3_BDPV12</stp>
        <stp>8604 JT Equity</stp>
        <stp>LAST_PRICE</stp>
        <stp>[Crispin Spreadsheet.xlsx]OEI!R288C7</stp>
        <tr r="G288" s="1"/>
      </tp>
      <tp>
        <v>65.5</v>
        <stp/>
        <stp>##V3_BDHV12</stp>
        <stp>MELE BB Equity</stp>
        <stp>PX_CLOSE_1D</stp>
        <stp>12/04/2019</stp>
        <stp>12/04/2019</stp>
        <stp>[Crispin Spreadsheet.xlsx]OEI!R38C28</stp>
        <tr r="AB38" s="1"/>
      </tp>
      <tp t="s">
        <v>#N/A N/A</v>
        <stp/>
        <stp>##V3_BDHV12</stp>
        <stp>HURLN 7.5 07/24/22 Corp</stp>
        <stp>PX_CLOSE_1D</stp>
        <stp>12/04/2019</stp>
        <stp>12/04/2019</stp>
        <stp>[Crispin Spreadsheet.xlsx]SWAN!R50C26</stp>
        <tr r="Z50" s="2"/>
      </tp>
      <tp>
        <v>104.9</v>
        <stp/>
        <stp>##V3_BDHV12</stp>
        <stp>SOLB BB Equity</stp>
        <stp>PX_CLOSE_1D</stp>
        <stp>12/04/2019</stp>
        <stp>12/04/2019</stp>
        <stp>[Crispin Spreadsheet.xlsx]OEI!R40C28</stp>
        <tr r="AB40" s="1"/>
      </tp>
      <tp>
        <v>774.5</v>
        <stp/>
        <stp>##V3_BDHV12</stp>
        <stp>MTRO LN Equity</stp>
        <stp>PX_CLOSE_1D</stp>
        <stp>12/04/2019</stp>
        <stp>12/04/2019</stp>
        <stp>[Crispin Spreadsheet.xlsx]SWAN!R152C26</stp>
        <tr r="Z152" s="2"/>
      </tp>
      <tp>
        <v>19.18</v>
        <stp/>
        <stp>##V3_BDHV12</stp>
        <stp>TCS LI Equity</stp>
        <stp>PX_CLOSE_1D</stp>
        <stp>12/04/2019</stp>
        <stp>12/04/2019</stp>
        <stp>[Crispin Spreadsheet.xlsx]ALEG!R61C22</stp>
        <tr r="V61" s="3"/>
      </tp>
      <tp>
        <v>1.649</v>
        <stp/>
        <stp>##V3_BDHV12</stp>
        <stp>SRS IM Equity</stp>
        <stp>PX_CLOSE_1D</stp>
        <stp>12/04/2019</stp>
        <stp>12/04/2019</stp>
        <stp>[Crispin Spreadsheet.xlsx]ALEG!R19C22</stp>
        <tr r="V19" s="3"/>
      </tp>
      <tp t="s">
        <v>EUR</v>
        <stp/>
        <stp>##V3_BDPV12</stp>
        <stp>KNEBV FH Equity</stp>
        <stp>CRNCY</stp>
        <stp>[Crispin Spreadsheet.xlsx]OEI!R73C4</stp>
        <tr r="D73" s="1"/>
      </tp>
      <tp>
        <v>686.8</v>
        <stp/>
        <stp>##V3_BDHV12</stp>
        <stp>ADYEN NA Equity</stp>
        <stp>PX_CLOSE_1D</stp>
        <stp>12/04/2019</stp>
        <stp>12/04/2019</stp>
        <stp>[Crispin Spreadsheet.xlsx]SWAN!R73C26</stp>
        <tr r="Z73" s="2"/>
      </tp>
      <tp>
        <v>503.73</v>
        <stp/>
        <stp>##V3_BDHV12</stp>
        <stp>MELI US Equity</stp>
        <stp>PX_CLOSE_1D</stp>
        <stp>12/04/2019</stp>
        <stp>12/04/2019</stp>
        <stp>[Crispin Spreadsheet.xlsx]SWAN!R193C26</stp>
        <tr r="Z193" s="2"/>
      </tp>
      <tp>
        <v>5.2060000000000004</v>
        <stp/>
        <stp>##V3_BDPV12</stp>
        <stp>NOKIA FH Equity</stp>
        <stp>PX_YEST_CLOSE</stp>
        <stp>[Crispin Spreadsheet.xlsx]OEI!R77C6</stp>
        <tr r="F77" s="1"/>
      </tp>
      <tp>
        <v>4.13</v>
        <stp/>
        <stp>##V3_BDHV12</stp>
        <stp>AIBG ID Equity</stp>
        <stp>PX_CLOSE_1D</stp>
        <stp>12/04/2019</stp>
        <stp>12/04/2019</stp>
        <stp>[Crispin Spreadsheet.xlsx]SWAN!R56C26</stp>
        <tr r="Z56" s="2"/>
      </tp>
      <tp>
        <v>15.02</v>
        <stp/>
        <stp>##V3_BDHV12</stp>
        <stp>SBER LI Equity</stp>
        <stp>PX_CLOSE_1D</stp>
        <stp>12/04/2019</stp>
        <stp>12/04/2019</stp>
        <stp>[Crispin Spreadsheet.xlsx]FDXC!R55C22</stp>
        <tr r="V55" s="8"/>
      </tp>
      <tp>
        <v>39.5</v>
        <stp/>
        <stp>##V3_BDHV12</stp>
        <stp>TSTR LN Equity</stp>
        <stp>PX_CLOSE_1D</stp>
        <stp>12/04/2019</stp>
        <stp>12/04/2019</stp>
        <stp>[Crispin Spreadsheet.xlsx]FDXC!R58C22</stp>
        <tr r="V58" s="8"/>
      </tp>
      <tp>
        <v>1943.5</v>
        <stp/>
        <stp>##V3_BDHV12</stp>
        <stp>MCRO LN Equity</stp>
        <stp>PX_CLOSE_1D</stp>
        <stp>12/04/2019</stp>
        <stp>12/04/2019</stp>
        <stp>[Crispin Spreadsheet.xlsx]SWAN!R153C26</stp>
        <tr r="Z153" s="2"/>
      </tp>
      <tp>
        <v>13.898</v>
        <stp/>
        <stp>##V3_BDHV12</stp>
        <stp>FCA IM Equity</stp>
        <stp>PX_CLOSE_1D</stp>
        <stp>12/04/2019</stp>
        <stp>12/04/2019</stp>
        <stp>[Crispin Spreadsheet.xlsx]SWAN!R60C26</stp>
        <tr r="Z60" s="2"/>
      </tp>
      <tp>
        <v>120.33</v>
        <stp/>
        <stp>##V3_BDHV12</stp>
        <stp>MSFT US Equity</stp>
        <stp>PX_CLOSE_1D</stp>
        <stp>12/04/2019</stp>
        <stp>12/04/2019</stp>
        <stp>[Crispin Spreadsheet.xlsx]SWAN!R194C26</stp>
        <tr r="Z194" s="2"/>
      </tp>
      <tp t="s">
        <v>GBp</v>
        <stp/>
        <stp>##V3_BDPV12</stp>
        <stp>BT/A LN Equity</stp>
        <stp>CRNCY</stp>
        <stp>[Crispin Spreadsheet.xlsx]ALEG!R48C4</stp>
        <tr r="D48" s="3"/>
      </tp>
      <tp t="s">
        <v>GBp</v>
        <stp/>
        <stp>##V3_BDPV12</stp>
        <stp>JMAT LN Equity</stp>
        <stp>CRNCY</stp>
        <stp>[Crispin Spreadsheet.xlsx]OEI!R530C4</stp>
        <tr r="D530" s="1"/>
      </tp>
      <tp>
        <v>36.17</v>
        <stp/>
        <stp>##V3_BDPV12</stp>
        <stp>EBAY US Equity</stp>
        <stp>PX_YEST_CLOSE</stp>
        <stp>[Crispin Spreadsheet.xlsx]OEI!R673C6</stp>
        <tr r="F673" s="1"/>
      </tp>
      <tp>
        <v>25.61</v>
        <stp/>
        <stp>##V3_BDPV12</stp>
        <stp>GGAL US Equity</stp>
        <stp>PX_YEST_CLOSE</stp>
        <stp>[Crispin Spreadsheet.xlsx]OEI!R693C6</stp>
        <tr r="F693" s="1"/>
      </tp>
      <tp>
        <v>5.92</v>
        <stp/>
        <stp>##V3_BDPV12</stp>
        <stp>TLGO SQ Equity</stp>
        <stp>PX_YEST_CLOSE</stp>
        <stp>[Crispin Spreadsheet.xlsx]OEI!R847C6</stp>
        <tr r="F847" s="1"/>
      </tp>
      <tp>
        <v>7999</v>
        <stp/>
        <stp>##V3_BDPV12</stp>
        <stp>4911 JT Equity</stp>
        <stp>PX_YEST_CLOSE</stp>
        <stp>[Crispin Spreadsheet.xlsx]BEST!R11C6</stp>
        <tr r="F11" s="6"/>
      </tp>
      <tp t="s">
        <v>EUR</v>
        <stp/>
        <stp>##V3_BDPV12</stp>
        <stp>HEIA NA Equity</stp>
        <stp>CRNCY</stp>
        <stp>[Crispin Spreadsheet.xlsx]OEI!R317C4</stp>
        <tr r="D317" s="1"/>
      </tp>
      <tp t="s">
        <v>NOK</v>
        <stp/>
        <stp>##V3_BDPV12</stp>
        <stp>NODL NO Equity</stp>
        <stp>CRNCY</stp>
        <stp>[Crispin Spreadsheet.xlsx]OEI!R334C4</stp>
        <tr r="D334" s="1"/>
      </tp>
      <tp t="s">
        <v>GBp</v>
        <stp/>
        <stp>##V3_BDPV12</stp>
        <stp>HWDN LN Equity</stp>
        <stp>CRNCY</stp>
        <stp>[Crispin Spreadsheet.xlsx]OEI!R505C4</stp>
        <tr r="D505" s="1"/>
      </tp>
      <tp>
        <v>371</v>
        <stp/>
        <stp>##V3_BDPV12</stp>
        <stp>STVG LN Equity</stp>
        <stp>PX_YEST_CLOSE</stp>
        <stp>[Crispin Spreadsheet.xlsx]OEI!R599C6</stp>
        <tr r="F599" s="1"/>
      </tp>
      <tp t="s">
        <v>GBp</v>
        <stp/>
        <stp>##V3_BDPV12</stp>
        <stp>FCCN LN Equity</stp>
        <stp>CRNCY</stp>
        <stp>[Crispin Spreadsheet.xlsx]OEI!R492C4</stp>
        <tr r="D492" s="1"/>
      </tp>
      <tp t="s">
        <v>EUR</v>
        <stp/>
        <stp>##V3_BDPV12</stp>
        <stp>FNTN GY Equity</stp>
        <stp>CRNCY</stp>
        <stp>[Crispin Spreadsheet.xlsx]OEI!R162C4</stp>
        <tr r="D162" s="1"/>
      </tp>
      <tp>
        <v>28.68</v>
        <stp/>
        <stp>##V3_BDPV12</stp>
        <stp>RDSA NA Equity</stp>
        <stp>PX_YEST_CLOSE</stp>
        <stp>[Crispin Spreadsheet.xlsx]OEI!R323C6</stp>
        <tr r="F323" s="1"/>
      </tp>
      <tp>
        <v>190.01</v>
        <stp/>
        <stp>##V3_BDPV12</stp>
        <stp>NVDA US Equity</stp>
        <stp>PX_YEST_CLOSE</stp>
        <stp>[Crispin Spreadsheet.xlsx]OEI!R726C6</stp>
        <tr r="F726" s="1"/>
      </tp>
      <tp>
        <v>7999</v>
        <stp/>
        <stp>##V3_BDPV12</stp>
        <stp>4911 JT Equity</stp>
        <stp>PX_YEST_CLOSE</stp>
        <stp>[Crispin Spreadsheet.xlsx]OPUS!R26C6</stp>
        <tr r="F26" s="4"/>
      </tp>
      <tp>
        <v>6.54</v>
        <stp/>
        <stp>##V3_BDPV12</stp>
        <stp>3328 HK Equity</stp>
        <stp>LAST_PRICE</stp>
        <stp>[Crispin Spreadsheet.xlsx]OEI!R203C7</stp>
        <tr r="G203" s="1"/>
      </tp>
      <tp>
        <v>7.59</v>
        <stp/>
        <stp>##V3_BDPV12</stp>
        <stp>2689 HK Equity</stp>
        <stp>LAST_PRICE</stp>
        <stp>[Crispin Spreadsheet.xlsx]OEI!R212C7</stp>
        <tr r="G212" s="1"/>
      </tp>
      <tp>
        <v>668.2</v>
        <stp/>
        <stp>##V3_BDHV12</stp>
        <stp>DMGT LN Equity</stp>
        <stp>PX_CLOSE_1D</stp>
        <stp>12/04/2019</stp>
        <stp>12/04/2019</stp>
        <stp>[Crispin Spreadsheet.xlsx]OPE!R37C22</stp>
        <tr r="V37" s="5"/>
      </tp>
      <tp>
        <v>1553</v>
        <stp/>
        <stp>##V3_BDPV12</stp>
        <stp>7202 JT Equity</stp>
        <stp>LAST_PRICE</stp>
        <stp>[Crispin Spreadsheet.xlsx]OEI!R269C7</stp>
        <tr r="G269" s="1"/>
      </tp>
      <tp>
        <v>1230</v>
        <stp/>
        <stp>##V3_BDPV12</stp>
        <stp>6113 JT Equity</stp>
        <stp>LAST_PRICE</stp>
        <stp>[Crispin Spreadsheet.xlsx]OEI!R258C7</stp>
        <tr r="G258" s="1"/>
      </tp>
      <tp t="s">
        <v>NOK</v>
        <stp/>
        <stp>##V3_BDPV12</stp>
        <stp>AKERBP NO Equity</stp>
        <stp>CRNCY</stp>
        <stp>[Crispin Spreadsheet.xlsx]BEST!R6C4</stp>
        <tr r="D6" s="6"/>
      </tp>
      <tp>
        <v>25.61</v>
        <stp/>
        <stp>##V3_BDPV12</stp>
        <stp>GGAL US Equity</stp>
        <stp>LAST_PRICE</stp>
        <stp>[Crispin Spreadsheet.xlsx]OPUS!R75C7</stp>
        <tr r="G75" s="4"/>
      </tp>
      <tp>
        <v>4.4980000000000002</v>
        <stp/>
        <stp>##V3_BDPV12</stp>
        <stp>OTE1V FH Equity</stp>
        <stp>PX_YEST_CLOSE</stp>
        <stp>[Crispin Spreadsheet.xlsx]OEI!R79C6</stp>
        <tr r="F79" s="1"/>
      </tp>
      <tp>
        <v>5220</v>
        <stp/>
        <stp>##V3_BDPV12</stp>
        <stp>9719 JT Equity</stp>
        <stp>LAST_PRICE</stp>
        <stp>[Crispin Spreadsheet.xlsx]OEI!R292C7</stp>
        <tr r="G292" s="1"/>
      </tp>
      <tp>
        <v>667</v>
        <stp/>
        <stp>##V3_BDPV12</stp>
        <stp>DMGT LN Equity</stp>
        <stp>LAST_PRICE</stp>
        <stp>[Crispin Spreadsheet.xlsx]ALEG!R49C7</stp>
        <tr r="G49" s="3"/>
      </tp>
      <tp>
        <v>1889</v>
        <stp/>
        <stp>##V3_BDPV12</stp>
        <stp>8802 JT Equity</stp>
        <stp>LAST_PRICE</stp>
        <stp>[Crispin Spreadsheet.xlsx]OEI!R279C7</stp>
        <tr r="G279" s="1"/>
      </tp>
      <tp>
        <v>11.129</v>
        <stp/>
        <stp>##V3_BDPV12</stp>
        <stp>SLCJY US Equity</stp>
        <stp>LAST_PRICE</stp>
        <stp>[Crispin Spreadsheet.xlsx]ALEG!R77C7</stp>
        <tr r="G77" s="3"/>
      </tp>
      <tp>
        <v>42.95</v>
        <stp/>
        <stp>##V3_BDHV12</stp>
        <stp>SLCE3 BS Equity</stp>
        <stp>PX_CLOSE_1D</stp>
        <stp>12/04/2019</stp>
        <stp>12/04/2019</stp>
        <stp>[Crispin Spreadsheet.xlsx]OEI!R845C28</stp>
        <tr r="AB845" s="1"/>
      </tp>
      <tp>
        <v>11.129</v>
        <stp/>
        <stp>##V3_BDPV12</stp>
        <stp>SLCJY US Equity</stp>
        <stp>LAST_PRICE</stp>
        <stp>[Crispin Spreadsheet.xlsx]FDXC!R73C7</stp>
        <tr r="G73" s="8"/>
      </tp>
      <tp>
        <v>87</v>
        <stp/>
        <stp>##V3_BDPV12</stp>
        <stp>VSAT US Equity</stp>
        <stp>LAST_PRICE</stp>
        <stp>[Crispin Spreadsheet.xlsx]ALEG!R79C7</stp>
        <tr r="G79" s="3"/>
      </tp>
      <tp>
        <v>49.3</v>
        <stp/>
        <stp>##V3_BDPV12</stp>
        <stp>JSE LN Equity</stp>
        <stp>LAST_PRICE</stp>
        <stp>[Crispin Spreadsheet.xlsx]FDXC!R52C7</stp>
        <tr r="G52" s="8"/>
      </tp>
      <tp>
        <v>2539</v>
        <stp/>
        <stp>##V3_BDPV12</stp>
        <stp>ABF LN Equity</stp>
        <stp>LAST_PRICE</stp>
        <stp>[Crispin Spreadsheet.xlsx]ALEG!R45C7</stp>
        <tr r="G45" s="3"/>
      </tp>
      <tp>
        <v>120.33</v>
        <stp/>
        <stp>##V3_BDHV12</stp>
        <stp>MSFT US Equity</stp>
        <stp>PX_CLOSE_1D</stp>
        <stp>12/04/2019</stp>
        <stp>12/04/2019</stp>
        <stp>[Crispin Spreadsheet.xlsx]ALEG!R76C22</stp>
        <tr r="V76" s="3"/>
      </tp>
      <tp>
        <v>51.48</v>
        <stp/>
        <stp>##V3_BDPV12</stp>
        <stp>VALE3 BS Equity</stp>
        <stp>PX_YEST_CLOSE</stp>
        <stp>[Crispin Spreadsheet.xlsx]OEI!R45C6</stp>
        <tr r="F45" s="1"/>
      </tp>
      <tp>
        <v>668.2</v>
        <stp/>
        <stp>##V3_BDHV12</stp>
        <stp>DMGT LN Equity</stp>
        <stp>PX_CLOSE_1D</stp>
        <stp>12/04/2019</stp>
        <stp>12/04/2019</stp>
        <stp>[Crispin Spreadsheet.xlsx]ALEG!R49C22</stp>
        <tr r="V49" s="3"/>
      </tp>
      <tp>
        <v>95.2</v>
        <stp/>
        <stp>##V3_BDHV12</stp>
        <stp>LOOK LN Equity</stp>
        <stp>PX_CLOSE_1D</stp>
        <stp>12/04/2019</stp>
        <stp>12/04/2019</stp>
        <stp>[Crispin Spreadsheet.xlsx]SWAN!R150C26</stp>
        <tr r="Z150" s="2"/>
      </tp>
      <tp>
        <v>693.4</v>
        <stp/>
        <stp>##V3_BDPV12</stp>
        <stp>COLOB DC Equity</stp>
        <stp>PX_YEST_CLOSE</stp>
        <stp>[Crispin Spreadsheet.xlsx]OEI!R63C6</stp>
        <tr r="F63" s="1"/>
      </tp>
      <tp>
        <v>85.55</v>
        <stp/>
        <stp>##V3_BDHV12</stp>
        <stp>VSAT US Equity</stp>
        <stp>PX_CLOSE_1D</stp>
        <stp>12/04/2019</stp>
        <stp>12/04/2019</stp>
        <stp>[Crispin Spreadsheet.xlsx]ALEG!R79C22</stp>
        <tr r="V79" s="3"/>
      </tp>
      <tp>
        <v>13.947800000000001</v>
        <stp/>
        <stp>##V3_BDPV12</stp>
        <stp>USDZAR Curncy</stp>
        <stp>LAST_PRICE</stp>
        <stp>[Crispin Spreadsheet4.xlsx]OEI!R870C7</stp>
        <tr r="G870" s="1"/>
      </tp>
      <tp>
        <v>9.2481000000000009</v>
        <stp/>
        <stp>##V3_BDPV12</stp>
        <stp>USDSEK Curncy</stp>
        <stp>LAST_PRICE</stp>
        <stp>[Crispin Spreadsheet4.xlsx]OEI!R869C7</stp>
        <tr r="G869" s="1"/>
      </tp>
      <tp t="s">
        <v>JPY</v>
        <stp/>
        <stp>##V3_BDPV12</stp>
        <stp>5019 JT Equity</stp>
        <stp>CRNCY</stp>
        <stp>[Crispin Spreadsheet.xlsx]SWAN!R64C4</stp>
        <tr r="D64" s="2"/>
      </tp>
      <tp t="s">
        <v>USD</v>
        <stp/>
        <stp>##V3_BDPV12</stp>
        <stp>CRUS US Equity</stp>
        <stp>CRNCY</stp>
        <stp>[Crispin Spreadsheet.xlsx]OEI!R658C4</stp>
        <tr r="D658" s="1"/>
      </tp>
      <tp t="s">
        <v>USD</v>
        <stp/>
        <stp>##V3_BDPV12</stp>
        <stp>COTY US Equity</stp>
        <stp>CRNCY</stp>
        <stp>[Crispin Spreadsheet.xlsx]OEI!R819C4</stp>
        <tr r="D819" s="1"/>
      </tp>
      <tp>
        <v>167.74</v>
        <stp/>
        <stp>##V3_BDPV12</stp>
        <stp>BARC LN Equity</stp>
        <stp>LAST_PRICE</stp>
        <stp>[Crispin Spreadsheet4.xlsx]OPUS!R48C7</stp>
        <tr r="G48" s="4"/>
      </tp>
      <tp>
        <v>70.5</v>
        <stp/>
        <stp>##V3_BDPV12</stp>
        <stp>PCAR US Equity</stp>
        <stp>PX_YEST_CLOSE</stp>
        <stp>[Crispin Spreadsheet.xlsx]OEI!R732C6</stp>
        <tr r="F732" s="1"/>
      </tp>
      <tp t="s">
        <v>SEK</v>
        <stp/>
        <stp>##V3_BDPV12</stp>
        <stp>HEXAB SS Equity</stp>
        <stp>CRNCY</stp>
        <stp>[Crispin Spreadsheet.xlsx]OEI!R383C4</stp>
        <tr r="D383" s="1"/>
      </tp>
      <tp>
        <v>54.5</v>
        <stp/>
        <stp>##V3_BDPV12</stp>
        <stp>ORCL US Equity</stp>
        <stp>PX_YEST_CLOSE</stp>
        <stp>[Crispin Spreadsheet.xlsx]OEI!R730C6</stp>
        <tr r="F730" s="1"/>
      </tp>
      <tp>
        <v>71.959999999999994</v>
        <stp/>
        <stp>##V3_BDPV12</stp>
        <stp>AGCO US Equity</stp>
        <stp>PX_YEST_CLOSE</stp>
        <stp>[Crispin Spreadsheet.xlsx]OEI!R630C6</stp>
        <tr r="F630" s="1"/>
      </tp>
      <tp t="s">
        <v>JPY</v>
        <stp/>
        <stp>##V3_BDPV12</stp>
        <stp>5019 JT Equity</stp>
        <stp>CRNCY</stp>
        <stp>[Crispin Spreadsheet.xlsx]FDXC!R19C4</stp>
        <tr r="D19" s="8"/>
      </tp>
      <tp t="s">
        <v>SEK</v>
        <stp/>
        <stp>##V3_BDPV12</stp>
        <stp>SSABA SS Equity</stp>
        <stp>CRNCY</stp>
        <stp>[Crispin Spreadsheet.xlsx]OEI!R390C4</stp>
        <tr r="D390" s="1"/>
      </tp>
      <tp>
        <v>16.035</v>
        <stp/>
        <stp>##V3_BDPV12</stp>
        <stp>STM FP Equity</stp>
        <stp>LAST_PRICE</stp>
        <stp>[Crispin Spreadsheet4.xlsx]SWAN!R34C7</stp>
        <tr r="G34" s="2"/>
      </tp>
      <tp t="s">
        <v>GBp</v>
        <stp/>
        <stp>##V3_BDPV12</stp>
        <stp>TSCO LN Equity</stp>
        <stp>CRNCY</stp>
        <stp>[Crispin Spreadsheet.xlsx]OEI!R603C4</stp>
        <tr r="D603" s="1"/>
      </tp>
      <tp t="s">
        <v>CHF</v>
        <stp/>
        <stp>##V3_BDPV12</stp>
        <stp>ARYN SW Equity</stp>
        <stp>CRNCY</stp>
        <stp>[Crispin Spreadsheet.xlsx]OEI!R400C4</stp>
        <tr r="D400" s="1"/>
      </tp>
      <tp>
        <v>188.91</v>
        <stp/>
        <stp>##V3_BDPV12</stp>
        <stp>BABA US Equity</stp>
        <stp>PX_YEST_CLOSE</stp>
        <stp>[Crispin Spreadsheet.xlsx]OEI!R631C6</stp>
        <tr r="F631" s="1"/>
      </tp>
      <tp>
        <v>112.5</v>
        <stp/>
        <stp>##V3_BDPV12</stp>
        <stp>WDI GY Equity</stp>
        <stp>LAST_PRICE</stp>
        <stp>[Crispin Spreadsheet4.xlsx]SWAN!R44C7</stp>
        <tr r="G44" s="2"/>
      </tp>
      <tp>
        <v>535.9</v>
        <stp/>
        <stp>##V3_BDPV12</stp>
        <stp>5020 JT Equity</stp>
        <stp>PX_YEST_CLOSE</stp>
        <stp>[Crispin Spreadsheet.xlsx]OPUS!R24C6</stp>
        <tr r="F24" s="4"/>
      </tp>
      <tp>
        <v>42.66</v>
        <stp/>
        <stp>##V3_BDPV12</stp>
        <stp>SLCE3 BS Equity</stp>
        <stp>PX_YEST_CLOSE</stp>
        <stp>[Crispin Spreadsheet.xlsx]ALEG!R6C6</stp>
        <tr r="F6" s="3"/>
      </tp>
      <tp>
        <v>226.75</v>
        <stp/>
        <stp>##V3_BDPV12</stp>
        <stp>BT/A LN Equity</stp>
        <stp>LAST_PRICE</stp>
        <stp>[Crispin Spreadsheet.xlsx]OPUS!R49C7</stp>
        <tr r="G49" s="4"/>
      </tp>
      <tp>
        <v>30.99</v>
        <stp/>
        <stp>##V3_BDPV12</stp>
        <stp>NRE1V FH Equity</stp>
        <stp>PX_YEST_CLOSE</stp>
        <stp>[Crispin Spreadsheet.xlsx]OEI!R78C6</stp>
        <tr r="F78" s="1"/>
      </tp>
      <tp>
        <v>572.6</v>
        <stp/>
        <stp>##V3_BDHV12</stp>
        <stp>BP/ LN Equity</stp>
        <stp>PX_CLOSE_1D</stp>
        <stp>12/04/2019</stp>
        <stp>12/04/2019</stp>
        <stp>[Crispin Spreadsheet.xlsx]OEI!R453C28</stp>
        <tr r="AB453" s="1"/>
      </tp>
      <tp>
        <v>506.6</v>
        <stp/>
        <stp>##V3_BDHV12</stp>
        <stp>BA/ LN Equity</stp>
        <stp>PX_CLOSE_1D</stp>
        <stp>12/04/2019</stp>
        <stp>12/04/2019</stp>
        <stp>[Crispin Spreadsheet.xlsx]OEI!R444C28</stp>
        <tr r="AB444" s="1"/>
      </tp>
      <tp>
        <v>416.5</v>
        <stp/>
        <stp>##V3_BDHV12</stp>
        <stp>AV/ LN Equity</stp>
        <stp>PX_CLOSE_1D</stp>
        <stp>12/04/2019</stp>
        <stp>12/04/2019</stp>
        <stp>[Crispin Spreadsheet.xlsx]OEI!R442C28</stp>
        <tr r="AB442" s="1"/>
      </tp>
      <tp>
        <v>144.69999999999999</v>
        <stp/>
        <stp>##V3_BDHV12</stp>
        <stp>DC/ LN Equity</stp>
        <stp>PX_CLOSE_1D</stp>
        <stp>12/04/2019</stp>
        <stp>12/04/2019</stp>
        <stp>[Crispin Spreadsheet.xlsx]OEI!R480C28</stp>
        <tr r="AB480" s="1"/>
      </tp>
      <tp>
        <v>825.5</v>
        <stp/>
        <stp>##V3_BDHV12</stp>
        <stp>NG/ LN Equity</stp>
        <stp>PX_CLOSE_1D</stp>
        <stp>12/04/2019</stp>
        <stp>12/04/2019</stp>
        <stp>[Crispin Spreadsheet.xlsx]OEI!R548C28</stp>
        <tr r="AB548" s="1"/>
      </tp>
      <tp>
        <v>721</v>
        <stp/>
        <stp>##V3_BDHV12</stp>
        <stp>JE/ LN Equity</stp>
        <stp>PX_CLOSE_1D</stp>
        <stp>12/04/2019</stp>
        <stp>12/04/2019</stp>
        <stp>[Crispin Spreadsheet.xlsx]OEI!R533C28</stp>
        <tr r="AB533" s="1"/>
      </tp>
      <tp>
        <v>289.2</v>
        <stp/>
        <stp>##V3_BDHV12</stp>
        <stp>QQ/ LN Equity</stp>
        <stp>PX_CLOSE_1D</stp>
        <stp>12/04/2019</stp>
        <stp>12/04/2019</stp>
        <stp>[Crispin Spreadsheet.xlsx]OEI!R566C28</stp>
        <tr r="AB566" s="1"/>
      </tp>
      <tp>
        <v>880</v>
        <stp/>
        <stp>##V3_BDHV12</stp>
        <stp>RR/ LN Equity</stp>
        <stp>PX_CLOSE_1D</stp>
        <stp>12/04/2019</stp>
        <stp>12/04/2019</stp>
        <stp>[Crispin Spreadsheet.xlsx]OEI!R577C28</stp>
        <tr r="AB577" s="1"/>
      </tp>
      <tp>
        <v>5936</v>
        <stp/>
        <stp>##V3_BDHV12</stp>
        <stp>RB/ LN Equity</stp>
        <stp>PX_CLOSE_1D</stp>
        <stp>12/04/2019</stp>
        <stp>12/04/2019</stp>
        <stp>[Crispin Spreadsheet.xlsx]OEI!R568C28</stp>
        <tr r="AB568" s="1"/>
      </tp>
      <tp>
        <v>1496</v>
        <stp/>
        <stp>##V3_BDHV12</stp>
        <stp>SN/ LN Equity</stp>
        <stp>PX_CLOSE_1D</stp>
        <stp>12/04/2019</stp>
        <stp>12/04/2019</stp>
        <stp>[Crispin Spreadsheet.xlsx]OEI!R590C28</stp>
        <tr r="AB590" s="1"/>
      </tp>
      <tp>
        <v>823.8</v>
        <stp/>
        <stp>##V3_BDHV12</stp>
        <stp>UU/ LN Equity</stp>
        <stp>PX_CLOSE_1D</stp>
        <stp>12/04/2019</stp>
        <stp>12/04/2019</stp>
        <stp>[Crispin Spreadsheet.xlsx]OEI!R613C28</stp>
        <tr r="AB613" s="1"/>
      </tp>
      <tp>
        <v>3.55</v>
        <stp/>
        <stp>##V3_BDPV12</stp>
        <stp>HUNT NO Equity</stp>
        <stp>LAST_PRICE</stp>
        <stp>[Crispin Spreadsheet.xlsx]SWAN!R81C7</stp>
        <tr r="G81" s="2"/>
      </tp>
      <tp>
        <v>186.7</v>
        <stp/>
        <stp>##V3_BDPV12</stp>
        <stp>ACA LN Equity</stp>
        <stp>LAST_PRICE</stp>
        <stp>[Crispin Spreadsheet.xlsx]ALEG!R43C7</stp>
        <tr r="G43" s="3"/>
      </tp>
      <tp>
        <v>17754</v>
        <stp/>
        <stp>##V3_BDPV12</stp>
        <stp>ANG SJ Equity</stp>
        <stp>LAST_PRICE</stp>
        <stp>[Crispin Spreadsheet.xlsx]ALEG!R35C7</stp>
        <tr r="G35" s="3"/>
      </tp>
      <tp>
        <v>5876</v>
        <stp/>
        <stp>##V3_BDPV12</stp>
        <stp>RB/ LN Equity</stp>
        <stp>LAST_PRICE</stp>
        <stp>[Crispin Spreadsheet.xlsx]OEI!R568C7</stp>
        <tr r="G568" s="1"/>
      </tp>
      <tp>
        <v>26.32</v>
        <stp/>
        <stp>##V3_BDHV12</stp>
        <stp>VIV FP Equity</stp>
        <stp>PX_CLOSE_1D</stp>
        <stp>12/04/2019</stp>
        <stp>12/04/2019</stp>
        <stp>[Crispin Spreadsheet.xlsx]FDXC!R10C22</stp>
        <tr r="V10" s="8"/>
      </tp>
      <tp>
        <v>16.37</v>
        <stp/>
        <stp>##V3_BDHV12</stp>
        <stp>ESV US Equity</stp>
        <stp>PX_CLOSE_1D</stp>
        <stp>12/04/2019</stp>
        <stp>12/04/2019</stp>
        <stp>[Crispin Spreadsheet.xlsx]FDXC!R67C22</stp>
        <tr r="V67" s="8"/>
      </tp>
      <tp>
        <v>135.09700000000001</v>
        <stp/>
        <stp>##V3_BDPV12</stp>
        <stp>HURLN 7.5 07/24/22 Corp</stp>
        <stp>LAST_PRICE</stp>
        <stp>[Crispin Spreadsheet.xlsx]FDXC!R13C7</stp>
        <tr r="G13" s="8"/>
      </tp>
      <tp>
        <v>85.55</v>
        <stp/>
        <stp>##V3_BDHV12</stp>
        <stp>VSAT US Equity</stp>
        <stp>PX_CLOSE_1D</stp>
        <stp>12/04/2019</stp>
        <stp>12/04/2019</stp>
        <stp>[Crispin Spreadsheet.xlsx]BEST!R14C22</stp>
        <tr r="V14" s="6"/>
      </tp>
      <tp>
        <v>65.5</v>
        <stp/>
        <stp>##V3_BDHV12</stp>
        <stp>MELE BB Equity</stp>
        <stp>PX_CLOSE_1D</stp>
        <stp>12/04/2019</stp>
        <stp>12/04/2019</stp>
        <stp>[Crispin Spreadsheet.xlsx]SWAN!R13C26</stp>
        <tr r="Z13" s="2"/>
      </tp>
      <tp>
        <v>309.10000000000002</v>
        <stp/>
        <stp>##V3_BDHV12</stp>
        <stp>LUPE SS Equity</stp>
        <stp>PX_CLOSE_1D</stp>
        <stp>12/04/2019</stp>
        <stp>12/04/2019</stp>
        <stp>[Crispin Spreadsheet.xlsx]SWAN!R98C26</stp>
        <tr r="Z98" s="2"/>
      </tp>
      <tp t="s">
        <v>SEK</v>
        <stp/>
        <stp>##V3_BDPV12</stp>
        <stp>ERICB SS Equity</stp>
        <stp>CRNCY</stp>
        <stp>[Crispin Spreadsheet.xlsx]OEI!R392C4</stp>
        <tr r="D392" s="1"/>
      </tp>
      <tp>
        <v>1.48</v>
        <stp/>
        <stp>##V3_BDPV12</stp>
        <stp>ALPHA GA Equity</stp>
        <stp>PX_YEST_CLOSE</stp>
        <stp>[Crispin Spreadsheet.xlsx]OEI!R195C6</stp>
        <tr r="F195" s="1"/>
      </tp>
      <tp>
        <v>39.5</v>
        <stp/>
        <stp>##V3_BDPV12</stp>
        <stp>TSTR LN Equity</stp>
        <stp>PX_YEST_CLOSE</stp>
        <stp>[Crispin Spreadsheet.xlsx]OEI!R609C6</stp>
        <tr r="F609" s="1"/>
      </tp>
      <tp t="s">
        <v>CHF</v>
        <stp/>
        <stp>##V3_BDPV12</stp>
        <stp>UBSG SW Equity</stp>
        <stp>CRNCY</stp>
        <stp>[Crispin Spreadsheet.xlsx]OEI!R419C4</stp>
        <tr r="D419" s="1"/>
      </tp>
      <tp>
        <v>12.91</v>
        <stp/>
        <stp>##V3_BDPV12</stp>
        <stp>CSGN SW Equity</stp>
        <stp>PX_YEST_CLOSE</stp>
        <stp>[Crispin Spreadsheet.xlsx]OEI!R403C6</stp>
        <tr r="F403" s="1"/>
      </tp>
      <tp t="s">
        <v>USD</v>
        <stp/>
        <stp>##V3_BDPV12</stp>
        <stp>FOXA US Equity</stp>
        <stp>CRNCY</stp>
        <stp>[Crispin Spreadsheet.xlsx]OEI!R686C4</stp>
        <tr r="D686" s="1"/>
      </tp>
      <tp t="s">
        <v>USD</v>
        <stp/>
        <stp>##V3_BDPV12</stp>
        <stp>TTWO US Equity</stp>
        <stp>CRNCY</stp>
        <stp>[Crispin Spreadsheet.xlsx]OEI!R749C4</stp>
        <tr r="D749" s="1"/>
      </tp>
      <tp t="s">
        <v>GBp</v>
        <stp/>
        <stp>##V3_BDPV12</stp>
        <stp>LGEN LN Equity</stp>
        <stp>CRNCY</stp>
        <stp>[Crispin Spreadsheet.xlsx]OEI!R536C4</stp>
        <tr r="D536" s="1"/>
      </tp>
      <tp t="s">
        <v>GBp</v>
        <stp/>
        <stp>##V3_BDPV12</stp>
        <stp>GLEN LN Equity</stp>
        <stp>CRNCY</stp>
        <stp>[Crispin Spreadsheet.xlsx]OEI!R496C4</stp>
        <tr r="D496" s="1"/>
      </tp>
      <tp t="s">
        <v>EUR</v>
        <stp/>
        <stp>##V3_BDPV12</stp>
        <stp>CNHI IM Equity</stp>
        <stp>CRNCY</stp>
        <stp>[Crispin Spreadsheet.xlsx]OEI!R238C4</stp>
        <tr r="D238" s="1"/>
      </tp>
      <tp>
        <v>1505</v>
        <stp/>
        <stp>##V3_BDPV12</stp>
        <stp>3230 JT Equity</stp>
        <stp>LAST_PRICE</stp>
        <stp>[Crispin Spreadsheet.xlsx]OEI!R299C7</stp>
        <tr r="G299" s="1"/>
      </tp>
      <tp>
        <v>1314.5</v>
        <stp/>
        <stp>##V3_BDPV12</stp>
        <stp>7261 JT Equity</stp>
        <stp>LAST_PRICE</stp>
        <stp>[Crispin Spreadsheet.xlsx]OEI!R278C7</stp>
        <tr r="G278" s="1"/>
      </tp>
      <tp>
        <v>524</v>
        <stp/>
        <stp>##V3_BDPV12</stp>
        <stp>HWDN LN Equity</stp>
        <stp>LAST_PRICE</stp>
        <stp>[Crispin Spreadsheet.xlsx]OPUS!R55C7</stp>
        <tr r="G55" s="4"/>
      </tp>
      <tp>
        <v>211</v>
        <stp/>
        <stp>##V3_BDPV12</stp>
        <stp>8848 JT Equity</stp>
        <stp>LAST_PRICE</stp>
        <stp>[Crispin Spreadsheet.xlsx]OEI!R831C7</stp>
        <tr r="G831" s="1"/>
      </tp>
      <tp>
        <v>2912.5</v>
        <stp/>
        <stp>##V3_BDPV12</stp>
        <stp>SPA Index</stp>
        <stp>PX_YEST_CLOSE</stp>
        <stp>[Crispin Spreadsheet.xlsx]OEI!R624C6</stp>
        <tr r="F624" s="1"/>
      </tp>
      <tp>
        <v>93.45</v>
        <stp/>
        <stp>##V3_BDPV12</stp>
        <stp>GLJ GY Equity</stp>
        <stp>LAST_PRICE</stp>
        <stp>[Crispin Spreadsheet.xlsx]SWAN!R42C7</stp>
        <tr r="G42" s="2"/>
      </tp>
      <tp>
        <v>338.8</v>
        <stp/>
        <stp>##V3_BDHV12</stp>
        <stp>NOVOB DC Equity</stp>
        <stp>PX_CLOSE_1D</stp>
        <stp>12/04/2019</stp>
        <stp>12/04/2019</stp>
        <stp>[Crispin Spreadsheet.xlsx]OEI!R66C28</stp>
        <tr r="AB66" s="1"/>
      </tp>
      <tp>
        <v>53.45</v>
        <stp/>
        <stp>##V3_BDHV12</stp>
        <stp>WEED CN Equity</stp>
        <stp>PX_CLOSE_1D</stp>
        <stp>12/04/2019</stp>
        <stp>12/04/2019</stp>
        <stp>[Crispin Spreadsheet.xlsx]OEI!R52C28</stp>
        <tr r="AB52" s="1"/>
      </tp>
      <tp>
        <v>37.090000000000003</v>
        <stp/>
        <stp>##V3_BDHV12</stp>
        <stp>FOXA US Equity</stp>
        <stp>PX_CLOSE_1D</stp>
        <stp>12/04/2019</stp>
        <stp>12/04/2019</stp>
        <stp>[Crispin Spreadsheet.xlsx]OPE!R54C22</stp>
        <tr r="V54" s="5"/>
      </tp>
      <tp>
        <v>58.5</v>
        <stp/>
        <stp>##V3_BDHV12</stp>
        <stp>NODL NO Equity</stp>
        <stp>PX_CLOSE_1D</stp>
        <stp>12/04/2019</stp>
        <stp>12/04/2019</stp>
        <stp>[Crispin Spreadsheet.xlsx]OPE!R23C22</stp>
        <tr r="V23" s="5"/>
      </tp>
      <tp>
        <v>1256</v>
        <stp/>
        <stp>##V3_BDPV12</stp>
        <stp>ERM LN Equity</stp>
        <stp>LAST_PRICE</stp>
        <stp>[Crispin Spreadsheet.xlsx]FDXC!R48C7</stp>
        <tr r="G48" s="8"/>
      </tp>
      <tp>
        <v>17754</v>
        <stp/>
        <stp>##V3_BDPV12</stp>
        <stp>ANG SJ Equity</stp>
        <stp>LAST_PRICE</stp>
        <stp>[Crispin Spreadsheet.xlsx]FDXC!R32C7</stp>
        <tr r="G32" s="8"/>
      </tp>
      <tp>
        <v>704.8</v>
        <stp/>
        <stp>##V3_BDHV12</stp>
        <stp>COLOB DC Equity</stp>
        <stp>PX_CLOSE_1D</stp>
        <stp>12/04/2019</stp>
        <stp>12/04/2019</stp>
        <stp>[Crispin Spreadsheet.xlsx]OEI!R63C28</stp>
        <tr r="AB63" s="1"/>
      </tp>
      <tp>
        <v>210.1</v>
        <stp/>
        <stp>##V3_BDPV12</stp>
        <stp>GNC LN Equity</stp>
        <stp>LAST_PRICE</stp>
        <stp>[Crispin Spreadsheet.xlsx]ALEG!R52C7</stp>
        <tr r="G52" s="3"/>
      </tp>
      <tp>
        <v>148.1</v>
        <stp/>
        <stp>##V3_BDPV12</stp>
        <stp>EMG LN Equity</stp>
        <stp>LAST_PRICE</stp>
        <stp>[Crispin Spreadsheet.xlsx]ALEG!R56C7</stp>
        <tr r="G56" s="3"/>
      </tp>
      <tp>
        <v>4.3864999999999998</v>
        <stp/>
        <stp>##V3_BDPV12</stp>
        <stp>EURBRL Curncy</stp>
        <stp>LAST_PRICE</stp>
        <stp>[Crispin Spreadsheet.xlsx]OEI!R44C13</stp>
        <tr r="M44" s="1"/>
      </tp>
      <tp>
        <v>4.3864999999999998</v>
        <stp/>
        <stp>##V3_BDPV12</stp>
        <stp>EURBRL Curncy</stp>
        <stp>LAST_PRICE</stp>
        <stp>[Crispin Spreadsheet.xlsx]OEI!R45C13</stp>
        <tr r="M45" s="1"/>
      </tp>
      <tp>
        <v>31.2</v>
        <stp/>
        <stp>##V3_BDHV12</stp>
        <stp>SLP LN Equity</stp>
        <stp>PX_CLOSE_1D</stp>
        <stp>12/04/2019</stp>
        <stp>12/04/2019</stp>
        <stp>[Crispin Spreadsheet.xlsx]ALEG!R60C22</stp>
        <tr r="V60" s="3"/>
      </tp>
      <tp>
        <v>2.87</v>
        <stp/>
        <stp>##V3_BDHV12</stp>
        <stp>AVP US Equity</stp>
        <stp>PX_CLOSE_1D</stp>
        <stp>12/04/2019</stp>
        <stp>12/04/2019</stp>
        <stp>[Crispin Spreadsheet.xlsx]ALEG!R68C22</stp>
        <tr r="V68" s="3"/>
      </tp>
      <tp>
        <v>26.98</v>
        <stp/>
        <stp>##V3_BDPV12</stp>
        <stp>UN01 GY Equity</stp>
        <stp>LAST_PRICE</stp>
        <stp>[Crispin Spreadsheet.xlsx]OEI!R189C7</stp>
        <tr r="G189" s="1"/>
      </tp>
      <tp>
        <v>126.66</v>
        <stp/>
        <stp>##V3_BDPV12</stp>
        <stp>EURJPY Curncy</stp>
        <stp>LAST_PRICE</stp>
        <stp>[Crispin Spreadsheet.xlsx]OPE!R17C13</stp>
        <tr r="M17" s="5"/>
      </tp>
      <tp>
        <v>126.66</v>
        <stp/>
        <stp>##V3_BDPV12</stp>
        <stp>EURJPY Curncy</stp>
        <stp>LAST_PRICE</stp>
        <stp>[Crispin Spreadsheet.xlsx]OPE!R18C13</stp>
        <tr r="M18" s="5"/>
      </tp>
      <tp>
        <v>367.65</v>
        <stp/>
        <stp>##V3_BDHV12</stp>
        <stp>NFLX US Equity</stp>
        <stp>PX_CLOSE_1D</stp>
        <stp>12/04/2019</stp>
        <stp>12/04/2019</stp>
        <stp>[Crispin Spreadsheet.xlsx]SWAN!R196C26</stp>
        <tr r="Z196" s="2"/>
      </tp>
      <tp>
        <v>135.09700000000001</v>
        <stp/>
        <stp>##V3_BDPV12</stp>
        <stp>HURLN 7.5 07/24/22 Corp</stp>
        <stp>LAST_PRICE</stp>
        <stp>[Crispin Spreadsheet.xlsx]ALEG!R16C7</stp>
        <tr r="G16" s="3"/>
      </tp>
      <tp>
        <v>195.9</v>
        <stp/>
        <stp>##V3_BDHV12</stp>
        <stp>ARW LN Equity</stp>
        <stp>PX_CLOSE_1D</stp>
        <stp>12/04/2019</stp>
        <stp>12/04/2019</stp>
        <stp>[Crispin Spreadsheet.xlsx]FDXC!R41C22</stp>
        <tr r="V41" s="8"/>
      </tp>
      <tp t="s">
        <v>EUR</v>
        <stp/>
        <stp>##V3_BDPV12</stp>
        <stp>STERV FH Equity</stp>
        <stp>CRNCY</stp>
        <stp>[Crispin Spreadsheet.xlsx]OEI!R80C4</stp>
        <tr r="D80" s="1"/>
      </tp>
      <tp>
        <v>1.1314</v>
        <stp/>
        <stp>##V3_BDPV12</stp>
        <stp>EURUSD Curncy</stp>
        <stp>LAST_PRICE</stp>
        <stp>[Crispin Spreadsheet.xlsx]OPE!R56C13</stp>
        <tr r="M56" s="5"/>
      </tp>
      <tp>
        <v>1.1314</v>
        <stp/>
        <stp>##V3_BDPV12</stp>
        <stp>EURUSD Curncy</stp>
        <stp>LAST_PRICE</stp>
        <stp>[Crispin Spreadsheet.xlsx]OPE!R54C13</stp>
        <tr r="M54" s="5"/>
      </tp>
      <tp>
        <v>1.1314</v>
        <stp/>
        <stp>##V3_BDPV12</stp>
        <stp>EURUSD Curncy</stp>
        <stp>LAST_PRICE</stp>
        <stp>[Crispin Spreadsheet.xlsx]OPE!R55C13</stp>
        <tr r="M55" s="5"/>
      </tp>
      <tp>
        <v>1.1314</v>
        <stp/>
        <stp>##V3_BDPV12</stp>
        <stp>EURUSD Curncy</stp>
        <stp>LAST_PRICE</stp>
        <stp>[Crispin Spreadsheet.xlsx]OPE!R53C13</stp>
        <tr r="M53" s="5"/>
      </tp>
      <tp>
        <v>1.1314</v>
        <stp/>
        <stp>##V3_BDPV12</stp>
        <stp>EURUSD Curncy</stp>
        <stp>LAST_PRICE</stp>
        <stp>[Crispin Spreadsheet.xlsx]OPE!R47C13</stp>
        <tr r="M47" s="5"/>
      </tp>
      <tp>
        <v>0.96519999999999995</v>
        <stp/>
        <stp>##V3_BDHV12</stp>
        <stp>SAB SQ Equity</stp>
        <stp>PX_CLOSE_1D</stp>
        <stp>12/04/2019</stp>
        <stp>12/04/2019</stp>
        <stp>[Crispin Spreadsheet.xlsx]SWAN!R92C26</stp>
        <tr r="Z92" s="2"/>
      </tp>
      <tp>
        <v>191.54</v>
        <stp/>
        <stp>##V3_BDHV12</stp>
        <stp>NVDA US Equity</stp>
        <stp>PX_CLOSE_1D</stp>
        <stp>12/04/2019</stp>
        <stp>12/04/2019</stp>
        <stp>[Crispin Spreadsheet.xlsx]SWAN!R197C26</stp>
        <tr r="Z197" s="2"/>
      </tp>
      <tp t="s">
        <v>BRL</v>
        <stp/>
        <stp>##V3_BDPV12</stp>
        <stp>SLCE3 BS Equity</stp>
        <stp>CRNCY</stp>
        <stp>[Crispin Spreadsheet.xlsx]OEI!R845C4</stp>
        <tr r="D845" s="1"/>
      </tp>
      <tp t="s">
        <v>EUR</v>
        <stp/>
        <stp>##V3_BDPV12</stp>
        <stp>MUV2 GY Equity</stp>
        <stp>CRNCY</stp>
        <stp>[Crispin Spreadsheet.xlsx]OEI!R173C4</stp>
        <tr r="D173" s="1"/>
      </tp>
      <tp>
        <v>9.6133000000000006</v>
        <stp/>
        <stp>##V3_BDPV12</stp>
        <stp>EURNOK Curncy</stp>
        <stp>LAST_PRICE</stp>
        <stp>[Crispin Spreadsheet4.xlsx]OBID!R6C13</stp>
        <tr r="M6" s="7"/>
      </tp>
      <tp>
        <v>87</v>
        <stp/>
        <stp>##V3_BDPV12</stp>
        <stp>VSAT US Equity</stp>
        <stp>PX_YEST_CLOSE</stp>
        <stp>[Crispin Spreadsheet.xlsx]OEI!R850C6</stp>
        <tr r="F850" s="1"/>
      </tp>
      <tp t="s">
        <v>JPY</v>
        <stp/>
        <stp>##V3_BDPV12</stp>
        <stp>5020 JT Equity</stp>
        <stp>CRNCY</stp>
        <stp>[Crispin Spreadsheet.xlsx]SWAN!R65C4</stp>
        <tr r="D65" s="2"/>
      </tp>
      <tp>
        <v>310</v>
        <stp/>
        <stp>##V3_BDPV12</stp>
        <stp>FBEL FP Equity</stp>
        <stp>PX_YEST_CLOSE</stp>
        <stp>[Crispin Spreadsheet.xlsx]OEI!R107C6</stp>
        <tr r="F107" s="1"/>
      </tp>
      <tp>
        <v>157.75</v>
        <stp/>
        <stp>##V3_BDPV12</stp>
        <stp>TEMN SW Equity</stp>
        <stp>PX_YEST_CLOSE</stp>
        <stp>[Crispin Spreadsheet.xlsx]OEI!R418C6</stp>
        <tr r="F418" s="1"/>
      </tp>
      <tp>
        <v>19.774999999999999</v>
        <stp/>
        <stp>##V3_BDPV12</stp>
        <stp>ABBN SW Equity</stp>
        <stp>PX_YEST_CLOSE</stp>
        <stp>[Crispin Spreadsheet.xlsx]OEI!R397C6</stp>
        <tr r="F397" s="1"/>
      </tp>
      <tp>
        <v>138.57</v>
        <stp/>
        <stp>##V3_BDPV12</stp>
        <stp>RACE US Equity</stp>
        <stp>PX_YEST_CLOSE</stp>
        <stp>[Crispin Spreadsheet.xlsx]OEI!R682C6</stp>
        <tr r="F682" s="1"/>
      </tp>
      <tp t="s">
        <v>USD</v>
        <stp/>
        <stp>##V3_BDPV12</stp>
        <stp>AMZN US Equity</stp>
        <stp>CRNCY</stp>
        <stp>[Crispin Spreadsheet.xlsx]OEI!R635C4</stp>
        <tr r="D635" s="1"/>
      </tp>
      <tp>
        <v>4890</v>
        <stp/>
        <stp>##V3_BDPV12</stp>
        <stp>2331 JT Equity</stp>
        <stp>PX_YEST_CLOSE</stp>
        <stp>[Crispin Spreadsheet.xlsx]OPUS!R27C6</stp>
        <tr r="F27" s="4"/>
      </tp>
      <tp>
        <v>9.86</v>
        <stp/>
        <stp>##V3_BDPV12</stp>
        <stp>ERIC US Equity</stp>
        <stp>LAST_PRICE</stp>
        <stp>[Crispin Spreadsheet.xlsx]OPUS!R79C7</stp>
        <tr r="G79" s="4"/>
      </tp>
      <tp t="s">
        <v>CHF</v>
        <stp/>
        <stp>##V3_BDPV12</stp>
        <stp>SMA Index</stp>
        <stp>CRNCY</stp>
        <stp>[Crispin Spreadsheet.xlsx]OEI!R396C4</stp>
        <tr r="D396" s="1"/>
      </tp>
      <tp t="s">
        <v>EUR</v>
        <stp/>
        <stp>##V3_BDPV12</stp>
        <stp>IBA Index</stp>
        <stp>CRNCY</stp>
        <stp>[Crispin Spreadsheet.xlsx]OEI!R359C4</stp>
        <tr r="D359" s="1"/>
      </tp>
      <tp>
        <v>1605.5</v>
        <stp/>
        <stp>##V3_BDPV12</stp>
        <stp>8591 JT Equity</stp>
        <stp>LAST_PRICE</stp>
        <stp>[Crispin Spreadsheet.xlsx]OEI!R289C7</stp>
        <tr r="G289" s="1"/>
      </tp>
      <tp>
        <v>21314</v>
        <stp/>
        <stp>##V3_BDPV12</stp>
        <stp>STA Index</stp>
        <stp>PX_YEST_CLOSE</stp>
        <stp>[Crispin Spreadsheet.xlsx]OEI!R231C6</stp>
        <tr r="F231" s="1"/>
      </tp>
      <tp>
        <v>56.35</v>
        <stp/>
        <stp>##V3_BDPV12</stp>
        <stp>WLN FP Equity</stp>
        <stp>LAST_PRICE</stp>
        <stp>[Crispin Spreadsheet.xlsx]SWAN!R37C7</stp>
        <tr r="G37" s="2"/>
      </tp>
      <tp>
        <v>15.76</v>
        <stp/>
        <stp>##V3_BDPV12</stp>
        <stp>ESV US Equity</stp>
        <stp>LAST_PRICE</stp>
        <stp>[Crispin Spreadsheet.xlsx]OPUS!R72C7</stp>
        <tr r="G72" s="4"/>
      </tp>
      <tp>
        <v>148.1</v>
        <stp/>
        <stp>##V3_BDPV12</stp>
        <stp>EMG LN Equity</stp>
        <stp>LAST_PRICE</stp>
        <stp>[Crispin Spreadsheet.xlsx]FDXC!R53C7</stp>
        <tr r="G53" s="8"/>
      </tp>
      <tp>
        <v>2539</v>
        <stp/>
        <stp>##V3_BDPV12</stp>
        <stp>ABF LN Equity</stp>
        <stp>LAST_PRICE</stp>
        <stp>[Crispin Spreadsheet.xlsx]FDXC!R42C7</stp>
        <tr r="G42" s="8"/>
      </tp>
      <tp>
        <v>48.43</v>
        <stp/>
        <stp>##V3_BDPV12</stp>
        <stp>BMA US Equity</stp>
        <stp>LAST_PRICE</stp>
        <stp>[Crispin Spreadsheet.xlsx]FDXC!R65C7</stp>
        <tr r="G65" s="8"/>
      </tp>
      <tp>
        <v>140.94</v>
        <stp/>
        <stp>##V3_BDPV12</stp>
        <stp>VOD LN Equity</stp>
        <stp>LAST_PRICE</stp>
        <stp>[Crispin Spreadsheet.xlsx]FDXC!R60C7</stp>
        <tr r="G60" s="8"/>
      </tp>
      <tp>
        <v>522.79999999999995</v>
        <stp/>
        <stp>##V3_BDHV12</stp>
        <stp>HWDN LN Equity</stp>
        <stp>PX_CLOSE_1D</stp>
        <stp>12/04/2019</stp>
        <stp>12/04/2019</stp>
        <stp>[Crispin Spreadsheet.xlsx]OPE!R43C22</stp>
        <tr r="V43" s="5"/>
      </tp>
      <tp>
        <v>49.3</v>
        <stp/>
        <stp>##V3_BDPV12</stp>
        <stp>JSE LN Equity</stp>
        <stp>LAST_PRICE</stp>
        <stp>[Crispin Spreadsheet.xlsx]ALEG!R55C7</stp>
        <tr r="G55" s="3"/>
      </tp>
      <tp>
        <v>39.5</v>
        <stp/>
        <stp>##V3_BDPV12</stp>
        <stp>TSTR LN Equity</stp>
        <stp>LAST_PRICE</stp>
        <stp>[Crispin Spreadsheet.xlsx]FDXC!R58C7</stp>
        <tr r="G58" s="8"/>
      </tp>
      <tp>
        <v>140.94</v>
        <stp/>
        <stp>##V3_BDPV12</stp>
        <stp>VOD LN Equity</stp>
        <stp>LAST_PRICE</stp>
        <stp>[Crispin Spreadsheet.xlsx]ALEG!R64C7</stp>
        <tr r="G64" s="3"/>
      </tp>
      <tp>
        <v>42</v>
        <stp/>
        <stp>##V3_BDHV12</stp>
        <stp>TUNG LN Equity</stp>
        <stp>PX_CLOSE_1D</stp>
        <stp>12/04/2019</stp>
        <stp>12/04/2019</stp>
        <stp>[Crispin Spreadsheet.xlsx]OPUS!R64C22</stp>
        <tr r="V64" s="4"/>
      </tp>
      <tp>
        <v>274.39999999999998</v>
        <stp/>
        <stp>##V3_BDPV12</stp>
        <stp>388 HK Equity</stp>
        <stp>LAST_PRICE</stp>
        <stp>[Crispin Spreadsheet.xlsx]OEI!R211C7</stp>
        <tr r="G211" s="1"/>
      </tp>
      <tp>
        <v>66.2</v>
        <stp/>
        <stp>##V3_BDHV12</stp>
        <stp>FRO NO Equity</stp>
        <stp>PX_CLOSE_1D</stp>
        <stp>12/04/2019</stp>
        <stp>12/04/2019</stp>
        <stp>[Crispin Spreadsheet.xlsx]ALEG!R30C22</stp>
        <tr r="V30" s="3"/>
      </tp>
      <tp>
        <v>522.79999999999995</v>
        <stp/>
        <stp>##V3_BDHV12</stp>
        <stp>HWDN LN Equity</stp>
        <stp>PX_CLOSE_1D</stp>
        <stp>12/04/2019</stp>
        <stp>12/04/2019</stp>
        <stp>[Crispin Spreadsheet.xlsx]FDXC!R51C22</stp>
        <tr r="V51" s="8"/>
      </tp>
      <tp>
        <v>47.17</v>
        <stp/>
        <stp>##V3_BDHV12</stp>
        <stp>ATVI US Equity</stp>
        <stp>PX_CLOSE_1D</stp>
        <stp>12/04/2019</stp>
        <stp>12/04/2019</stp>
        <stp>[Crispin Spreadsheet.xlsx]ALEG!R67C22</stp>
        <tr r="V67" s="3"/>
      </tp>
      <tp>
        <v>90.6</v>
        <stp/>
        <stp>##V3_BDPV12</stp>
        <stp>ERICB SS Equity</stp>
        <stp>LAST_PRICE</stp>
        <stp>[Crispin Spreadsheet4.xlsx]FDXC!R37C7</stp>
        <tr r="G37" s="8"/>
      </tp>
      <tp>
        <v>55.9</v>
        <stp/>
        <stp>##V3_BDHV12</stp>
        <stp>QCOM US Equity</stp>
        <stp>PX_CLOSE_1D</stp>
        <stp>12/04/2019</stp>
        <stp>12/04/2019</stp>
        <stp>[Crispin Spreadsheet.xlsx]SWAN!R199C26</stp>
        <tr r="Z199" s="2"/>
      </tp>
      <tp t="s">
        <v>USD</v>
        <stp/>
        <stp>##V3_BDPV12</stp>
        <stp>SLCJY US Equity</stp>
        <stp>CRNCY</stp>
        <stp>[Crispin Spreadsheet.xlsx]OPE!R56C4</stp>
        <tr r="D56" s="5"/>
      </tp>
      <tp>
        <v>1356</v>
        <stp/>
        <stp>##V3_BDHV12</stp>
        <stp>7224 JT Equity</stp>
        <stp>PX_CLOSE_1D</stp>
        <stp>12/04/2019</stp>
        <stp>12/04/2019</stp>
        <stp>[Crispin Spreadsheet.xlsx]OEI!R295C28</stp>
        <tr r="AB295" s="1"/>
      </tp>
      <tp>
        <v>21230</v>
        <stp/>
        <stp>##V3_BDHV12</stp>
        <stp>6954 JT Equity</stp>
        <stp>PX_CLOSE_1D</stp>
        <stp>12/04/2019</stp>
        <stp>12/04/2019</stp>
        <stp>[Crispin Spreadsheet.xlsx]OEI!R264C28</stp>
        <tr r="AB264" s="1"/>
      </tp>
      <tp>
        <v>3570</v>
        <stp/>
        <stp>##V3_BDHV12</stp>
        <stp>9684 JT Equity</stp>
        <stp>PX_CLOSE_1D</stp>
        <stp>12/04/2019</stp>
        <stp>12/04/2019</stp>
        <stp>[Crispin Spreadsheet.xlsx]OEI!R298C28</stp>
        <tr r="AB298" s="1"/>
      </tp>
      <tp>
        <v>2771.5</v>
        <stp/>
        <stp>##V3_BDHV12</stp>
        <stp>9064 JT Equity</stp>
        <stp>PX_CLOSE_1D</stp>
        <stp>12/04/2019</stp>
        <stp>12/04/2019</stp>
        <stp>[Crispin Spreadsheet.xlsx]OEI!R308C28</stp>
        <tr r="AB308" s="1"/>
      </tp>
      <tp>
        <v>414.3</v>
        <stp/>
        <stp>##V3_BDHV12</stp>
        <stp>8604 JT Equity</stp>
        <stp>PX_CLOSE_1D</stp>
        <stp>12/04/2019</stp>
        <stp>12/04/2019</stp>
        <stp>[Crispin Spreadsheet.xlsx]OEI!R288C28</stp>
        <tr r="AB288" s="1"/>
      </tp>
      <tp>
        <v>76.05</v>
        <stp/>
        <stp>##V3_BDHV12</stp>
        <stp>QRVO US Equity</stp>
        <stp>PX_CLOSE_1D</stp>
        <stp>12/04/2019</stp>
        <stp>12/04/2019</stp>
        <stp>[Crispin Spreadsheet.xlsx]SWAN!R198C26</stp>
        <tr r="Z198" s="2"/>
      </tp>
      <tp>
        <v>46.1</v>
        <stp/>
        <stp>##V3_BDHV12</stp>
        <stp>BMA US Equity</stp>
        <stp>PX_CLOSE_1D</stp>
        <stp>12/04/2019</stp>
        <stp>12/04/2019</stp>
        <stp>[Crispin Spreadsheet.xlsx]OPUS!R70C22</stp>
        <tr r="V70" s="4"/>
      </tp>
      <tp>
        <v>197</v>
        <stp/>
        <stp>##V3_BDHV12</stp>
        <stp>ACA LN Equity</stp>
        <stp>PX_CLOSE_1D</stp>
        <stp>12/04/2019</stp>
        <stp>12/04/2019</stp>
        <stp>[Crispin Spreadsheet.xlsx]OPUS!R44C22</stp>
        <tr r="V44" s="4"/>
      </tp>
      <tp>
        <v>0.86409000000000002</v>
        <stp/>
        <stp>##V3_BDPV12</stp>
        <stp>EURGBp Curncy</stp>
        <stp>PX_YEST_CLOSE</stp>
        <stp>[Crispin Spreadsheet.xlsx]OPE!R46C26</stp>
        <tr r="Z46" s="5"/>
      </tp>
      <tp>
        <v>0.86409000000000002</v>
        <stp/>
        <stp>##V3_BDPV12</stp>
        <stp>EURGBp Curncy</stp>
        <stp>PX_YEST_CLOSE</stp>
        <stp>[Crispin Spreadsheet.xlsx]OPE!R45C26</stp>
        <tr r="Z45" s="5"/>
      </tp>
      <tp>
        <v>0.86409000000000002</v>
        <stp/>
        <stp>##V3_BDPV12</stp>
        <stp>EURGBp Curncy</stp>
        <stp>PX_YEST_CLOSE</stp>
        <stp>[Crispin Spreadsheet.xlsx]OPE!R44C26</stp>
        <tr r="Z44" s="5"/>
      </tp>
      <tp>
        <v>0.86409000000000002</v>
        <stp/>
        <stp>##V3_BDPV12</stp>
        <stp>EURGBp Curncy</stp>
        <stp>PX_YEST_CLOSE</stp>
        <stp>[Crispin Spreadsheet.xlsx]OPE!R43C26</stp>
        <tr r="Z43" s="5"/>
      </tp>
      <tp>
        <v>0.86409000000000002</v>
        <stp/>
        <stp>##V3_BDPV12</stp>
        <stp>EURGBp Curncy</stp>
        <stp>PX_YEST_CLOSE</stp>
        <stp>[Crispin Spreadsheet.xlsx]OPE!R42C26</stp>
        <tr r="Z42" s="5"/>
      </tp>
      <tp>
        <v>0.86409000000000002</v>
        <stp/>
        <stp>##V3_BDPV12</stp>
        <stp>EURGBp Curncy</stp>
        <stp>PX_YEST_CLOSE</stp>
        <stp>[Crispin Spreadsheet.xlsx]OPE!R41C26</stp>
        <tr r="Z41" s="5"/>
      </tp>
      <tp>
        <v>0.86409000000000002</v>
        <stp/>
        <stp>##V3_BDPV12</stp>
        <stp>EURGBp Curncy</stp>
        <stp>PX_YEST_CLOSE</stp>
        <stp>[Crispin Spreadsheet.xlsx]OPE!R40C26</stp>
        <tr r="Z40" s="5"/>
      </tp>
      <tp>
        <v>0.86409000000000002</v>
        <stp/>
        <stp>##V3_BDPV12</stp>
        <stp>EURGBp Curncy</stp>
        <stp>PX_YEST_CLOSE</stp>
        <stp>[Crispin Spreadsheet.xlsx]OPE!R49C26</stp>
        <tr r="Z49" s="5"/>
      </tp>
      <tp>
        <v>0.86409000000000002</v>
        <stp/>
        <stp>##V3_BDPV12</stp>
        <stp>EURGBp Curncy</stp>
        <stp>PX_YEST_CLOSE</stp>
        <stp>[Crispin Spreadsheet.xlsx]OPE!R48C26</stp>
        <tr r="Z48" s="5"/>
      </tp>
      <tp>
        <v>0.86409000000000002</v>
        <stp/>
        <stp>##V3_BDPV12</stp>
        <stp>EURGBp Curncy</stp>
        <stp>PX_YEST_CLOSE</stp>
        <stp>[Crispin Spreadsheet.xlsx]OPE!R50C26</stp>
        <tr r="Z50" s="5"/>
      </tp>
      <tp>
        <v>0.86409000000000002</v>
        <stp/>
        <stp>##V3_BDPV12</stp>
        <stp>EURGBp Curncy</stp>
        <stp>PX_YEST_CLOSE</stp>
        <stp>[Crispin Spreadsheet.xlsx]OPE!R37C26</stp>
        <tr r="Z37" s="5"/>
      </tp>
      <tp>
        <v>0.86409000000000002</v>
        <stp/>
        <stp>##V3_BDPV12</stp>
        <stp>EURGBp Curncy</stp>
        <stp>PX_YEST_CLOSE</stp>
        <stp>[Crispin Spreadsheet.xlsx]OPE!R36C26</stp>
        <tr r="Z36" s="5"/>
      </tp>
      <tp>
        <v>0.86409000000000002</v>
        <stp/>
        <stp>##V3_BDPV12</stp>
        <stp>EURGBp Curncy</stp>
        <stp>PX_YEST_CLOSE</stp>
        <stp>[Crispin Spreadsheet.xlsx]OPE!R35C26</stp>
        <tr r="Z35" s="5"/>
      </tp>
      <tp>
        <v>0.86409000000000002</v>
        <stp/>
        <stp>##V3_BDPV12</stp>
        <stp>EURGBp Curncy</stp>
        <stp>PX_YEST_CLOSE</stp>
        <stp>[Crispin Spreadsheet.xlsx]OPE!R34C26</stp>
        <tr r="Z34" s="5"/>
      </tp>
      <tp>
        <v>0.86409000000000002</v>
        <stp/>
        <stp>##V3_BDPV12</stp>
        <stp>EURGBp Curncy</stp>
        <stp>PX_YEST_CLOSE</stp>
        <stp>[Crispin Spreadsheet.xlsx]OPE!R33C26</stp>
        <tr r="Z33" s="5"/>
      </tp>
      <tp>
        <v>0.86409000000000002</v>
        <stp/>
        <stp>##V3_BDPV12</stp>
        <stp>EURGBp Curncy</stp>
        <stp>PX_YEST_CLOSE</stp>
        <stp>[Crispin Spreadsheet.xlsx]OPE!R32C26</stp>
        <tr r="Z32" s="5"/>
      </tp>
      <tp>
        <v>0.86409000000000002</v>
        <stp/>
        <stp>##V3_BDPV12</stp>
        <stp>EURGBp Curncy</stp>
        <stp>PX_YEST_CLOSE</stp>
        <stp>[Crispin Spreadsheet.xlsx]OPE!R31C26</stp>
        <tr r="Z31" s="5"/>
      </tp>
      <tp>
        <v>0.86409000000000002</v>
        <stp/>
        <stp>##V3_BDPV12</stp>
        <stp>EURGBp Curncy</stp>
        <stp>PX_YEST_CLOSE</stp>
        <stp>[Crispin Spreadsheet.xlsx]OPE!R39C26</stp>
        <tr r="Z39" s="5"/>
      </tp>
      <tp>
        <v>0.86409000000000002</v>
        <stp/>
        <stp>##V3_BDPV12</stp>
        <stp>EURGBp Curncy</stp>
        <stp>PX_YEST_CLOSE</stp>
        <stp>[Crispin Spreadsheet.xlsx]OPE!R38C26</stp>
        <tr r="Z38" s="5"/>
      </tp>
      <tp>
        <v>47.667999999999999</v>
        <stp/>
        <stp>##V3_BDPV12</stp>
        <stp>EURARS Curncy</stp>
        <stp>LAST_PRICE</stp>
        <stp>[Crispin Spreadsheet.xlsx]OEI!R794C13</stp>
        <tr r="M794" s="1"/>
      </tp>
      <tp>
        <v>47.667999999999999</v>
        <stp/>
        <stp>##V3_BDPV12</stp>
        <stp>EURARS Curncy</stp>
        <stp>LAST_PRICE</stp>
        <stp>[Crispin Spreadsheet.xlsx]OEI!R795C13</stp>
        <tr r="M795" s="1"/>
      </tp>
      <tp>
        <v>47.667999999999999</v>
        <stp/>
        <stp>##V3_BDPV12</stp>
        <stp>EURARS Curncy</stp>
        <stp>LAST_PRICE</stp>
        <stp>[Crispin Spreadsheet.xlsx]OEI!R792C13</stp>
        <tr r="M792" s="1"/>
      </tp>
      <tp>
        <v>47.667999999999999</v>
        <stp/>
        <stp>##V3_BDPV12</stp>
        <stp>EURARS Curncy</stp>
        <stp>LAST_PRICE</stp>
        <stp>[Crispin Spreadsheet.xlsx]OEI!R793C13</stp>
        <tr r="M793" s="1"/>
      </tp>
      <tp t="s">
        <v>WHEAT FUTURE(CBT) Jul19</v>
        <stp/>
        <stp>##V3_BDPV12</stp>
        <stp>W A Comdty</stp>
        <stp>NAME</stp>
        <stp>[Crispin Spreadsheet.xlsx]OEI!R787C5</stp>
        <tr r="E787" s="1"/>
      </tp>
      <tp t="s">
        <v>LONG GILT FUTURE  Jun19</v>
        <stp/>
        <stp>##V3_BDPV12</stp>
        <stp>G A Comdty</stp>
        <stp>NAME</stp>
        <stp>[Crispin Spreadsheet.xlsx]OEI!R777C5</stp>
        <tr r="E777" s="1"/>
      </tp>
      <tp t="s">
        <v>EUR</v>
        <stp/>
        <stp>##V3_BDPV12</stp>
        <stp>ALPHA GA Equity</stp>
        <stp>CRNCY</stp>
        <stp>[Crispin Spreadsheet.xlsx]OEI!R195C4</stp>
        <tr r="D195" s="1"/>
      </tp>
      <tp t="s">
        <v>GBp</v>
        <stp/>
        <stp>##V3_BDPV12</stp>
        <stp>TSTR LN Equity</stp>
        <stp>CRNCY</stp>
        <stp>[Crispin Spreadsheet.xlsx]OEI!R609C4</stp>
        <tr r="D609" s="1"/>
      </tp>
      <tp>
        <v>91.4</v>
        <stp/>
        <stp>##V3_BDPV12</stp>
        <stp>ERICB SS Equity</stp>
        <stp>PX_YEST_CLOSE</stp>
        <stp>[Crispin Spreadsheet.xlsx]OEI!R392C6</stp>
        <tr r="F392" s="1"/>
      </tp>
      <tp>
        <v>20.239999999999998</v>
        <stp/>
        <stp>##V3_BDPV12</stp>
        <stp>MT NA Equity</stp>
        <stp>LAST_PRICE</stp>
        <stp>[Crispin Spreadsheet4.xlsx]SWAN!R74C7</stp>
        <tr r="G74" s="2"/>
      </tp>
      <tp>
        <v>286.89999999999998</v>
        <stp/>
        <stp>##V3_BDPV12</stp>
        <stp>LGEN LN Equity</stp>
        <stp>PX_YEST_CLOSE</stp>
        <stp>[Crispin Spreadsheet.xlsx]OEI!R536C6</stp>
        <tr r="F536" s="1"/>
      </tp>
      <tp>
        <v>332.45</v>
        <stp/>
        <stp>##V3_BDPV12</stp>
        <stp>GLEN LN Equity</stp>
        <stp>PX_YEST_CLOSE</stp>
        <stp>[Crispin Spreadsheet.xlsx]OEI!R496C6</stp>
        <tr r="F496" s="1"/>
      </tp>
      <tp>
        <v>94.11</v>
        <stp/>
        <stp>##V3_BDPV12</stp>
        <stp>TTWO US Equity</stp>
        <stp>PX_YEST_CLOSE</stp>
        <stp>[Crispin Spreadsheet.xlsx]OEI!R749C6</stp>
        <tr r="F749" s="1"/>
      </tp>
      <tp>
        <v>9.75</v>
        <stp/>
        <stp>##V3_BDPV12</stp>
        <stp>CNHI IM Equity</stp>
        <stp>PX_YEST_CLOSE</stp>
        <stp>[Crispin Spreadsheet.xlsx]OEI!R238C6</stp>
        <tr r="F238" s="1"/>
      </tp>
      <tp>
        <v>1610</v>
        <stp/>
        <stp>##V3_BDPV12</stp>
        <stp>HSX LN Equity</stp>
        <stp>LAST_PRICE</stp>
        <stp>[Crispin Spreadsheet4.xlsx]OPUS!R54C7</stp>
        <tr r="G54" s="4"/>
      </tp>
      <tp t="s">
        <v>CHF</v>
        <stp/>
        <stp>##V3_BDPV12</stp>
        <stp>CSGN SW Equity</stp>
        <stp>CRNCY</stp>
        <stp>[Crispin Spreadsheet.xlsx]OEI!R403C4</stp>
        <tr r="D403" s="1"/>
      </tp>
      <tp>
        <v>12.92</v>
        <stp/>
        <stp>##V3_BDPV12</stp>
        <stp>UBSG SW Equity</stp>
        <stp>PX_YEST_CLOSE</stp>
        <stp>[Crispin Spreadsheet.xlsx]OEI!R419C6</stp>
        <tr r="F419" s="1"/>
      </tp>
      <tp>
        <v>37.53</v>
        <stp/>
        <stp>##V3_BDPV12</stp>
        <stp>FOXA US Equity</stp>
        <stp>PX_YEST_CLOSE</stp>
        <stp>[Crispin Spreadsheet.xlsx]OEI!R686C6</stp>
        <tr r="F686" s="1"/>
      </tp>
      <tp t="s">
        <v>USD</v>
        <stp/>
        <stp>##V3_BDPV12</stp>
        <stp>SPA Index</stp>
        <stp>CRNCY</stp>
        <stp>[Crispin Spreadsheet.xlsx]OEI!R624C4</stp>
        <tr r="D624" s="1"/>
      </tp>
      <tp>
        <v>18.899999999999999</v>
        <stp/>
        <stp>##V3_BDHV12</stp>
        <stp>FORTUM FH Equity</stp>
        <stp>PX_CLOSE_1D</stp>
        <stp>12/04/2019</stp>
        <stp>12/04/2019</stp>
        <stp>[Crispin Spreadsheet.xlsx]OEI!R72C28</stp>
        <tr r="AB72" s="1"/>
      </tp>
      <tp>
        <v>1347</v>
        <stp/>
        <stp>##V3_BDPV12</stp>
        <stp>SGL SJ Equity</stp>
        <stp>LAST_PRICE</stp>
        <stp>[Crispin Spreadsheet.xlsx]OPUS!R37C7</stp>
        <tr r="G37" s="4"/>
      </tp>
      <tp>
        <v>208</v>
        <stp/>
        <stp>##V3_BDHV12</stp>
        <stp>8848 JT Equity</stp>
        <stp>PX_CLOSE_1D</stp>
        <stp>12/04/2019</stp>
        <stp>12/04/2019</stp>
        <stp>[Crispin Spreadsheet.xlsx]BEST!R9C22</stp>
        <tr r="V9" s="6"/>
      </tp>
      <tp>
        <v>81.650000000000006</v>
        <stp/>
        <stp>##V3_BDPV12</stp>
        <stp>SDRL NO Equity</stp>
        <stp>LAST_PRICE</stp>
        <stp>[Crispin Spreadsheet.xlsx]FDXC!R29C7</stp>
        <tr r="G29" s="8"/>
      </tp>
      <tp>
        <v>91.36</v>
        <stp/>
        <stp>##V3_BDHV12</stp>
        <stp>ERICB SS Equity</stp>
        <stp>PX_CLOSE_1D</stp>
        <stp>12/04/2019</stp>
        <stp>12/04/2019</stp>
        <stp>[Crispin Spreadsheet.xlsx]FDXC!R37C22</stp>
        <tr r="V37" s="8"/>
      </tp>
      <tp>
        <v>34</v>
        <stp/>
        <stp>##V3_BDPV12</stp>
        <stp>METSO FH Equity</stp>
        <stp>PX_YEST_CLOSE</stp>
        <stp>[Crispin Spreadsheet.xlsx]OEI!R75C6</stp>
        <tr r="F75" s="1"/>
      </tp>
      <tp>
        <v>745</v>
        <stp/>
        <stp>##V3_BDHV12</stp>
        <stp>PGHN SW Equity</stp>
        <stp>PX_CLOSE_1D</stp>
        <stp>12/04/2019</stp>
        <stp>12/04/2019</stp>
        <stp>[Crispin Spreadsheet.xlsx]SWAN!R105C26</stp>
        <tr r="Z105" s="2"/>
      </tp>
      <tp>
        <v>1157</v>
        <stp/>
        <stp>##V3_BDHV12</stp>
        <stp>6395 JT Equity</stp>
        <stp>PX_CLOSE_1D</stp>
        <stp>12/04/2019</stp>
        <stp>12/04/2019</stp>
        <stp>[Crispin Spreadsheet.xlsx]OEI!R301C28</stp>
        <tr r="AB301" s="1"/>
      </tp>
      <tp>
        <v>17460</v>
        <stp/>
        <stp>##V3_BDHV12</stp>
        <stp>8035 JT Equity</stp>
        <stp>PX_CLOSE_1D</stp>
        <stp>12/04/2019</stp>
        <stp>12/04/2019</stp>
        <stp>[Crispin Spreadsheet.xlsx]OEI!R303C28</stp>
        <tr r="AB303" s="1"/>
      </tp>
      <tp>
        <v>719.4</v>
        <stp/>
        <stp>##V3_BDHV12</stp>
        <stp>PLUS LN Equity</stp>
        <stp>PX_CLOSE_1D</stp>
        <stp>12/04/2019</stp>
        <stp>12/04/2019</stp>
        <stp>[Crispin Spreadsheet.xlsx]SWAN!R157C26</stp>
        <tr r="Z157" s="2"/>
      </tp>
      <tp>
        <v>123.56</v>
        <stp/>
        <stp>##V3_BDHV12</stp>
        <stp>PHAU LN Equity</stp>
        <stp>PX_CLOSE_1D</stp>
        <stp>12/04/2019</stp>
        <stp>12/04/2019</stp>
        <stp>[Crispin Spreadsheet.xlsx]SWAN!R219C26</stp>
        <tr r="Z219" s="2"/>
      </tp>
      <tp>
        <v>1.1314</v>
        <stp/>
        <stp>##V3_BDPV12</stp>
        <stp>EURUSD Curncy</stp>
        <stp>LAST_PRICE</stp>
        <stp>[Crispin Spreadsheet.xlsx]OEI!R3C20</stp>
        <tr r="T3" s="1"/>
      </tp>
      <tp>
        <v>42.66</v>
        <stp/>
        <stp>##V3_BDPV12</stp>
        <stp>SLCE3 BS Equity</stp>
        <stp>PX_YEST_CLOSE</stp>
        <stp>[Crispin Spreadsheet.xlsx]OEI!R845C6</stp>
        <tr r="F845" s="1"/>
      </tp>
      <tp>
        <v>214.2</v>
        <stp/>
        <stp>##V3_BDPV12</stp>
        <stp>MUV2 GY Equity</stp>
        <stp>PX_YEST_CLOSE</stp>
        <stp>[Crispin Spreadsheet.xlsx]OEI!R173C6</stp>
        <tr r="F173" s="1"/>
      </tp>
      <tp t="s">
        <v>USD</v>
        <stp/>
        <stp>##V3_BDPV12</stp>
        <stp>VSAT US Equity</stp>
        <stp>CRNCY</stp>
        <stp>[Crispin Spreadsheet.xlsx]OEI!R850C4</stp>
        <tr r="D850" s="1"/>
      </tp>
      <tp>
        <v>535.9</v>
        <stp/>
        <stp>##V3_BDPV12</stp>
        <stp>5020 JT Equity</stp>
        <stp>PX_YEST_CLOSE</stp>
        <stp>[Crispin Spreadsheet.xlsx]SWAN!R65C6</stp>
        <tr r="F65" s="2"/>
      </tp>
      <tp>
        <v>167.74</v>
        <stp/>
        <stp>##V3_BDPV12</stp>
        <stp>BARC LN Equity</stp>
        <stp>LAST_PRICE</stp>
        <stp>[Crispin Spreadsheet4.xlsx]FDXC!R44C7</stp>
        <tr r="G44" s="8"/>
      </tp>
      <tp>
        <v>56.4</v>
        <stp/>
        <stp>##V3_BDPV12</stp>
        <stp>NODL NO Equity</stp>
        <stp>LAST_PRICE</stp>
        <stp>[Crispin Spreadsheet4.xlsx]FDXC!R28C7</stp>
        <tr r="G28" s="8"/>
      </tp>
      <tp t="s">
        <v>USD</v>
        <stp/>
        <stp>##V3_BDPV12</stp>
        <stp>RACE US Equity</stp>
        <stp>CRNCY</stp>
        <stp>[Crispin Spreadsheet.xlsx]OEI!R682C4</stp>
        <tr r="D682" s="1"/>
      </tp>
      <tp>
        <v>1843.06</v>
        <stp/>
        <stp>##V3_BDPV12</stp>
        <stp>AMZN US Equity</stp>
        <stp>PX_YEST_CLOSE</stp>
        <stp>[Crispin Spreadsheet.xlsx]OEI!R635C6</stp>
        <tr r="F635" s="1"/>
      </tp>
      <tp t="s">
        <v>JPY</v>
        <stp/>
        <stp>##V3_BDPV12</stp>
        <stp>2331 JT Equity</stp>
        <stp>CRNCY</stp>
        <stp>[Crispin Spreadsheet.xlsx]OPUS!R27C4</stp>
        <tr r="D27" s="4"/>
      </tp>
      <tp t="s">
        <v>EUR</v>
        <stp/>
        <stp>##V3_BDPV12</stp>
        <stp>FBEL FP Equity</stp>
        <stp>CRNCY</stp>
        <stp>[Crispin Spreadsheet.xlsx]OEI!R107C4</stp>
        <tr r="D107" s="1"/>
      </tp>
      <tp>
        <v>30.36</v>
        <stp/>
        <stp>##V3_BDPV12</stp>
        <stp>FR FP Equity</stp>
        <stp>LAST_PRICE</stp>
        <stp>[Crispin Spreadsheet4.xlsx]SWAN!R35C7</stp>
        <tr r="G35" s="2"/>
      </tp>
      <tp t="s">
        <v>CHF</v>
        <stp/>
        <stp>##V3_BDPV12</stp>
        <stp>ABBN SW Equity</stp>
        <stp>CRNCY</stp>
        <stp>[Crispin Spreadsheet.xlsx]OEI!R397C4</stp>
        <tr r="D397" s="1"/>
      </tp>
      <tp t="s">
        <v>CHF</v>
        <stp/>
        <stp>##V3_BDPV12</stp>
        <stp>TEMN SW Equity</stp>
        <stp>CRNCY</stp>
        <stp>[Crispin Spreadsheet.xlsx]OEI!R418C4</stp>
        <tr r="D418" s="1"/>
      </tp>
      <tp>
        <v>667</v>
        <stp/>
        <stp>##V3_BDPV12</stp>
        <stp>DMGT LN Equity</stp>
        <stp>LAST_PRICE</stp>
        <stp>[Crispin Spreadsheet.xlsx]OPUS!R50C7</stp>
        <tr r="G50" s="4"/>
      </tp>
      <tp t="s">
        <v>EUR</v>
        <stp/>
        <stp>##V3_BDPV12</stp>
        <stp>STA Index</stp>
        <stp>CRNCY</stp>
        <stp>[Crispin Spreadsheet.xlsx]OEI!R231C4</stp>
        <tr r="D231" s="1"/>
      </tp>
      <tp>
        <v>226.75</v>
        <stp/>
        <stp>##V3_BDPV12</stp>
        <stp>BT/A LN Equity</stp>
        <stp>LAST_PRICE</stp>
        <stp>[Crispin Spreadsheet.xlsx]FDXC!R45C7</stp>
        <tr r="G45" s="8"/>
      </tp>
      <tp>
        <v>9345</v>
        <stp/>
        <stp>##V3_BDPV12</stp>
        <stp>SMA Index</stp>
        <stp>PX_YEST_CLOSE</stp>
        <stp>[Crispin Spreadsheet.xlsx]OEI!R396C6</stp>
        <tr r="F396" s="1"/>
      </tp>
      <tp>
        <v>9464.4</v>
        <stp/>
        <stp>##V3_BDPV12</stp>
        <stp>IBA Index</stp>
        <stp>PX_YEST_CLOSE</stp>
        <stp>[Crispin Spreadsheet.xlsx]OEI!R359C6</stp>
        <tr r="F359" s="1"/>
      </tp>
      <tp>
        <v>87</v>
        <stp/>
        <stp>##V3_BDPV12</stp>
        <stp>VSAT US Equity</stp>
        <stp>LAST_PRICE</stp>
        <stp>[Crispin Spreadsheet.xlsx]OPUS!R80C7</stp>
        <tr r="G80" s="4"/>
      </tp>
      <tp>
        <v>11.9</v>
        <stp/>
        <stp>##V3_BDHV12</stp>
        <stp>SNAP US Equity</stp>
        <stp>PX_CLOSE_1D</stp>
        <stp>12/04/2019</stp>
        <stp>12/04/2019</stp>
        <stp>[Crispin Spreadsheet.xlsx]SWAN!R200C26</stp>
        <tr r="Z200" s="2"/>
      </tp>
      <tp>
        <v>1250</v>
        <stp/>
        <stp>##V3_BDHV12</stp>
        <stp>ERM LN Equity</stp>
        <stp>PX_CLOSE_1D</stp>
        <stp>12/04/2019</stp>
        <stp>12/04/2019</stp>
        <stp>[Crispin Spreadsheet.xlsx]ALEG!R51C22</stp>
        <tr r="V51" s="3"/>
      </tp>
      <tp>
        <v>65</v>
        <stp/>
        <stp>##V3_BDHV12</stp>
        <stp>SAVE FP Equity</stp>
        <stp>PX_CLOSE_1D</stp>
        <stp>12/04/2019</stp>
        <stp>12/04/2019</stp>
        <stp>[Crispin Spreadsheet.xlsx]OPUS!R13C22</stp>
        <tr r="V13" s="4"/>
      </tp>
      <tp>
        <v>24.57</v>
        <stp/>
        <stp>##V3_BDHV12</stp>
        <stp>GGAL US Equity</stp>
        <stp>PX_CLOSE_1D</stp>
        <stp>12/04/2019</stp>
        <stp>12/04/2019</stp>
        <stp>[Crispin Spreadsheet.xlsx]FDXC!R70C22</stp>
        <tr r="V70" s="8"/>
      </tp>
      <tp>
        <v>58.5</v>
        <stp/>
        <stp>##V3_BDHV12</stp>
        <stp>NODL NO Equity</stp>
        <stp>PX_CLOSE_1D</stp>
        <stp>12/04/2019</stp>
        <stp>12/04/2019</stp>
        <stp>[Crispin Spreadsheet.xlsx]FDXC!R28C22</stp>
        <tr r="V28" s="8"/>
      </tp>
      <tp>
        <v>142</v>
        <stp/>
        <stp>##V3_BDHV12</stp>
        <stp>SFOR LN Equity</stp>
        <stp>PX_CLOSE_1D</stp>
        <stp>12/04/2019</stp>
        <stp>12/04/2019</stp>
        <stp>[Crispin Spreadsheet.xlsx]SWAN!R128C26</stp>
        <tr r="Z128" s="2"/>
      </tp>
      <tp>
        <v>125.875</v>
        <stp/>
        <stp>##V3_BDHV12</stp>
        <stp>SGLD LN Equity</stp>
        <stp>PX_CLOSE_1D</stp>
        <stp>12/04/2019</stp>
        <stp>12/04/2019</stp>
        <stp>[Crispin Spreadsheet.xlsx]SWAN!R227C26</stp>
        <tr r="Z227" s="2"/>
      </tp>
      <tp>
        <v>83.05</v>
        <stp/>
        <stp>##V3_BDHV12</stp>
        <stp>SDRL NO Equity</stp>
        <stp>PX_CLOSE_1D</stp>
        <stp>12/04/2019</stp>
        <stp>12/04/2019</stp>
        <stp>[Crispin Spreadsheet.xlsx]FDXC!R29C22</stp>
        <tr r="V29" s="8"/>
      </tp>
      <tp>
        <v>15.02</v>
        <stp/>
        <stp>##V3_BDHV12</stp>
        <stp>SBER LI Equity</stp>
        <stp>PX_CLOSE_1D</stp>
        <stp>12/04/2019</stp>
        <stp>12/04/2019</stp>
        <stp>[Crispin Spreadsheet.xlsx]SWAN!R129C26</stp>
        <tr r="Z129" s="2"/>
      </tp>
      <tp>
        <v>1661</v>
        <stp/>
        <stp>##V3_BDHV12</stp>
        <stp>5726 JT Equity</stp>
        <stp>PX_CLOSE_1D</stp>
        <stp>12/04/2019</stp>
        <stp>12/04/2019</stp>
        <stp>[Crispin Spreadsheet.xlsx]OEI!R290C28</stp>
        <tr r="AB290" s="1"/>
      </tp>
      <tp>
        <v>309.10000000000002</v>
        <stp/>
        <stp>##V3_BDHV12</stp>
        <stp>LUPE SS Equity</stp>
        <stp>PX_CLOSE_1D</stp>
        <stp>12/04/2019</stp>
        <stp>12/04/2019</stp>
        <stp>[Crispin Spreadsheet.xlsx]OPUS!R40C22</stp>
        <tr r="V40" s="4"/>
      </tp>
      <tp>
        <v>3893</v>
        <stp/>
        <stp>##V3_BDHV12</stp>
        <stp>8316 JT Equity</stp>
        <stp>PX_CLOSE_1D</stp>
        <stp>12/04/2019</stp>
        <stp>12/04/2019</stp>
        <stp>[Crispin Spreadsheet.xlsx]OEI!R300C28</stp>
        <tr r="AB300" s="1"/>
      </tp>
      <tp>
        <v>552.79999999999995</v>
        <stp/>
        <stp>##V3_BDHV12</stp>
        <stp>8306 JT Equity</stp>
        <stp>PX_CLOSE_1D</stp>
        <stp>12/04/2019</stp>
        <stp>12/04/2019</stp>
        <stp>[Crispin Spreadsheet.xlsx]OEI!R280C28</stp>
        <tr r="AB280" s="1"/>
      </tp>
      <tp>
        <v>5.92</v>
        <stp/>
        <stp>##V3_BDHV12</stp>
        <stp>SUPV US Equity</stp>
        <stp>PX_CLOSE_1D</stp>
        <stp>12/04/2019</stp>
        <stp>12/04/2019</stp>
        <stp>[Crispin Spreadsheet.xlsx]SWAN!R190C26</stp>
        <tr r="Z190" s="2"/>
      </tp>
      <tp>
        <v>333.85</v>
        <stp/>
        <stp>##V3_BDPV12</stp>
        <stp>NOVOB DC Equity</stp>
        <stp>PX_YEST_CLOSE</stp>
        <stp>[Crispin Spreadsheet.xlsx]OEI!R66C6</stp>
        <tr r="F66" s="1"/>
      </tp>
      <tp>
        <v>3.4699999999999998</v>
        <stp/>
        <stp>##V3_BDHV12</stp>
        <stp>KGC US Equity</stp>
        <stp>PX_CLOSE_1D</stp>
        <stp>12/04/2019</stp>
        <stp>12/04/2019</stp>
        <stp>[Crispin Spreadsheet.xlsx]OPUS!R76C22</stp>
        <tr r="V76" s="4"/>
      </tp>
      <tp>
        <v>209.3</v>
        <stp/>
        <stp>##V3_BDHV12</stp>
        <stp>GNC LN Equity</stp>
        <stp>PX_CLOSE_1D</stp>
        <stp>12/04/2019</stp>
        <stp>12/04/2019</stp>
        <stp>[Crispin Spreadsheet.xlsx]OPUS!R53C22</stp>
        <tr r="V53" s="4"/>
      </tp>
      <tp t="s">
        <v>SEK</v>
        <stp/>
        <stp>##V3_BDPV12</stp>
        <stp>ERICB SS Equity</stp>
        <stp>CRNCY</stp>
        <stp>[Crispin Spreadsheet.xlsx]OPE!R28C4</stp>
        <tr r="D28" s="5"/>
      </tp>
      <tp>
        <v>224.85</v>
        <stp/>
        <stp>##V3_BDPV12</stp>
        <stp>BT/A LN Equity</stp>
        <stp>PX_YEST_CLOSE</stp>
        <stp>[Crispin Spreadsheet.xlsx]ALEG!R48C6</stp>
        <tr r="F48" s="3"/>
      </tp>
      <tp>
        <v>0.86363000000000001</v>
        <stp/>
        <stp>##V3_BDPV12</stp>
        <stp>EURGBP Curncy</stp>
        <stp>LAST_PRICE</stp>
        <stp>[Crispin Spreadsheet4.xlsx]OEI!R862C7</stp>
        <tr r="G862" s="1"/>
      </tp>
      <tp>
        <v>0.86363000000000001</v>
        <stp/>
        <stp>##V3_BDPV12</stp>
        <stp>EURGBP Curncy</stp>
        <stp>LAST_PRICE</stp>
        <stp>[Crispin Spreadsheet4.xlsx]OEI!R802C7</stp>
        <tr r="G802" s="1"/>
      </tp>
      <tp>
        <v>1.7464999999999999</v>
        <stp/>
        <stp>##V3_BDPV12</stp>
        <stp>GBPCAD Curncy</stp>
        <stp>LAST_PRICE</stp>
        <stp>[Crispin Spreadsheet4.xlsx]BEST!R8C13</stp>
        <tr r="M8" s="6"/>
      </tp>
      <tp>
        <v>6.7088999999999999</v>
        <stp/>
        <stp>##V3_BDPV12</stp>
        <stp>USDCNH Curncy</stp>
        <stp>LAST_PRICE</stp>
        <stp>[Crispin Spreadsheet4.xlsx]OEI!R866C7</stp>
        <tr r="G866" s="1"/>
      </tp>
      <tp>
        <v>3361</v>
        <stp/>
        <stp>##V3_BDPV12</stp>
        <stp>JMAT LN Equity</stp>
        <stp>PX_YEST_CLOSE</stp>
        <stp>[Crispin Spreadsheet.xlsx]OEI!R530C6</stp>
        <tr r="F530" s="1"/>
      </tp>
      <tp t="s">
        <v>USD</v>
        <stp/>
        <stp>##V3_BDPV12</stp>
        <stp>EBAY US Equity</stp>
        <stp>CRNCY</stp>
        <stp>[Crispin Spreadsheet.xlsx]OEI!R673C4</stp>
        <tr r="D673" s="1"/>
      </tp>
      <tp>
        <v>57</v>
        <stp/>
        <stp>##V3_BDPV12</stp>
        <stp>NODL NO Equity</stp>
        <stp>PX_YEST_CLOSE</stp>
        <stp>[Crispin Spreadsheet.xlsx]OEI!R334C6</stp>
        <tr r="F334" s="1"/>
      </tp>
      <tp>
        <v>518.20000000000005</v>
        <stp/>
        <stp>##V3_BDPV12</stp>
        <stp>HWDN LN Equity</stp>
        <stp>PX_YEST_CLOSE</stp>
        <stp>[Crispin Spreadsheet.xlsx]OEI!R505C6</stp>
        <tr r="F505" s="1"/>
      </tp>
      <tp>
        <v>19.97</v>
        <stp/>
        <stp>##V3_BDPV12</stp>
        <stp>FNTN GY Equity</stp>
        <stp>PX_YEST_CLOSE</stp>
        <stp>[Crispin Spreadsheet.xlsx]OEI!R162C6</stp>
        <tr r="F162" s="1"/>
      </tp>
      <tp>
        <v>41.7</v>
        <stp/>
        <stp>##V3_BDPV12</stp>
        <stp>FCCN LN Equity</stp>
        <stp>PX_YEST_CLOSE</stp>
        <stp>[Crispin Spreadsheet.xlsx]OEI!R492C6</stp>
        <tr r="F492" s="1"/>
      </tp>
      <tp t="s">
        <v>GBp</v>
        <stp/>
        <stp>##V3_BDPV12</stp>
        <stp>STVG LN Equity</stp>
        <stp>CRNCY</stp>
        <stp>[Crispin Spreadsheet.xlsx]OEI!R599C4</stp>
        <tr r="D599" s="1"/>
      </tp>
      <tp t="s">
        <v>USD</v>
        <stp/>
        <stp>##V3_BDPV12</stp>
        <stp>NVDA US Equity</stp>
        <stp>CRNCY</stp>
        <stp>[Crispin Spreadsheet.xlsx]OEI!R726C4</stp>
        <tr r="D726" s="1"/>
      </tp>
      <tp t="s">
        <v>EUR</v>
        <stp/>
        <stp>##V3_BDPV12</stp>
        <stp>RDSA NA Equity</stp>
        <stp>CRNCY</stp>
        <stp>[Crispin Spreadsheet.xlsx]OEI!R323C4</stp>
        <tr r="D323" s="1"/>
      </tp>
      <tp t="s">
        <v>JPY</v>
        <stp/>
        <stp>##V3_BDPV12</stp>
        <stp>4911 JT Equity</stp>
        <stp>CRNCY</stp>
        <stp>[Crispin Spreadsheet.xlsx]OPUS!R26C4</stp>
        <tr r="D26" s="4"/>
      </tp>
      <tp t="s">
        <v>USD</v>
        <stp/>
        <stp>##V3_BDPV12</stp>
        <stp>GGAL US Equity</stp>
        <stp>CRNCY</stp>
        <stp>[Crispin Spreadsheet.xlsx]OEI!R693C4</stp>
        <tr r="D693" s="1"/>
      </tp>
      <tp t="s">
        <v>EUR</v>
        <stp/>
        <stp>##V3_BDPV12</stp>
        <stp>TLGO SQ Equity</stp>
        <stp>CRNCY</stp>
        <stp>[Crispin Spreadsheet.xlsx]OEI!R847C4</stp>
        <tr r="D847" s="1"/>
      </tp>
      <tp t="s">
        <v>JPY</v>
        <stp/>
        <stp>##V3_BDPV12</stp>
        <stp>4911 JT Equity</stp>
        <stp>CRNCY</stp>
        <stp>[Crispin Spreadsheet.xlsx]BEST!R11C4</stp>
        <tr r="D11" s="6"/>
      </tp>
      <tp>
        <v>94.06</v>
        <stp/>
        <stp>##V3_BDPV12</stp>
        <stp>HEIA NA Equity</stp>
        <stp>PX_YEST_CLOSE</stp>
        <stp>[Crispin Spreadsheet.xlsx]OEI!R317C6</stp>
        <tr r="F317" s="1"/>
      </tp>
      <tp>
        <v>37.53</v>
        <stp/>
        <stp>##V3_BDPV12</stp>
        <stp>FOXA US Equity</stp>
        <stp>LAST_PRICE</stp>
        <stp>[Crispin Spreadsheet.xlsx]ALEG!R72C7</stp>
        <tr r="G72" s="3"/>
      </tp>
      <tp>
        <v>9.5</v>
        <stp/>
        <stp>##V3_BDHV12</stp>
        <stp>880 HK Equity</stp>
        <stp>PX_CLOSE_1D</stp>
        <stp>12/04/2019</stp>
        <stp>12/04/2019</stp>
        <stp>[Crispin Spreadsheet.xlsx]OEI!R215C28</stp>
        <tr r="AB215" s="1"/>
      </tp>
      <tp>
        <v>9.86</v>
        <stp/>
        <stp>##V3_BDPV12</stp>
        <stp>ERIC US Equity</stp>
        <stp>LAST_PRICE</stp>
        <stp>[Crispin Spreadsheet.xlsx]FDXC!R74C7</stp>
        <tr r="G74" s="8"/>
      </tp>
      <tp>
        <v>91.36</v>
        <stp/>
        <stp>##V3_BDHV12</stp>
        <stp>ERICB SS Equity</stp>
        <stp>PX_CLOSE_1D</stp>
        <stp>12/04/2019</stp>
        <stp>12/04/2019</stp>
        <stp>[Crispin Spreadsheet.xlsx]OPE!R28C22</stp>
        <tr r="V28" s="5"/>
      </tp>
      <tp>
        <v>87</v>
        <stp/>
        <stp>##V3_BDPV12</stp>
        <stp>VSAT US Equity</stp>
        <stp>LAST_PRICE</stp>
        <stp>[Crispin Spreadsheet.xlsx]BEST!R14C7</stp>
        <tr r="G14" s="6"/>
      </tp>
      <tp>
        <v>1384</v>
        <stp/>
        <stp>##V3_BDHV12</stp>
        <stp>SGL SJ Equity</stp>
        <stp>PX_CLOSE_1D</stp>
        <stp>12/04/2019</stp>
        <stp>12/04/2019</stp>
        <stp>[Crispin Spreadsheet.xlsx]ALEG!R36C22</stp>
        <tr r="V36" s="3"/>
      </tp>
      <tp t="s">
        <v>EUR</v>
        <stp/>
        <stp>##V3_BDPV12</stp>
        <stp>ONTEX BB Equity</stp>
        <stp>CRNCY</stp>
        <stp>[Crispin Spreadsheet.xlsx]OEI!R39C4</stp>
        <tr r="D39" s="1"/>
      </tp>
      <tp>
        <v>90.6</v>
        <stp/>
        <stp>##V3_BDPV12</stp>
        <stp>ERICB SS Equity</stp>
        <stp>LAST_PRICE</stp>
        <stp>[Crispin Spreadsheet4.xlsx]ALEG!R40C7</stp>
        <tr r="G40" s="3"/>
      </tp>
      <tp>
        <v>945</v>
        <stp/>
        <stp>##V3_BDHV12</stp>
        <stp>5727 JT Equity</stp>
        <stp>PX_CLOSE_1D</stp>
        <stp>12/04/2019</stp>
        <stp>12/04/2019</stp>
        <stp>[Crispin Spreadsheet.xlsx]OEI!R302C28</stp>
        <tr r="AB302" s="1"/>
      </tp>
      <tp>
        <v>41.04</v>
        <stp/>
        <stp>##V3_BDHV12</stp>
        <stp>CMCSA US Equity</stp>
        <stp>PX_CLOSE_1D</stp>
        <stp>12/04/2019</stp>
        <stp>12/04/2019</stp>
        <stp>[Crispin Spreadsheet.xlsx]ALEG!R70C22</stp>
        <tr r="V70" s="3"/>
      </tp>
      <tp>
        <v>3065</v>
        <stp/>
        <stp>##V3_BDHV12</stp>
        <stp>6857 JT Equity</stp>
        <stp>PX_CLOSE_1D</stp>
        <stp>12/04/2019</stp>
        <stp>12/04/2019</stp>
        <stp>[Crispin Spreadsheet.xlsx]OEI!R257C28</stp>
        <tr r="AB257" s="1"/>
      </tp>
      <tp>
        <v>90.6</v>
        <stp/>
        <stp>##V3_BDPV12</stp>
        <stp>ERICB SS Equity</stp>
        <stp>LAST_PRICE</stp>
        <stp>[Crispin Spreadsheet4.xlsx]SWAN!R99C7</stp>
        <tr r="G99" s="2"/>
      </tp>
      <tp>
        <v>4.3864999999999998</v>
        <stp/>
        <stp>##V3_BDPV12</stp>
        <stp>EURBRL Curncy</stp>
        <stp>LAST_PRICE</stp>
        <stp>[Crispin Spreadsheet.xlsx]OEI!R845C13</stp>
        <tr r="M845" s="1"/>
      </tp>
      <tp>
        <v>11.2</v>
        <stp/>
        <stp>##V3_BDPV12</stp>
        <stp>COTY US Equity</stp>
        <stp>PX_YEST_CLOSE</stp>
        <stp>[Crispin Spreadsheet.xlsx]OEI!R819C6</stp>
        <tr r="F819" s="1"/>
      </tp>
      <tp>
        <v>509.4</v>
        <stp/>
        <stp>##V3_BDPV12</stp>
        <stp>HEXAB SS Equity</stp>
        <stp>PX_YEST_CLOSE</stp>
        <stp>[Crispin Spreadsheet.xlsx]OEI!R383C6</stp>
        <tr r="F383" s="1"/>
      </tp>
      <tp t="s">
        <v>USD</v>
        <stp/>
        <stp>##V3_BDPV12</stp>
        <stp>PCAR US Equity</stp>
        <stp>CRNCY</stp>
        <stp>[Crispin Spreadsheet.xlsx]OEI!R732C4</stp>
        <tr r="D732" s="1"/>
      </tp>
      <tp>
        <v>3550</v>
        <stp/>
        <stp>##V3_BDPV12</stp>
        <stp>5019 JT Equity</stp>
        <stp>PX_YEST_CLOSE</stp>
        <stp>[Crispin Spreadsheet.xlsx]SWAN!R64C6</stp>
        <tr r="F64" s="2"/>
      </tp>
      <tp>
        <v>180</v>
        <stp/>
        <stp>##V3_BDPV12</stp>
        <stp>JM SS Equity</stp>
        <stp>LAST_PRICE</stp>
        <stp>[Crispin Spreadsheet4.xlsx]SWAN!R97C7</stp>
        <tr r="G97" s="2"/>
      </tp>
      <tp>
        <v>44.72</v>
        <stp/>
        <stp>##V3_BDPV12</stp>
        <stp>CRUS US Equity</stp>
        <stp>PX_YEST_CLOSE</stp>
        <stp>[Crispin Spreadsheet.xlsx]OEI!R658C6</stp>
        <tr r="F658" s="1"/>
      </tp>
      <tp>
        <v>1.369</v>
        <stp/>
        <stp>##V3_BDPV12</stp>
        <stp>ARYN SW Equity</stp>
        <stp>PX_YEST_CLOSE</stp>
        <stp>[Crispin Spreadsheet.xlsx]OEI!R400C6</stp>
        <tr r="F400" s="1"/>
      </tp>
      <tp>
        <v>247.1</v>
        <stp/>
        <stp>##V3_BDPV12</stp>
        <stp>TSCO LN Equity</stp>
        <stp>PX_YEST_CLOSE</stp>
        <stp>[Crispin Spreadsheet.xlsx]OEI!R603C6</stp>
        <tr r="F603" s="1"/>
      </tp>
      <tp t="s">
        <v>USD</v>
        <stp/>
        <stp>##V3_BDPV12</stp>
        <stp>BABA US Equity</stp>
        <stp>CRNCY</stp>
        <stp>[Crispin Spreadsheet.xlsx]OEI!R631C4</stp>
        <tr r="D631" s="1"/>
      </tp>
      <tp t="s">
        <v>JPY</v>
        <stp/>
        <stp>##V3_BDPV12</stp>
        <stp>5020 JT Equity</stp>
        <stp>CRNCY</stp>
        <stp>[Crispin Spreadsheet.xlsx]OPUS!R24C4</stp>
        <tr r="D24" s="4"/>
      </tp>
      <tp t="s">
        <v>USD</v>
        <stp/>
        <stp>##V3_BDPV12</stp>
        <stp>ORCL US Equity</stp>
        <stp>CRNCY</stp>
        <stp>[Crispin Spreadsheet.xlsx]OEI!R730C4</stp>
        <tr r="D730" s="1"/>
      </tp>
      <tp t="s">
        <v>USD</v>
        <stp/>
        <stp>##V3_BDPV12</stp>
        <stp>AGCO US Equity</stp>
        <stp>CRNCY</stp>
        <stp>[Crispin Spreadsheet.xlsx]OEI!R630C4</stp>
        <tr r="D630" s="1"/>
      </tp>
      <tp>
        <v>36.25</v>
        <stp/>
        <stp>##V3_BDPV12</stp>
        <stp>SSABA SS Equity</stp>
        <stp>PX_YEST_CLOSE</stp>
        <stp>[Crispin Spreadsheet.xlsx]OEI!R390C6</stp>
        <tr r="F390" s="1"/>
      </tp>
      <tp>
        <v>3550</v>
        <stp/>
        <stp>##V3_BDPV12</stp>
        <stp>5019 JT Equity</stp>
        <stp>PX_YEST_CLOSE</stp>
        <stp>[Crispin Spreadsheet.xlsx]FDXC!R19C6</stp>
        <tr r="F19" s="8"/>
      </tp>
      <tp>
        <v>507</v>
        <stp/>
        <stp>##V3_BDPV12</stp>
        <stp>BA/ LN Equity</stp>
        <stp>LAST_PRICE</stp>
        <stp>[Crispin Spreadsheet4.xlsx]OPUS!R47C7</stp>
        <tr r="G47" s="4"/>
      </tp>
      <tp>
        <v>6.91</v>
        <stp/>
        <stp>##V3_BDPV12</stp>
        <stp>939 HK Equity</stp>
        <stp>LAST_PRICE</stp>
        <stp>[Crispin Spreadsheet.xlsx]OEI!R204C7</stp>
        <tr r="G204" s="1"/>
      </tp>
      <tp>
        <v>16.940000000000001</v>
        <stp/>
        <stp>##V3_BDPV12</stp>
        <stp>175 HK Equity</stp>
        <stp>LAST_PRICE</stp>
        <stp>[Crispin Spreadsheet.xlsx]OEI!R208C7</stp>
        <tr r="G208" s="1"/>
      </tp>
      <tp>
        <v>90.6</v>
        <stp/>
        <stp>##V3_BDPV12</stp>
        <stp>ERICB SS Equity</stp>
        <stp>LAST_PRICE</stp>
        <stp>[Crispin Spreadsheet4.xlsx]OBID!R14C7</stp>
        <tr r="G14" s="7"/>
      </tp>
      <tp>
        <v>1384</v>
        <stp/>
        <stp>##V3_BDHV12</stp>
        <stp>SGL SJ Equity</stp>
        <stp>PX_CLOSE_1D</stp>
        <stp>12/04/2019</stp>
        <stp>12/04/2019</stp>
        <stp>[Crispin Spreadsheet.xlsx]FDXC!R33C22</stp>
        <tr r="V33" s="8"/>
      </tp>
      <tp>
        <v>19.46</v>
        <stp/>
        <stp>##V3_BDHV12</stp>
        <stp>ONTEX BB Equity</stp>
        <stp>PX_CLOSE_1D</stp>
        <stp>12/04/2019</stp>
        <stp>12/04/2019</stp>
        <stp>[Crispin Spreadsheet.xlsx]SWAN!R14C26</stp>
        <tr r="Z14" s="2"/>
      </tp>
      <tp>
        <v>2328</v>
        <stp/>
        <stp>##V3_BDHV12</stp>
        <stp>1820 JT Equity</stp>
        <stp>PX_CLOSE_1D</stp>
        <stp>12/04/2019</stp>
        <stp>12/04/2019</stp>
        <stp>[Crispin Spreadsheet.xlsx]OEI!R287C28</stp>
        <tr r="AB287" s="1"/>
      </tp>
      <tp>
        <v>9.75</v>
        <stp/>
        <stp>##V3_BDHV12</stp>
        <stp>ERIC US Equity</stp>
        <stp>PX_CLOSE_1D</stp>
        <stp>12/04/2019</stp>
        <stp>12/04/2019</stp>
        <stp>[Crispin Spreadsheet.xlsx]OPUS!R79C22</stp>
        <tr r="V79" s="4"/>
      </tp>
      <tp>
        <v>1487</v>
        <stp/>
        <stp>##V3_BDHV12</stp>
        <stp>3230 JT Equity</stp>
        <stp>PX_CLOSE_1D</stp>
        <stp>12/04/2019</stp>
        <stp>12/04/2019</stp>
        <stp>[Crispin Spreadsheet.xlsx]OEI!R299C28</stp>
        <tr r="AB299" s="1"/>
      </tp>
      <tp>
        <v>6410</v>
        <stp/>
        <stp>##V3_BDHV12</stp>
        <stp>2670 JT Equity</stp>
        <stp>PX_CLOSE_1D</stp>
        <stp>12/04/2019</stp>
        <stp>12/04/2019</stp>
        <stp>[Crispin Spreadsheet.xlsx]OEI!R256C28</stp>
        <tr r="AB256" s="1"/>
      </tp>
      <tp>
        <v>955</v>
        <stp/>
        <stp>##V3_BDHV12</stp>
        <stp>2730 JT Equity</stp>
        <stp>PX_CLOSE_1D</stp>
        <stp>12/04/2019</stp>
        <stp>12/04/2019</stp>
        <stp>[Crispin Spreadsheet.xlsx]OEI!R263C28</stp>
        <tr r="AB263" s="1"/>
      </tp>
      <tp>
        <v>545.70000000000005</v>
        <stp/>
        <stp>##V3_BDHV12</stp>
        <stp>5020 JT Equity</stp>
        <stp>PX_CLOSE_1D</stp>
        <stp>12/04/2019</stp>
        <stp>12/04/2019</stp>
        <stp>[Crispin Spreadsheet.xlsx]OEI!R273C28</stp>
        <tr r="AB273" s="1"/>
      </tp>
      <tp>
        <v>163.68</v>
        <stp/>
        <stp>##V3_BDHV12</stp>
        <stp>BARC LN Equity</stp>
        <stp>PX_CLOSE_1D</stp>
        <stp>12/04/2019</stp>
        <stp>12/04/2019</stp>
        <stp>[Crispin Spreadsheet.xlsx]OPUS!R48C22</stp>
        <tr r="V48" s="4"/>
      </tp>
      <tp>
        <v>78</v>
        <stp/>
        <stp>##V3_BDHV12</stp>
        <stp>6740 JT Equity</stp>
        <stp>PX_CLOSE_1D</stp>
        <stp>12/04/2019</stp>
        <stp>12/04/2019</stp>
        <stp>[Crispin Spreadsheet.xlsx]OEI!R270C28</stp>
        <tr r="AB270" s="1"/>
      </tp>
      <tp>
        <v>51.79</v>
        <stp/>
        <stp>##V3_BDHV12</stp>
        <stp>VALE3 BS Equity</stp>
        <stp>PX_CLOSE_1D</stp>
        <stp>12/04/2019</stp>
        <stp>12/04/2019</stp>
        <stp>[Crispin Spreadsheet.xlsx]OEI!R45C28</stp>
        <tr r="AB45" s="1"/>
      </tp>
      <tp>
        <v>1582.5</v>
        <stp/>
        <stp>##V3_BDHV12</stp>
        <stp>8750 JT Equity</stp>
        <stp>PX_CLOSE_1D</stp>
        <stp>12/04/2019</stp>
        <stp>12/04/2019</stp>
        <stp>[Crispin Spreadsheet.xlsx]OEI!R261C28</stp>
        <tr r="AB261" s="1"/>
      </tp>
      <tp>
        <v>42.95</v>
        <stp/>
        <stp>##V3_BDHV12</stp>
        <stp>SLCE3 BS Equity</stp>
        <stp>PX_CLOSE_1D</stp>
        <stp>12/04/2019</stp>
        <stp>12/04/2019</stp>
        <stp>[Crispin Spreadsheet.xlsx]OEI!R44C28</stp>
        <tr r="AB44" s="1"/>
      </tp>
      <tp>
        <v>49.7</v>
        <stp/>
        <stp>##V3_BDHV12</stp>
        <stp>JSE LN Equity</stp>
        <stp>PX_CLOSE_1D</stp>
        <stp>12/04/2019</stp>
        <stp>12/04/2019</stp>
        <stp>[Crispin Spreadsheet.xlsx]OPUS!R56C22</stp>
        <tr r="V56" s="4"/>
      </tp>
      <tp>
        <v>41.04</v>
        <stp/>
        <stp>##V3_BDHV12</stp>
        <stp>CMCSA US Equity</stp>
        <stp>PX_CLOSE_1D</stp>
        <stp>12/04/2019</stp>
        <stp>12/04/2019</stp>
        <stp>[Crispin Spreadsheet.xlsx]FDXC!R66C22</stp>
        <tr r="V66" s="8"/>
      </tp>
      <tp t="s">
        <v>EUR</v>
        <stp/>
        <stp>##V3_BDPV12</stp>
        <stp>ZIL2 GY Equity</stp>
        <stp>CRNCY</stp>
        <stp>[Crispin Spreadsheet.xlsx]OEI!R822C4</stp>
        <tr r="D822" s="1"/>
      </tp>
      <tp>
        <v>0.88390000000000002</v>
        <stp/>
        <stp>##V3_BDPV12</stp>
        <stp>USDEUR Curncy</stp>
        <stp>LAST_PRICE</stp>
        <stp>[Crispin Spreadsheet.xlsx]OEI!R872C26</stp>
        <tr r="Z872" s="1"/>
      </tp>
      <tp>
        <v>5.0857999999999999</v>
        <stp/>
        <stp>##V3_BDPV12</stp>
        <stp>GBPBRL Curncy</stp>
        <stp>LAST_PRICE</stp>
        <stp>[Crispin Spreadsheet4.xlsx]OPUS!R6C13</stp>
        <tr r="M6" s="4"/>
      </tp>
      <tp>
        <v>1233</v>
        <stp/>
        <stp>##V3_BDPV12</stp>
        <stp>6753 JT Equity</stp>
        <stp>PX_YEST_CLOSE</stp>
        <stp>[Crispin Spreadsheet.xlsx]SWAN!R67C6</stp>
        <tr r="F67" s="2"/>
      </tp>
      <tp t="s">
        <v>USD</v>
        <stp/>
        <stp>##V3_BDPV12</stp>
        <stp>SNAP US Equity</stp>
        <stp>CRNCY</stp>
        <stp>[Crispin Spreadsheet.xlsx]OEI!R745C4</stp>
        <tr r="D745" s="1"/>
      </tp>
      <tp>
        <v>205</v>
        <stp/>
        <stp>##V3_BDPV12</stp>
        <stp>8848 JT Equity</stp>
        <stp>PX_YEST_CLOSE</stp>
        <stp>[Crispin Spreadsheet.xlsx]SWAN!R66C6</stp>
        <tr r="F66" s="2"/>
      </tp>
      <tp>
        <v>15.19</v>
        <stp/>
        <stp>##V3_BDPV12</stp>
        <stp>SBER LI Equity</stp>
        <stp>LAST_PRICE</stp>
        <stp>[Crispin Spreadsheet4.xlsx]OPUS!R60C7</stp>
        <tr r="G60" s="4"/>
      </tp>
      <tp>
        <v>355.6</v>
        <stp/>
        <stp>##V3_BDPV12</stp>
        <stp>SMDS LN Equity</stp>
        <stp>PX_YEST_CLOSE</stp>
        <stp>[Crispin Spreadsheet.xlsx]OEI!R483C6</stp>
        <tr r="F483" s="1"/>
      </tp>
      <tp>
        <v>178.72</v>
        <stp/>
        <stp>##V3_BDPV12</stp>
        <stp>ASML NA Equity</stp>
        <stp>PX_YEST_CLOSE</stp>
        <stp>[Crispin Spreadsheet.xlsx]OEI!R315C6</stp>
        <tr r="F315" s="1"/>
      </tp>
      <tp t="s">
        <v>USD</v>
        <stp/>
        <stp>##V3_BDPV12</stp>
        <stp>NVDA US Equity</stp>
        <stp>CRNCY</stp>
        <stp>[Crispin Spreadsheet.xlsx]OEI!R840C4</stp>
        <tr r="D840" s="1"/>
      </tp>
      <tp>
        <v>9.68</v>
        <stp/>
        <stp>##V3_BDPV12</stp>
        <stp>CDZI US Equity</stp>
        <stp>PX_YEST_CLOSE</stp>
        <stp>[Crispin Spreadsheet.xlsx]OEI!R650C6</stp>
        <tr r="F650" s="1"/>
      </tp>
      <tp t="s">
        <v>EUR</v>
        <stp/>
        <stp>##V3_BDPV12</stp>
        <stp>TLGO SQ Equity</stp>
        <stp>CRNCY</stp>
        <stp>[Crispin Spreadsheet.xlsx]OEI!R371C4</stp>
        <tr r="D371" s="1"/>
      </tp>
      <tp t="s">
        <v>GBp</v>
        <stp/>
        <stp>##V3_BDPV12</stp>
        <stp>EXPN LN Equity</stp>
        <stp>CRNCY</stp>
        <stp>[Crispin Spreadsheet.xlsx]OEI!R489C4</stp>
        <tr r="D489" s="1"/>
      </tp>
      <tp t="s">
        <v>EUR</v>
        <stp/>
        <stp>##V3_BDPV12</stp>
        <stp>EDEN FP Equity</stp>
        <stp>CRNCY</stp>
        <stp>[Crispin Spreadsheet.xlsx]OEI!R102C4</stp>
        <tr r="D102" s="1"/>
      </tp>
      <tp t="s">
        <v>USD</v>
        <stp/>
        <stp>##V3_BDPV12</stp>
        <stp>MELI US Equity</stp>
        <stp>CRNCY</stp>
        <stp>[Crispin Spreadsheet.xlsx]OEI!R718C4</stp>
        <tr r="D718" s="1"/>
      </tp>
      <tp t="s">
        <v>USD</v>
        <stp/>
        <stp>##V3_BDPV12</stp>
        <stp>MTCH US Equity</stp>
        <stp>CRNCY</stp>
        <stp>[Crispin Spreadsheet.xlsx]OEI!R717C4</stp>
        <tr r="D717" s="1"/>
      </tp>
      <tp>
        <v>35.22</v>
        <stp/>
        <stp>##V3_BDPV12</stp>
        <stp>PHIA NA Equity</stp>
        <stp>PX_YEST_CLOSE</stp>
        <stp>[Crispin Spreadsheet.xlsx]OEI!R321C6</stp>
        <tr r="F321" s="1"/>
      </tp>
      <tp t="s">
        <v>JPY</v>
        <stp/>
        <stp>##V3_BDPV12</stp>
        <stp>8848 JT Equity</stp>
        <stp>CRNCY</stp>
        <stp>[Crispin Spreadsheet.xlsx]OPUS!R25C4</stp>
        <tr r="D25" s="4"/>
      </tp>
      <tp>
        <v>149.69999999999999</v>
        <stp/>
        <stp>##V3_BDPV12</stp>
        <stp>SWEDA SS Equity</stp>
        <stp>PX_YEST_CLOSE</stp>
        <stp>[Crispin Spreadsheet.xlsx]OEI!R391C6</stp>
        <tr r="F391" s="1"/>
      </tp>
      <tp>
        <v>12.88</v>
        <stp/>
        <stp>##V3_BDHV12</stp>
        <stp>656 HK Equity</stp>
        <stp>PX_CLOSE_1D</stp>
        <stp>12/04/2019</stp>
        <stp>12/04/2019</stp>
        <stp>[Crispin Spreadsheet.xlsx]OEI!R207C28</stp>
        <tr r="AB207" s="1"/>
      </tp>
      <tp t="s">
        <v>CAD</v>
        <stp/>
        <stp>##V3_BDPV12</stp>
        <stp>JTX/H CN Equity</stp>
        <stp>CRNCY</stp>
        <stp>[Crispin Spreadsheet.xlsx]OEI!R53C4</stp>
        <tr r="D53" s="1"/>
      </tp>
      <tp>
        <v>22180</v>
        <stp/>
        <stp>##V3_BDPV12</stp>
        <stp>NKA Index</stp>
        <stp>PX_YEST_CLOSE</stp>
        <stp>[Crispin Spreadsheet.xlsx]OEI!R255C6</stp>
        <tr r="F255" s="1"/>
      </tp>
      <tp>
        <v>1.6419999999999999</v>
        <stp/>
        <stp>##V3_BDPV12</stp>
        <stp>SRS IM Equity</stp>
        <stp>LAST_PRICE</stp>
        <stp>[Crispin Spreadsheet.xlsx]SWAN!R61C7</stp>
        <tr r="G61" s="2"/>
      </tp>
      <tp>
        <v>1256</v>
        <stp/>
        <stp>##V3_BDPV12</stp>
        <stp>ERM LN Equity</stp>
        <stp>LAST_PRICE</stp>
        <stp>[Crispin Spreadsheet.xlsx]OPUS!R52C7</stp>
        <tr r="G52" s="4"/>
      </tp>
      <tp>
        <v>39.5</v>
        <stp/>
        <stp>##V3_BDPV12</stp>
        <stp>TSTR LN Equity</stp>
        <stp>LAST_PRICE</stp>
        <stp>[Crispin Spreadsheet.xlsx]OPUS!R63C7</stp>
        <tr r="G63" s="4"/>
      </tp>
      <tp>
        <v>36.950000000000003</v>
        <stp/>
        <stp>##V3_BDPV12</stp>
        <stp>FOX US Equity</stp>
        <stp>LAST_PRICE</stp>
        <stp>[Crispin Spreadsheet.xlsx]ALEG!R73C7</stp>
        <tr r="G73" s="3"/>
      </tp>
      <tp>
        <v>176.35</v>
        <stp/>
        <stp>##V3_BDHV12</stp>
        <stp>AMBUB DC Equity</stp>
        <stp>PX_CLOSE_1D</stp>
        <stp>12/04/2019</stp>
        <stp>12/04/2019</stp>
        <stp>[Crispin Spreadsheet.xlsx]OEI!R62C28</stp>
        <tr r="AB62" s="1"/>
      </tp>
      <tp>
        <v>91.36</v>
        <stp/>
        <stp>##V3_BDHV12</stp>
        <stp>ERICB SS Equity</stp>
        <stp>PX_CLOSE_1D</stp>
        <stp>12/04/2019</stp>
        <stp>12/04/2019</stp>
        <stp>[Crispin Spreadsheet.xlsx]BEST!R13C22</stp>
        <tr r="V13" s="6"/>
      </tp>
      <tp>
        <v>42</v>
        <stp/>
        <stp>##V3_BDHV12</stp>
        <stp>TUNG LN Equity</stp>
        <stp>PX_CLOSE_1D</stp>
        <stp>12/04/2019</stp>
        <stp>12/04/2019</stp>
        <stp>[Crispin Spreadsheet.xlsx]SWAN!R164C26</stp>
        <tr r="Z164" s="2"/>
      </tp>
      <tp>
        <v>39.5</v>
        <stp/>
        <stp>##V3_BDHV12</stp>
        <stp>TSTR LN Equity</stp>
        <stp>PX_CLOSE_1D</stp>
        <stp>12/04/2019</stp>
        <stp>12/04/2019</stp>
        <stp>[Crispin Spreadsheet.xlsx]SWAN!R163C26</stp>
        <tr r="Z163" s="2"/>
      </tp>
      <tp>
        <v>58.5</v>
        <stp/>
        <stp>##V3_BDHV12</stp>
        <stp>NODL NO Equity</stp>
        <stp>PX_CLOSE_1D</stp>
        <stp>12/04/2019</stp>
        <stp>12/04/2019</stp>
        <stp>[Crispin Spreadsheet.xlsx]ALEG!R31C22</stp>
        <tr r="V31" s="3"/>
      </tp>
      <tp t="s">
        <v>#N/A N/A</v>
        <stp/>
        <stp>##V3_BDHV12</stp>
        <stp>SLCJY US Equity</stp>
        <stp>PX_CLOSE_1D</stp>
        <stp>12/04/2019</stp>
        <stp>12/04/2019</stp>
        <stp>[Crispin Spreadsheet.xlsx]OPUS!R78C22</stp>
        <tr r="V78" s="4"/>
      </tp>
      <tp>
        <v>1250</v>
        <stp/>
        <stp>##V3_BDHV12</stp>
        <stp>ERM LN Equity</stp>
        <stp>PX_CLOSE_1D</stp>
        <stp>12/04/2019</stp>
        <stp>12/04/2019</stp>
        <stp>[Crispin Spreadsheet.xlsx]FDXC!R48C22</stp>
        <tr r="V48" s="8"/>
      </tp>
      <tp>
        <v>127</v>
        <stp/>
        <stp>##V3_BDPV12</stp>
        <stp>DANSKE DC Equity</stp>
        <stp>PX_YEST_CLOSE</stp>
        <stp>[Crispin Spreadsheet.xlsx]OEI!R64C6</stp>
        <tr r="F64" s="1"/>
      </tp>
      <tp>
        <v>32.619999999999997</v>
        <stp/>
        <stp>##V3_BDPV12</stp>
        <stp>NESTE FH Equity</stp>
        <stp>PX_YEST_CLOSE</stp>
        <stp>[Crispin Spreadsheet.xlsx]OEI!R76C6</stp>
        <tr r="F76" s="1"/>
      </tp>
      <tp>
        <v>24.57</v>
        <stp/>
        <stp>##V3_BDHV12</stp>
        <stp>GGAL US Equity</stp>
        <stp>PX_CLOSE_1D</stp>
        <stp>12/04/2019</stp>
        <stp>12/04/2019</stp>
        <stp>[Crispin Spreadsheet.xlsx]ALEG!R74C22</stp>
        <tr r="V74" s="3"/>
      </tp>
      <tp>
        <v>4875</v>
        <stp/>
        <stp>##V3_BDHV12</stp>
        <stp>2331 JT Equity</stp>
        <stp>PX_CLOSE_1D</stp>
        <stp>12/04/2019</stp>
        <stp>12/04/2019</stp>
        <stp>[Crispin Spreadsheet.xlsx]OEI!R297C28</stp>
        <tr r="AB297" s="1"/>
      </tp>
      <tp>
        <v>2021.5</v>
        <stp/>
        <stp>##V3_BDHV12</stp>
        <stp>5401 JT Equity</stp>
        <stp>PX_CLOSE_1D</stp>
        <stp>12/04/2019</stp>
        <stp>12/04/2019</stp>
        <stp>[Crispin Spreadsheet.xlsx]OEI!R286C28</stp>
        <tr r="AB286" s="1"/>
      </tp>
      <tp>
        <v>8076</v>
        <stp/>
        <stp>##V3_BDHV12</stp>
        <stp>4911 JT Equity</stp>
        <stp>PX_CLOSE_1D</stp>
        <stp>12/04/2019</stp>
        <stp>12/04/2019</stp>
        <stp>[Crispin Spreadsheet.xlsx]OEI!R296C28</stp>
        <tr r="AB296" s="1"/>
      </tp>
      <tp>
        <v>6060</v>
        <stp/>
        <stp>##V3_BDHV12</stp>
        <stp>6201 JT Equity</stp>
        <stp>PX_CLOSE_1D</stp>
        <stp>12/04/2019</stp>
        <stp>12/04/2019</stp>
        <stp>[Crispin Spreadsheet.xlsx]OEI!R304C28</stp>
        <tr r="AB304" s="1"/>
      </tp>
      <tp>
        <v>2700</v>
        <stp/>
        <stp>##V3_BDHV12</stp>
        <stp>7181 JT Equity</stp>
        <stp>PX_CLOSE_1D</stp>
        <stp>12/04/2019</stp>
        <stp>12/04/2019</stp>
        <stp>[Crispin Spreadsheet.xlsx]OEI!R271C28</stp>
        <tr r="AB271" s="1"/>
      </tp>
      <tp>
        <v>1320.5</v>
        <stp/>
        <stp>##V3_BDHV12</stp>
        <stp>7261 JT Equity</stp>
        <stp>PX_CLOSE_1D</stp>
        <stp>12/04/2019</stp>
        <stp>12/04/2019</stp>
        <stp>[Crispin Spreadsheet.xlsx]OEI!R278C28</stp>
        <tr r="AB278" s="1"/>
      </tp>
      <tp>
        <v>5759</v>
        <stp/>
        <stp>##V3_BDHV12</stp>
        <stp>6981 JT Equity</stp>
        <stp>PX_CLOSE_1D</stp>
        <stp>12/04/2019</stp>
        <stp>12/04/2019</stp>
        <stp>[Crispin Spreadsheet.xlsx]OEI!R282C28</stp>
        <tr r="AB282" s="1"/>
      </tp>
      <tp>
        <v>1544</v>
        <stp/>
        <stp>##V3_BDHV12</stp>
        <stp>6141 JT Equity</stp>
        <stp>PX_CLOSE_1D</stp>
        <stp>12/04/2019</stp>
        <stp>12/04/2019</stp>
        <stp>[Crispin Spreadsheet.xlsx]OEI!R262C28</stp>
        <tr r="AB262" s="1"/>
      </tp>
      <tp>
        <v>20.114999999999998</v>
        <stp/>
        <stp>##V3_BDHV12</stp>
        <stp>IFX GY Equity</stp>
        <stp>PX_CLOSE_1D</stp>
        <stp>12/04/2019</stp>
        <stp>12/04/2019</stp>
        <stp>[Crispin Spreadsheet.xlsx]SWAN!R43C26</stp>
        <tr r="Z43" s="2"/>
      </tp>
      <tp>
        <v>17.95</v>
        <stp/>
        <stp>##V3_BDHV12</stp>
        <stp>ABX CN Equity</stp>
        <stp>PX_CLOSE_1D</stp>
        <stp>12/04/2019</stp>
        <stp>12/04/2019</stp>
        <stp>[Crispin Spreadsheet.xlsx]SWAN!R20C26</stp>
        <tr r="Z20" s="2"/>
      </tp>
      <tp>
        <v>724000</v>
        <stp/>
        <stp>##V3_BDHV12</stp>
        <stp>8951 JT Equity</stp>
        <stp>PX_CLOSE_1D</stp>
        <stp>12/04/2019</stp>
        <stp>12/04/2019</stp>
        <stp>[Crispin Spreadsheet.xlsx]OEI!R284C28</stp>
        <tr r="AB284" s="1"/>
      </tp>
      <tp>
        <v>2649</v>
        <stp/>
        <stp>##V3_BDHV12</stp>
        <stp>8801 JT Equity</stp>
        <stp>PX_CLOSE_1D</stp>
        <stp>12/04/2019</stp>
        <stp>12/04/2019</stp>
        <stp>[Crispin Spreadsheet.xlsx]OEI!R281C28</stp>
        <tr r="AB281" s="1"/>
      </tp>
      <tp>
        <v>1474</v>
        <stp/>
        <stp>##V3_BDHV12</stp>
        <stp>8871 JT Equity</stp>
        <stp>PX_CLOSE_1D</stp>
        <stp>12/04/2019</stp>
        <stp>12/04/2019</stp>
        <stp>[Crispin Spreadsheet.xlsx]OEI!R265C28</stp>
        <tr r="AB265" s="1"/>
      </tp>
      <tp>
        <v>1593.5</v>
        <stp/>
        <stp>##V3_BDHV12</stp>
        <stp>8591 JT Equity</stp>
        <stp>PX_CLOSE_1D</stp>
        <stp>12/04/2019</stp>
        <stp>12/04/2019</stp>
        <stp>[Crispin Spreadsheet.xlsx]OEI!R289C28</stp>
        <tr r="AB289" s="1"/>
      </tp>
      <tp>
        <v>83.05</v>
        <stp/>
        <stp>##V3_BDHV12</stp>
        <stp>SDRL NO Equity</stp>
        <stp>PX_CLOSE_1D</stp>
        <stp>12/04/2019</stp>
        <stp>12/04/2019</stp>
        <stp>[Crispin Spreadsheet.xlsx]ALEG!R32C22</stp>
        <tr r="V32" s="3"/>
      </tp>
      <tp>
        <v>138.1</v>
        <stp/>
        <stp>##V3_BDHV12</stp>
        <stp>VOD LN Equity</stp>
        <stp>PX_CLOSE_1D</stp>
        <stp>12/04/2019</stp>
        <stp>12/04/2019</stp>
        <stp>[Crispin Spreadsheet.xlsx]OPUS!R65C22</stp>
        <tr r="V65" s="4"/>
      </tp>
      <tp>
        <v>268.42</v>
        <stp/>
        <stp>##V3_BDHV12</stp>
        <stp>TSLA US Equity</stp>
        <stp>PX_CLOSE_1D</stp>
        <stp>12/04/2019</stp>
        <stp>12/04/2019</stp>
        <stp>[Crispin Spreadsheet.xlsx]SWAN!R201C26</stp>
        <tr r="Z201" s="2"/>
      </tp>
      <tp>
        <v>1.7464999999999999</v>
        <stp/>
        <stp>##V3_BDPV12</stp>
        <stp>GBPCAD Curncy</stp>
        <stp>LAST_PRICE</stp>
        <stp>[Crispin Spreadsheet4.xlsx]OPUS!R9C13</stp>
        <tr r="M9" s="4"/>
      </tp>
      <tp>
        <v>111.95</v>
        <stp/>
        <stp>##V3_BDPV12</stp>
        <stp>USDJPY Curncy</stp>
        <stp>LAST_PRICE</stp>
        <stp>[Crispin Spreadsheet4.xlsx]OEI!R808C7</stp>
        <tr r="G808" s="1"/>
      </tp>
      <tp>
        <v>111.95</v>
        <stp/>
        <stp>##V3_BDPV12</stp>
        <stp>USDJPY Curncy</stp>
        <stp>LAST_PRICE</stp>
        <stp>[Crispin Spreadsheet4.xlsx]OEI!R868C7</stp>
        <tr r="G868" s="1"/>
      </tp>
      <tp>
        <v>1.5764800000000001</v>
        <stp/>
        <stp>##V3_BDPV12</stp>
        <stp>EURAUD Curncy</stp>
        <stp>LAST_PRICE</stp>
        <stp>[Crispin Spreadsheet4.xlsx]OEI!R803C7</stp>
        <tr r="G803" s="1"/>
      </tp>
      <tp t="s">
        <v>USD</v>
        <stp/>
        <stp>##V3_BDPV12</stp>
        <stp>VSAT US Equity</stp>
        <stp>CRNCY</stp>
        <stp>[Crispin Spreadsheet.xlsx]OEI!R764C4</stp>
        <tr r="D764" s="1"/>
      </tp>
      <tp>
        <v>1453</v>
        <stp/>
        <stp>##V3_BDPV12</stp>
        <stp>3230 JT Equity</stp>
        <stp>PX_YEST_CLOSE</stp>
        <stp>[Crispin Spreadsheet.xlsx]SWAN!R70C6</stp>
        <tr r="F70" s="2"/>
      </tp>
      <tp>
        <v>1222.73</v>
        <stp/>
        <stp>##V3_BDPV12</stp>
        <stp>GOOGL US Equity</stp>
        <stp>PX_YEST_CLOSE</stp>
        <stp>[Crispin Spreadsheet.xlsx]OEI!R633C6</stp>
        <tr r="F633" s="1"/>
      </tp>
      <tp>
        <v>543</v>
        <stp/>
        <stp>##V3_BDPV12</stp>
        <stp>ISAT LN Equity</stp>
        <stp>PX_YEST_CLOSE</stp>
        <stp>[Crispin Spreadsheet.xlsx]OEI!R517C6</stp>
        <tr r="F517" s="1"/>
      </tp>
      <tp>
        <v>3.6</v>
        <stp/>
        <stp>##V3_BDPV12</stp>
        <stp>HUNT NO Equity</stp>
        <stp>PX_YEST_CLOSE</stp>
        <stp>[Crispin Spreadsheet.xlsx]OEI!R829C6</stp>
        <tr r="F829" s="1"/>
      </tp>
      <tp>
        <v>2.3250000000000002</v>
        <stp/>
        <stp>##V3_BDPV12</stp>
        <stp>CLNR LN Equity</stp>
        <stp>PX_YEST_CLOSE</stp>
        <stp>[Crispin Spreadsheet.xlsx]OEI!R468C6</stp>
        <tr r="F468" s="1"/>
      </tp>
      <tp>
        <v>795.6</v>
        <stp/>
        <stp>##V3_BDPV12</stp>
        <stp>FRES LN Equity</stp>
        <stp>PX_YEST_CLOSE</stp>
        <stp>[Crispin Spreadsheet.xlsx]OEI!R493C6</stp>
        <tr r="F493" s="1"/>
      </tp>
      <tp>
        <v>207.1</v>
        <stp/>
        <stp>##V3_BDPV12</stp>
        <stp>ASSAB SS Equity</stp>
        <stp>PX_YEST_CLOSE</stp>
        <stp>[Crispin Spreadsheet.xlsx]OEI!R375C6</stp>
        <tr r="F375" s="1"/>
      </tp>
      <tp>
        <v>5.61</v>
        <stp/>
        <stp>##V3_BDPV12</stp>
        <stp>ENEL IM Equity</stp>
        <stp>PX_YEST_CLOSE</stp>
        <stp>[Crispin Spreadsheet.xlsx]OEI!R240C6</stp>
        <tr r="F240" s="1"/>
      </tp>
      <tp>
        <v>1</v>
        <stp/>
        <stp>##V3_BDPV12</stp>
        <stp>EURCAD Curncy</stp>
        <stp>QUOTE_FACTOR</stp>
        <stp>[Crispin Spreadsheet.xlsx]OPE!R6C12</stp>
        <tr r="L6" s="5"/>
      </tp>
      <tp>
        <v>1</v>
        <stp/>
        <stp>##V3_BDPV12</stp>
        <stp>EURZAr Curncy</stp>
        <stp>QUOTE_FACTOR</stp>
        <stp>[Crispin Spreadsheet.xlsx]SWAN!R89C12</stp>
        <tr r="L89" s="2"/>
      </tp>
      <tp>
        <v>1</v>
        <stp/>
        <stp>##V3_BDPV12</stp>
        <stp>EURZAr Curncy</stp>
        <stp>QUOTE_FACTOR</stp>
        <stp>[Crispin Spreadsheet.xlsx]SWAN!R88C12</stp>
        <tr r="L88" s="2"/>
      </tp>
      <tp>
        <v>1</v>
        <stp/>
        <stp>##V3_BDPV12</stp>
        <stp>EURZAr Curncy</stp>
        <stp>QUOTE_FACTOR</stp>
        <stp>[Crispin Spreadsheet.xlsx]SWAN!R87C12</stp>
        <tr r="L87" s="2"/>
      </tp>
      <tp>
        <v>1</v>
        <stp/>
        <stp>##V3_BDPV12</stp>
        <stp>EURZAr Curncy</stp>
        <stp>QUOTE_FACTOR</stp>
        <stp>[Crispin Spreadsheet.xlsx]SWAN!R86C12</stp>
        <tr r="L86" s="2"/>
      </tp>
      <tp t="s">
        <v>USD</v>
        <stp/>
        <stp>##V3_BDPV12</stp>
        <stp>ILMN US Equity</stp>
        <stp>CRNCY</stp>
        <stp>[Crispin Spreadsheet.xlsx]OEI!R698C4</stp>
        <tr r="D698" s="1"/>
      </tp>
      <tp t="s">
        <v>CHF</v>
        <stp/>
        <stp>##V3_BDPV12</stp>
        <stp>KNIN SW Equity</stp>
        <stp>CRNCY</stp>
        <stp>[Crispin Spreadsheet.xlsx]OEI!R408C4</stp>
        <tr r="D408" s="1"/>
      </tp>
      <tp t="s">
        <v>EUR</v>
        <stp/>
        <stp>##V3_BDPV12</stp>
        <stp>CABK SQ Equity</stp>
        <stp>CRNCY</stp>
        <stp>[Crispin Spreadsheet.xlsx]OEI!R365C4</stp>
        <tr r="D365" s="1"/>
      </tp>
      <tp>
        <v>125</v>
        <stp/>
        <stp>##V3_BDPV12</stp>
        <stp>DGOC LN Equity</stp>
        <stp>PX_YEST_CLOSE</stp>
        <stp>[Crispin Spreadsheet.xlsx]OEI!R479C6</stp>
        <tr r="F479" s="1"/>
      </tp>
      <tp>
        <v>14.27</v>
        <stp/>
        <stp>##V3_BDHV12</stp>
        <stp>NDX1 GY Equity</stp>
        <stp>PX_CLOSE_1D</stp>
        <stp>12/04/2019</stp>
        <stp>12/04/2019</stp>
        <stp>[Crispin Spreadsheet.xlsx]OEI!R837C28</stp>
        <tr r="AB837" s="1"/>
      </tp>
      <tp>
        <v>9.3800000000000008</v>
        <stp/>
        <stp>##V3_BDHV12</stp>
        <stp>317 HK Equity</stp>
        <stp>PX_CLOSE_1D</stp>
        <stp>12/04/2019</stp>
        <stp>12/04/2019</stp>
        <stp>[Crispin Spreadsheet.xlsx]OEI!R210C28</stp>
        <tr r="AB210" s="1"/>
      </tp>
      <tp>
        <v>5.16</v>
        <stp/>
        <stp>##V3_BDHV12</stp>
        <stp>857 HK Equity</stp>
        <stp>PX_CLOSE_1D</stp>
        <stp>12/04/2019</stp>
        <stp>12/04/2019</stp>
        <stp>[Crispin Spreadsheet.xlsx]OEI!R213C28</stp>
        <tr r="AB213" s="1"/>
      </tp>
      <tp>
        <v>2.16</v>
        <stp/>
        <stp>##V3_BDPV12</stp>
        <stp>TRQ CN Equity</stp>
        <stp>LAST_PRICE</stp>
        <stp>[Crispin Spreadsheet.xlsx]SWAN!R22C7</stp>
        <tr r="G22" s="2"/>
      </tp>
      <tp>
        <v>309</v>
        <stp/>
        <stp>##V3_BDPV12</stp>
        <stp>LUPE SS Equity</stp>
        <stp>LAST_PRICE</stp>
        <stp>[Crispin Spreadsheet.xlsx]SWAN!R98C7</stp>
        <tr r="G98" s="2"/>
      </tp>
      <tp>
        <v>26.3</v>
        <stp/>
        <stp>##V3_BDPV12</stp>
        <stp>PDG LN Equity</stp>
        <stp>LAST_PRICE</stp>
        <stp>[Crispin Spreadsheet.xlsx]OPUS!R59C7</stp>
        <tr r="G59" s="4"/>
      </tp>
      <tp>
        <v>66.3</v>
        <stp/>
        <stp>##V3_BDPV12</stp>
        <stp>FRO NO Equity</stp>
        <stp>LAST_PRICE</stp>
        <stp>[Crispin Spreadsheet.xlsx]OPUS!R31C7</stp>
        <tr r="G31" s="4"/>
      </tp>
      <tp>
        <v>507</v>
        <stp/>
        <stp>##V3_BDPV12</stp>
        <stp>BA/ LN Equity</stp>
        <stp>LAST_PRICE</stp>
        <stp>[Crispin Spreadsheet4.xlsx]OPE!R34C7</stp>
        <tr r="G34" s="5"/>
      </tp>
      <tp>
        <v>9.0500000000000007</v>
        <stp/>
        <stp>##V3_BDHV12</stp>
        <stp>TUI1 GY Equity</stp>
        <stp>PX_CLOSE_1D</stp>
        <stp>12/04/2019</stp>
        <stp>12/04/2019</stp>
        <stp>[Crispin Spreadsheet.xlsx]OEI!R188C28</stp>
        <tr r="AB188" s="1"/>
      </tp>
      <tp>
        <v>26.88</v>
        <stp/>
        <stp>##V3_BDHV12</stp>
        <stp>UN01 GY Equity</stp>
        <stp>PX_CLOSE_1D</stp>
        <stp>12/04/2019</stp>
        <stp>12/04/2019</stp>
        <stp>[Crispin Spreadsheet.xlsx]OEI!R189C28</stp>
        <tr r="AB189" s="1"/>
      </tp>
      <tp>
        <v>42</v>
        <stp/>
        <stp>##V3_BDPV12</stp>
        <stp>TUNG LN Equity</stp>
        <stp>LAST_PRICE</stp>
        <stp>[Crispin Spreadsheet.xlsx]ALEG!R63C7</stp>
        <tr r="G63" s="3"/>
      </tp>
      <tp>
        <v>1.6419999999999999</v>
        <stp/>
        <stp>##V3_BDPV12</stp>
        <stp>SRS IM Equity</stp>
        <stp>LAST_PRICE</stp>
        <stp>[Crispin Spreadsheet.xlsx]ALEG!R19C7</stp>
        <tr r="G19" s="3"/>
      </tp>
      <tp>
        <v>91.36</v>
        <stp/>
        <stp>##V3_BDHV12</stp>
        <stp>ERICB SS Equity</stp>
        <stp>PX_CLOSE_1D</stp>
        <stp>12/04/2019</stp>
        <stp>12/04/2019</stp>
        <stp>[Crispin Spreadsheet.xlsx]ALEG!R40C22</stp>
        <tr r="V40" s="3"/>
      </tp>
      <tp>
        <v>26</v>
        <stp/>
        <stp>##V3_BDHV12</stp>
        <stp>PDG LN Equity</stp>
        <stp>PX_CLOSE_1D</stp>
        <stp>12/04/2019</stp>
        <stp>12/04/2019</stp>
        <stp>[Crispin Spreadsheet.xlsx]OBID!R13C22</stp>
        <tr r="V13" s="7"/>
      </tp>
      <tp t="s">
        <v>USD</v>
        <stp/>
        <stp>##V3_BDPV12</stp>
        <stp>REDFTPB GU Equity</stp>
        <stp>CRNCY</stp>
        <stp>[Crispin Spreadsheet.xlsx]OEI!R199C4</stp>
        <tr r="D199" s="1"/>
      </tp>
      <tp>
        <v>37.090000000000003</v>
        <stp/>
        <stp>##V3_BDHV12</stp>
        <stp>FOXA US Equity</stp>
        <stp>PX_CLOSE_1D</stp>
        <stp>12/04/2019</stp>
        <stp>12/04/2019</stp>
        <stp>[Crispin Spreadsheet.xlsx]OPUS!R73C22</stp>
        <tr r="V73" s="4"/>
      </tp>
      <tp>
        <v>3943</v>
        <stp/>
        <stp>##V3_BDHV12</stp>
        <stp>3382 JT Equity</stp>
        <stp>PX_CLOSE_1D</stp>
        <stp>12/04/2019</stp>
        <stp>12/04/2019</stp>
        <stp>[Crispin Spreadsheet.xlsx]OEI!R293C28</stp>
        <tr r="AB293" s="1"/>
      </tp>
      <tp>
        <v>922</v>
        <stp/>
        <stp>##V3_BDHV12</stp>
        <stp>5202 JT Equity</stp>
        <stp>PX_CLOSE_1D</stp>
        <stp>12/04/2019</stp>
        <stp>12/04/2019</stp>
        <stp>[Crispin Spreadsheet.xlsx]OEI!R285C28</stp>
        <tr r="AB285" s="1"/>
      </tp>
      <tp>
        <v>224.95</v>
        <stp/>
        <stp>##V3_BDHV12</stp>
        <stp>BT/A LN Equity</stp>
        <stp>PX_CLOSE_1D</stp>
        <stp>12/04/2019</stp>
        <stp>12/04/2019</stp>
        <stp>[Crispin Spreadsheet.xlsx]OPUS!R49C22</stp>
        <tr r="V49" s="4"/>
      </tp>
      <tp>
        <v>2711</v>
        <stp/>
        <stp>##V3_BDHV12</stp>
        <stp>7012 JT Equity</stp>
        <stp>PX_CLOSE_1D</stp>
        <stp>12/04/2019</stp>
        <stp>12/04/2019</stp>
        <stp>[Crispin Spreadsheet.xlsx]OEI!R275C28</stp>
        <tr r="AB275" s="1"/>
      </tp>
      <tp>
        <v>1539</v>
        <stp/>
        <stp>##V3_BDHV12</stp>
        <stp>7202 JT Equity</stp>
        <stp>PX_CLOSE_1D</stp>
        <stp>12/04/2019</stp>
        <stp>12/04/2019</stp>
        <stp>[Crispin Spreadsheet.xlsx]OEI!R269C28</stp>
        <tr r="AB269" s="1"/>
      </tp>
      <tp>
        <v>1871</v>
        <stp/>
        <stp>##V3_BDHV12</stp>
        <stp>8802 JT Equity</stp>
        <stp>PX_CLOSE_1D</stp>
        <stp>12/04/2019</stp>
        <stp>12/04/2019</stp>
        <stp>[Crispin Spreadsheet.xlsx]OEI!R279C28</stp>
        <tr r="AB279" s="1"/>
      </tp>
      <tp>
        <v>18.78</v>
        <stp/>
        <stp>##V3_BDPV12</stp>
        <stp>FORTUM FH Equity</stp>
        <stp>PX_YEST_CLOSE</stp>
        <stp>[Crispin Spreadsheet.xlsx]OEI!R72C6</stp>
        <tr r="F72" s="1"/>
      </tp>
      <tp>
        <v>26</v>
        <stp/>
        <stp>##V3_BDHV12</stp>
        <stp>PDG LN Equity</stp>
        <stp>PX_CLOSE_1D</stp>
        <stp>12/04/2019</stp>
        <stp>12/04/2019</stp>
        <stp>[Crispin Spreadsheet.xlsx]OPUS!R59C22</stp>
        <tr r="V59" s="4"/>
      </tp>
      <tp>
        <v>18492</v>
        <stp/>
        <stp>##V3_BDHV12</stp>
        <stp>ANG SJ Equity</stp>
        <stp>PX_CLOSE_1D</stp>
        <stp>12/04/2019</stp>
        <stp>12/04/2019</stp>
        <stp>[Crispin Spreadsheet.xlsx]OPUS!R36C22</stp>
        <tr r="V36" s="4"/>
      </tp>
      <tp>
        <v>145.80000000000001</v>
        <stp/>
        <stp>##V3_BDHV12</stp>
        <stp>EMG LN Equity</stp>
        <stp>PX_CLOSE_1D</stp>
        <stp>12/04/2019</stp>
        <stp>12/04/2019</stp>
        <stp>[Crispin Spreadsheet.xlsx]OPUS!R57C22</stp>
        <tr r="V57" s="4"/>
      </tp>
      <tp>
        <v>6.7088999999999999</v>
        <stp/>
        <stp>##V3_BDPV12</stp>
        <stp>USDCNH Curncy</stp>
        <stp>LAST_PRICE</stp>
        <stp>[Crispin Spreadsheet4.xlsx]OEI!R812C7</stp>
        <tr r="G812" s="1"/>
      </tp>
      <tp>
        <v>167.74</v>
        <stp/>
        <stp>##V3_BDPV12</stp>
        <stp>BARC LN Equity</stp>
        <stp>LAST_PRICE</stp>
        <stp>[Crispin Spreadsheet4.xlsx]ALEG!R47C7</stp>
        <tr r="G47" s="3"/>
      </tp>
      <tp t="s">
        <v>USD</v>
        <stp/>
        <stp>##V3_BDPV12</stp>
        <stp>MSFT US Equity</stp>
        <stp>CRNCY</stp>
        <stp>[Crispin Spreadsheet.xlsx]OEI!R720C4</stp>
        <tr r="D720" s="1"/>
      </tp>
      <tp t="s">
        <v>CHF</v>
        <stp/>
        <stp>##V3_BDPV12</stp>
        <stp>BAER SW Equity</stp>
        <stp>CRNCY</stp>
        <stp>[Crispin Spreadsheet.xlsx]OEI!R407C4</stp>
        <tr r="D407" s="1"/>
      </tp>
      <tp t="s">
        <v>USD</v>
        <stp/>
        <stp>##V3_BDPV12</stp>
        <stp>LBTYA US Equity</stp>
        <stp>CRNCY</stp>
        <stp>[Crispin Spreadsheet.xlsx]OEI!R710C4</stp>
        <tr r="D710" s="1"/>
      </tp>
      <tp>
        <v>602</v>
        <stp/>
        <stp>##V3_BDPV12</stp>
        <stp>INCH LN Equity</stp>
        <stp>PX_YEST_CLOSE</stp>
        <stp>[Crispin Spreadsheet.xlsx]OEI!R516C6</stp>
        <tr r="F516" s="1"/>
      </tp>
      <tp t="s">
        <v>USD</v>
        <stp/>
        <stp>##V3_BDPV12</stp>
        <stp>CACC US Equity</stp>
        <stp>CRNCY</stp>
        <stp>[Crispin Spreadsheet.xlsx]OEI!R665C4</stp>
        <tr r="D665" s="1"/>
      </tp>
      <tp t="s">
        <v>SEK</v>
        <stp/>
        <stp>##V3_BDPV12</stp>
        <stp>CLAB SS Equity</stp>
        <stp>CRNCY</stp>
        <stp>[Crispin Spreadsheet.xlsx]OEI!R377C4</stp>
        <tr r="D377" s="1"/>
      </tp>
      <tp t="s">
        <v>USD</v>
        <stp/>
        <stp>##V3_BDPV12</stp>
        <stp>GOGO US Equity</stp>
        <stp>CRNCY</stp>
        <stp>[Crispin Spreadsheet.xlsx]OEI!R691C4</stp>
        <tr r="D691" s="1"/>
      </tp>
      <tp t="s">
        <v>EUR</v>
        <stp/>
        <stp>##V3_BDPV12</stp>
        <stp>EURN BB Equity</stp>
        <stp>CRNCY</stp>
        <stp>[Crispin Spreadsheet.xlsx]OEI!R825C4</stp>
        <tr r="D825" s="1"/>
      </tp>
      <tp t="s">
        <v>CHF</v>
        <stp/>
        <stp>##V3_BDPV12</stp>
        <stp>DUFN SW Equity</stp>
        <stp>CRNCY</stp>
        <stp>[Crispin Spreadsheet.xlsx]OEI!R404C4</stp>
        <tr r="D404" s="1"/>
      </tp>
      <tp>
        <v>56.4</v>
        <stp/>
        <stp>##V3_BDPV12</stp>
        <stp>NODL NO Equity</stp>
        <stp>LAST_PRICE</stp>
        <stp>[Crispin Spreadsheet4.xlsx]SWAN!R82C7</stp>
        <tr r="G82" s="2"/>
      </tp>
      <tp t="s">
        <v>USD</v>
        <stp/>
        <stp>##V3_BDPV12</stp>
        <stp>FIBK US Equity</stp>
        <stp>CRNCY</stp>
        <stp>[Crispin Spreadsheet.xlsx]OEI!R684C4</stp>
        <tr r="D684" s="1"/>
      </tp>
      <tp>
        <v>308.7</v>
        <stp/>
        <stp>##V3_BDHV12</stp>
        <stp>AKERBP NO Equity</stp>
        <stp>PX_CLOSE_1D</stp>
        <stp>12/04/2019</stp>
        <stp>12/04/2019</stp>
        <stp>[Crispin Spreadsheet.xlsx]OPUS!R30C22</stp>
        <tr r="V30" s="4"/>
      </tp>
      <tp>
        <v>309</v>
        <stp/>
        <stp>##V3_BDPV12</stp>
        <stp>LUPE SS Equity</stp>
        <stp>LAST_PRICE</stp>
        <stp>[Crispin Spreadsheet.xlsx]FDXC!R36C7</stp>
        <tr r="G36" s="8"/>
      </tp>
      <tp>
        <v>120.95</v>
        <stp/>
        <stp>##V3_BDPV12</stp>
        <stp>MSFT US Equity</stp>
        <stp>LAST_PRICE</stp>
        <stp>[Crispin Spreadsheet.xlsx]OPUS!R77C7</stp>
        <tr r="G77" s="4"/>
      </tp>
      <tp>
        <v>215.6</v>
        <stp/>
        <stp>##V3_BDHV12</stp>
        <stp>MUV2 GY Equity</stp>
        <stp>PX_CLOSE_1D</stp>
        <stp>12/04/2019</stp>
        <stp>12/04/2019</stp>
        <stp>[Crispin Spreadsheet.xlsx]OEI!R173C28</stp>
        <tr r="AB173" s="1"/>
      </tp>
      <tp>
        <v>26.54</v>
        <stp/>
        <stp>##V3_BDPV12</stp>
        <stp>VIV FP Equity</stp>
        <stp>LAST_PRICE</stp>
        <stp>[Crispin Spreadsheet.xlsx]SWAN!R36C7</stp>
        <tr r="G36" s="2"/>
      </tp>
      <tp>
        <v>6.19</v>
        <stp/>
        <stp>##V3_BDHV12</stp>
        <stp>ZIL2 GY Equity</stp>
        <stp>PX_CLOSE_1D</stp>
        <stp>12/04/2019</stp>
        <stp>12/04/2019</stp>
        <stp>[Crispin Spreadsheet.xlsx]OEI!R822C28</stp>
        <tr r="AB822" s="1"/>
      </tp>
      <tp t="s">
        <v>NOK</v>
        <stp/>
        <stp>##V3_BDPV12</stp>
        <stp>AKERBP NO Equity</stp>
        <stp>CRNCY</stp>
        <stp>[Crispin Spreadsheet.xlsx]OBID!R6C4</stp>
        <tr r="D6" s="7"/>
      </tp>
      <tp>
        <v>6.19</v>
        <stp/>
        <stp>##V3_BDHV12</stp>
        <stp>ZIL2 GY Equity</stp>
        <stp>PX_CLOSE_1D</stp>
        <stp>12/04/2019</stp>
        <stp>12/04/2019</stp>
        <stp>[Crispin Spreadsheet.xlsx]OEI!R161C28</stp>
        <tr r="AB161" s="1"/>
      </tp>
      <tp>
        <v>64.400000000000006</v>
        <stp/>
        <stp>##V3_BDPV12</stp>
        <stp>SAVE FP Equity</stp>
        <stp>LAST_PRICE</stp>
        <stp>[Crispin Spreadsheet.xlsx]ALEG!R12C7</stp>
        <tr r="G12" s="3"/>
      </tp>
      <tp>
        <v>41.3</v>
        <stp/>
        <stp>##V3_BDPV12</stp>
        <stp>CMCSA US Equity</stp>
        <stp>LAST_PRICE</stp>
        <stp>[Crispin Spreadsheet.xlsx]OPUS!R71C7</stp>
        <tr r="G71" s="4"/>
      </tp>
      <tp>
        <v>522.79999999999995</v>
        <stp/>
        <stp>##V3_BDHV12</stp>
        <stp>HWDN LN Equity</stp>
        <stp>PX_CLOSE_1D</stp>
        <stp>12/04/2019</stp>
        <stp>12/04/2019</stp>
        <stp>[Crispin Spreadsheet.xlsx]ALEG!R54C22</stp>
        <tr r="V54" s="3"/>
      </tp>
      <tp>
        <v>47.17</v>
        <stp/>
        <stp>##V3_BDHV12</stp>
        <stp>ATVI US Equity</stp>
        <stp>PX_CLOSE_1D</stp>
        <stp>12/04/2019</stp>
        <stp>12/04/2019</stp>
        <stp>[Crispin Spreadsheet.xlsx]FDXC!R63C22</stp>
        <tr r="V63" s="8"/>
      </tp>
      <tp>
        <v>66.2</v>
        <stp/>
        <stp>##V3_BDHV12</stp>
        <stp>FRO NO Equity</stp>
        <stp>PX_CLOSE_1D</stp>
        <stp>12/04/2019</stp>
        <stp>12/04/2019</stp>
        <stp>[Crispin Spreadsheet.xlsx]FDXC!R27C22</stp>
        <tr r="V27" s="8"/>
      </tp>
      <tp>
        <v>306.8</v>
        <stp/>
        <stp>##V3_BDPV12</stp>
        <stp>AKERBP NO Equity</stp>
        <stp>PX_YEST_CLOSE</stp>
        <stp>[Crispin Spreadsheet.xlsx]OPE!R21C6</stp>
        <tr r="F21" s="5"/>
      </tp>
      <tp>
        <v>15.96</v>
        <stp/>
        <stp>##V3_BDHV12</stp>
        <stp>1233 HK Equity</stp>
        <stp>PX_CLOSE_1D</stp>
        <stp>12/04/2019</stp>
        <stp>12/04/2019</stp>
        <stp>[Crispin Spreadsheet.xlsx]OEI!R217C28</stp>
        <tr r="AB217" s="1"/>
      </tp>
      <tp>
        <v>25.6</v>
        <stp/>
        <stp>##V3_BDHV12</stp>
        <stp>3333 HK Equity</stp>
        <stp>PX_CLOSE_1D</stp>
        <stp>12/04/2019</stp>
        <stp>12/04/2019</stp>
        <stp>[Crispin Spreadsheet.xlsx]OEI!R205C28</stp>
        <tr r="AB205" s="1"/>
      </tp>
      <tp>
        <v>2560</v>
        <stp/>
        <stp>##V3_BDHV12</stp>
        <stp>2503 JT Equity</stp>
        <stp>PX_CLOSE_1D</stp>
        <stp>12/04/2019</stp>
        <stp>12/04/2019</stp>
        <stp>[Crispin Spreadsheet.xlsx]OEI!R276C28</stp>
        <tr r="AB276" s="1"/>
      </tp>
      <tp>
        <v>15.08</v>
        <stp/>
        <stp>##V3_BDHV12</stp>
        <stp>2823 HK Equity</stp>
        <stp>PX_CLOSE_1D</stp>
        <stp>12/04/2019</stp>
        <stp>12/04/2019</stp>
        <stp>[Crispin Spreadsheet.xlsx]OEI!R202C28</stp>
        <tr r="AB202" s="1"/>
      </tp>
      <tp>
        <v>6741</v>
        <stp/>
        <stp>##V3_BDHV12</stp>
        <stp>7203 JT Equity</stp>
        <stp>PX_CLOSE_1D</stp>
        <stp>12/04/2019</stp>
        <stp>12/04/2019</stp>
        <stp>[Crispin Spreadsheet.xlsx]OEI!R305C28</stp>
        <tr r="AB305" s="1"/>
      </tp>
      <tp>
        <v>7540</v>
        <stp/>
        <stp>##V3_BDHV12</stp>
        <stp>6963 JT Equity</stp>
        <stp>PX_CLOSE_1D</stp>
        <stp>12/04/2019</stp>
        <stp>12/04/2019</stp>
        <stp>[Crispin Spreadsheet.xlsx]OEI!R291C28</stp>
        <tr r="AB291" s="1"/>
      </tp>
      <tp>
        <v>6260</v>
        <stp/>
        <stp>##V3_BDHV12</stp>
        <stp>6383 JT Equity</stp>
        <stp>PX_CLOSE_1D</stp>
        <stp>12/04/2019</stp>
        <stp>12/04/2019</stp>
        <stp>[Crispin Spreadsheet.xlsx]OEI!R260C28</stp>
        <tr r="AB260" s="1"/>
      </tp>
      <tp>
        <v>1193</v>
        <stp/>
        <stp>##V3_BDHV12</stp>
        <stp>6113 JT Equity</stp>
        <stp>PX_CLOSE_1D</stp>
        <stp>12/04/2019</stp>
        <stp>12/04/2019</stp>
        <stp>[Crispin Spreadsheet.xlsx]OEI!R258C28</stp>
        <tr r="AB258" s="1"/>
      </tp>
      <tp>
        <v>1262</v>
        <stp/>
        <stp>##V3_BDHV12</stp>
        <stp>6753 JT Equity</stp>
        <stp>PX_CLOSE_1D</stp>
        <stp>12/04/2019</stp>
        <stp>12/04/2019</stp>
        <stp>[Crispin Spreadsheet.xlsx]OEI!R294C28</stp>
        <tr r="AB294" s="1"/>
      </tp>
      <tp>
        <v>215300</v>
        <stp/>
        <stp>##V3_BDHV12</stp>
        <stp>8953 JT Equity</stp>
        <stp>PX_CLOSE_1D</stp>
        <stp>12/04/2019</stp>
        <stp>12/04/2019</stp>
        <stp>[Crispin Spreadsheet.xlsx]OEI!R272C28</stp>
        <tr r="AB272" s="1"/>
      </tp>
      <tp>
        <v>2511</v>
        <stp/>
        <stp>##V3_BDHV12</stp>
        <stp>ABF LN Equity</stp>
        <stp>PX_CLOSE_1D</stp>
        <stp>12/04/2019</stp>
        <stp>12/04/2019</stp>
        <stp>[Crispin Spreadsheet.xlsx]OPUS!R46C22</stp>
        <tr r="V46" s="4"/>
      </tp>
      <tp>
        <v>85.55</v>
        <stp/>
        <stp>##V3_BDHV12</stp>
        <stp>VSAT US Equity</stp>
        <stp>PX_CLOSE_1D</stp>
        <stp>12/04/2019</stp>
        <stp>12/04/2019</stp>
        <stp>[Crispin Spreadsheet.xlsx]SWAN!R205C26</stp>
        <tr r="Z205" s="2"/>
      </tp>
      <tp t="s">
        <v>EUR</v>
        <stp/>
        <stp>##V3_BDPV12</stp>
        <stp>PAH3 GY Equity</stp>
        <stp>CRNCY</stp>
        <stp>[Crispin Spreadsheet.xlsx]OEI!R175C4</stp>
        <tr r="D175" s="1"/>
      </tp>
      <tp t="s">
        <v>EUR</v>
        <stp/>
        <stp>##V3_BDPV12</stp>
        <stp>ZIL2 GY Equity</stp>
        <stp>CRNCY</stp>
        <stp>[Crispin Spreadsheet.xlsx]OEI!R161C4</stp>
        <tr r="D161" s="1"/>
      </tp>
      <tp t="s">
        <v>GBp</v>
        <stp/>
        <stp>##V3_BDPV12</stp>
        <stp>IBST LN Equity</stp>
        <stp>CRNCY</stp>
        <stp>[Crispin Spreadsheet.xlsx]OEI!R509C4</stp>
        <tr r="D509" s="1"/>
      </tp>
      <tp t="s">
        <v>HUF</v>
        <stp/>
        <stp>##V3_BDPV12</stp>
        <stp>RICHT HB Equity</stp>
        <stp>CRNCY</stp>
        <stp>[Crispin Spreadsheet.xlsx]OEI!R221C4</stp>
        <tr r="D221" s="1"/>
      </tp>
      <tp>
        <v>668.1</v>
        <stp/>
        <stp>##V3_BDPV12</stp>
        <stp>DMGT LN Equity</stp>
        <stp>PX_YEST_CLOSE</stp>
        <stp>[Crispin Spreadsheet.xlsx]OEI!R473C6</stp>
        <tr r="F473" s="1"/>
      </tp>
      <tp t="s">
        <v>TRY</v>
        <stp/>
        <stp>##V3_BDPV12</stp>
        <stp>GARAN TI Equity</stp>
        <stp>CRNCY</stp>
        <stp>[Crispin Spreadsheet.xlsx]OEI!R423C4</stp>
        <tr r="D423" s="1"/>
      </tp>
      <tp t="s">
        <v>GBp</v>
        <stp/>
        <stp>##V3_BDPV12</stp>
        <stp>SBRY LN Equity</stp>
        <stp>CRNCY</stp>
        <stp>[Crispin Spreadsheet.xlsx]OEI!R528C4</stp>
        <tr r="D528" s="1"/>
      </tp>
      <tp>
        <v>15.2</v>
        <stp/>
        <stp>##V3_BDPV12</stp>
        <stp>SBER LI Equity</stp>
        <stp>PX_YEST_CLOSE</stp>
        <stp>[Crispin Spreadsheet.xlsx]OEI!R586C6</stp>
        <tr r="F586" s="1"/>
      </tp>
      <tp>
        <v>198.87</v>
        <stp/>
        <stp>##V3_BDPV12</stp>
        <stp>AAPL US Equity</stp>
        <stp>PX_YEST_CLOSE</stp>
        <stp>[Crispin Spreadsheet.xlsx]OEI!R639C6</stp>
        <tr r="F639" s="1"/>
      </tp>
      <tp>
        <v>1396</v>
        <stp/>
        <stp>##V3_BDPV12</stp>
        <stp>OCDO LN Equity</stp>
        <stp>PX_YEST_CLOSE</stp>
        <stp>[Crispin Spreadsheet.xlsx]OEI!R550C6</stp>
        <tr r="F550" s="1"/>
      </tp>
      <tp t="s">
        <v>GBp</v>
        <stp/>
        <stp>##V3_BDPV12</stp>
        <stp>RDSA LN Equity</stp>
        <stp>CRNCY</stp>
        <stp>[Crispin Spreadsheet.xlsx]OEI!R579C4</stp>
        <tr r="D579" s="1"/>
      </tp>
      <tp>
        <v>0.36249999999999999</v>
        <stp/>
        <stp>##V3_BDPV12</stp>
        <stp>GEDI IM Equity</stp>
        <stp>PX_YEST_CLOSE</stp>
        <stp>[Crispin Spreadsheet.xlsx]OEI!R243C6</stp>
        <tr r="F243" s="1"/>
      </tp>
      <tp>
        <v>78.7</v>
        <stp/>
        <stp>##V3_BDPV12</stp>
        <stp>BB FP Equity</stp>
        <stp>LAST_PRICE</stp>
        <stp>[Crispin Spreadsheet4.xlsx]SWAN!R33C7</stp>
        <tr r="G33" s="2"/>
      </tp>
      <tp t="s">
        <v>EUR</v>
        <stp/>
        <stp>##V3_BDPV12</stp>
        <stp>LIGHT NA Equity</stp>
        <stp>CRNCY</stp>
        <stp>[Crispin Spreadsheet.xlsx]OEI!R322C4</stp>
        <tr r="D322" s="1"/>
      </tp>
      <tp>
        <v>658.7</v>
        <stp/>
        <stp>##V3_BDPV12</stp>
        <stp>HSBA LN Equity</stp>
        <stp>PX_YEST_CLOSE</stp>
        <stp>[Crispin Spreadsheet.xlsx]OEI!R506C6</stp>
        <tr r="F506" s="1"/>
      </tp>
      <tp t="s">
        <v>JPY</v>
        <stp/>
        <stp>##V3_BDPV12</stp>
        <stp>5019 JT Equity</stp>
        <stp>CRNCY</stp>
        <stp>[Crispin Spreadsheet.xlsx]OPUS!R23C4</stp>
        <tr r="D23" s="4"/>
      </tp>
      <tp>
        <v>17.62</v>
        <stp/>
        <stp>##V3_BDHV12</stp>
        <stp>175 HK Equity</stp>
        <stp>PX_CLOSE_1D</stp>
        <stp>12/04/2019</stp>
        <stp>12/04/2019</stp>
        <stp>[Crispin Spreadsheet.xlsx]OEI!R208C28</stp>
        <tr r="AB208" s="1"/>
      </tp>
      <tp t="s">
        <v>BRL</v>
        <stp/>
        <stp>##V3_BDPV12</stp>
        <stp>SLCE3 BS Equity</stp>
        <stp>CRNCY</stp>
        <stp>[Crispin Spreadsheet.xlsx]OPUS!R6C4</stp>
        <tr r="D6" s="4"/>
      </tp>
      <tp>
        <v>5.0000000000000001E-3</v>
        <stp/>
        <stp>##V3_BDPV12</stp>
        <stp>WGXO AU Equity</stp>
        <stp>LAST_PRICE</stp>
        <stp>[Crispin Spreadsheet.xlsx]SWAN!R10C7</stp>
        <tr r="G10" s="2"/>
      </tp>
      <tp>
        <v>81.650000000000006</v>
        <stp/>
        <stp>##V3_BDPV12</stp>
        <stp>SDRL NO Equity</stp>
        <stp>LAST_PRICE</stp>
        <stp>[Crispin Spreadsheet.xlsx]SWAN!R83C7</stp>
        <tr r="G83" s="2"/>
      </tp>
      <tp t="s">
        <v>#N/A N/A</v>
        <stp/>
        <stp>##V3_BDHV12</stp>
        <stp>HURLN 7.5 07/24/22 Corp</stp>
        <stp>PX_CLOSE_1D</stp>
        <stp>12/04/2019</stp>
        <stp>12/04/2019</stp>
        <stp>[Crispin Spreadsheet.xlsx]OPUS!R17C22</stp>
        <tr r="V17" s="4"/>
      </tp>
      <tp>
        <v>59.06</v>
        <stp/>
        <stp>##V3_BDHV12</stp>
        <stp>PAH3 GY Equity</stp>
        <stp>PX_CLOSE_1D</stp>
        <stp>12/04/2019</stp>
        <stp>12/04/2019</stp>
        <stp>[Crispin Spreadsheet.xlsx]OEI!R175C28</stp>
        <tr r="AB175" s="1"/>
      </tp>
      <tp>
        <v>20.47</v>
        <stp/>
        <stp>##V3_BDPV12</stp>
        <stp>FNTN GY Equity</stp>
        <stp>LAST_PRICE</stp>
        <stp>[Crispin Spreadsheet.xlsx]SWAN!R41C7</stp>
        <tr r="G41" s="2"/>
      </tp>
      <tp>
        <v>2.85</v>
        <stp/>
        <stp>##V3_BDPV12</stp>
        <stp>AVP US Equity</stp>
        <stp>LAST_PRICE</stp>
        <stp>[Crispin Spreadsheet.xlsx]ALEG!R68C7</stp>
        <tr r="G68" s="3"/>
      </tp>
      <tp>
        <v>11.129</v>
        <stp/>
        <stp>##V3_BDPV12</stp>
        <stp>SLCJY US Equity</stp>
        <stp>LAST_PRICE</stp>
        <stp>[Crispin Spreadsheet.xlsx]OPUS!R78C7</stp>
        <tr r="G78" s="4"/>
      </tp>
      <tp>
        <v>12.78</v>
        <stp/>
        <stp>##V3_BDPV12</stp>
        <stp>656 HK Equity</stp>
        <stp>LAST_PRICE</stp>
        <stp>[Crispin Spreadsheet.xlsx]OEI!R207C7</stp>
        <tr r="G207" s="1"/>
      </tp>
      <tp>
        <v>91.4</v>
        <stp/>
        <stp>##V3_BDPV12</stp>
        <stp>ERICB SS Equity</stp>
        <stp>PX_YEST_CLOSE</stp>
        <stp>[Crispin Spreadsheet.xlsx]OPE!R28C6</stp>
        <tr r="F28" s="5"/>
      </tp>
      <tp>
        <v>145.80000000000001</v>
        <stp/>
        <stp>##V3_BDHV12</stp>
        <stp>EMG LN Equity</stp>
        <stp>PX_CLOSE_1D</stp>
        <stp>12/04/2019</stp>
        <stp>12/04/2019</stp>
        <stp>[Crispin Spreadsheet.xlsx]ALEG!R56C22</stp>
        <tr r="V56" s="3"/>
      </tp>
      <tp>
        <v>26</v>
        <stp/>
        <stp>##V3_BDHV12</stp>
        <stp>PDG LN Equity</stp>
        <stp>PX_CLOSE_1D</stp>
        <stp>12/04/2019</stp>
        <stp>12/04/2019</stp>
        <stp>[Crispin Spreadsheet.xlsx]ALEG!R58C22</stp>
        <tr r="V58" s="3"/>
      </tp>
      <tp>
        <v>18492</v>
        <stp/>
        <stp>##V3_BDHV12</stp>
        <stp>ANG SJ Equity</stp>
        <stp>PX_CLOSE_1D</stp>
        <stp>12/04/2019</stp>
        <stp>12/04/2019</stp>
        <stp>[Crispin Spreadsheet.xlsx]ALEG!R35C22</stp>
        <tr r="V35" s="3"/>
      </tp>
      <tp t="s">
        <v>DKK</v>
        <stp/>
        <stp>##V3_BDPV12</stp>
        <stp>NOVOB DC Equity</stp>
        <stp>CRNCY</stp>
        <stp>[Crispin Spreadsheet.xlsx]OEI!R66C4</stp>
        <tr r="D66" s="1"/>
      </tp>
      <tp>
        <v>91.36</v>
        <stp/>
        <stp>##V3_BDHV12</stp>
        <stp>ERICB SS Equity</stp>
        <stp>PX_CLOSE_1D</stp>
        <stp>12/04/2019</stp>
        <stp>12/04/2019</stp>
        <stp>[Crispin Spreadsheet.xlsx]OBID!R14C22</stp>
        <tr r="V14" s="7"/>
      </tp>
      <tp>
        <v>224.95</v>
        <stp/>
        <stp>##V3_BDHV12</stp>
        <stp>BT/A LN Equity</stp>
        <stp>PX_CLOSE_1D</stp>
        <stp>12/04/2019</stp>
        <stp>12/04/2019</stp>
        <stp>[Crispin Spreadsheet.xlsx]ALEG!R48C22</stp>
        <tr r="V48" s="3"/>
      </tp>
      <tp>
        <v>37.090000000000003</v>
        <stp/>
        <stp>##V3_BDHV12</stp>
        <stp>FOXA US Equity</stp>
        <stp>PX_CLOSE_1D</stp>
        <stp>12/04/2019</stp>
        <stp>12/04/2019</stp>
        <stp>[Crispin Spreadsheet.xlsx]ALEG!R72C22</stp>
        <tr r="V72" s="3"/>
      </tp>
      <tp>
        <v>91.36</v>
        <stp/>
        <stp>##V3_BDHV12</stp>
        <stp>ERICB SS Equity</stp>
        <stp>PX_CLOSE_1D</stp>
        <stp>12/04/2019</stp>
        <stp>12/04/2019</stp>
        <stp>[Crispin Spreadsheet.xlsx]OPUS!R41C22</stp>
        <tr r="V41" s="4"/>
      </tp>
      <tp t="s">
        <v>#N/A N/A</v>
        <stp/>
        <stp>##V3_BDHV12</stp>
        <stp>SLCJY US Equity</stp>
        <stp>PX_CLOSE_1D</stp>
        <stp>12/04/2019</stp>
        <stp>12/04/2019</stp>
        <stp>[Crispin Spreadsheet.xlsx]BEST!R12C22</stp>
        <tr r="V12" s="6"/>
      </tp>
      <tp t="s">
        <v>GBp</v>
        <stp/>
        <stp>##V3_BDPV12</stp>
        <stp>INTU LN Equity</stp>
        <stp>CRNCY</stp>
        <stp>[Crispin Spreadsheet.xlsx]OEI!R521C4</stp>
        <tr r="D521" s="1"/>
      </tp>
      <tp>
        <v>308.7</v>
        <stp/>
        <stp>##V3_BDHV12</stp>
        <stp>AKERBP NO Equity</stp>
        <stp>PX_CLOSE_1D</stp>
        <stp>12/04/2019</stp>
        <stp>12/04/2019</stp>
        <stp>[Crispin Spreadsheet.xlsx]ALEG!R29C22</stp>
        <tr r="V29" s="3"/>
      </tp>
      <tp>
        <v>306.8</v>
        <stp/>
        <stp>##V3_BDPV12</stp>
        <stp>AKERBP NO Equity</stp>
        <stp>PX_YEST_CLOSE</stp>
        <stp>[Crispin Spreadsheet.xlsx]OEI!R327C6</stp>
        <tr r="F327" s="1"/>
      </tp>
      <tp>
        <v>509.4</v>
        <stp/>
        <stp>##V3_BDPV12</stp>
        <stp>HEXAB SS Equity</stp>
        <stp>PX_YEST_CLOSE</stp>
        <stp>[Crispin Spreadsheet.xlsx]OEI!R828C6</stp>
        <tr r="F828" s="1"/>
      </tp>
      <tp t="s">
        <v>EUR</v>
        <stp/>
        <stp>##V3_BDPV12</stp>
        <stp>BMPS IM Equity</stp>
        <stp>CRNCY</stp>
        <stp>[Crispin Spreadsheet.xlsx]OEI!R236C4</stp>
        <tr r="D236" s="1"/>
      </tp>
      <tp t="s">
        <v>GBp</v>
        <stp/>
        <stp>##V3_BDPV12</stp>
        <stp>PLUS LN Equity</stp>
        <stp>CRNCY</stp>
        <stp>[Crispin Spreadsheet.xlsx]OEI!R560C4</stp>
        <tr r="D560" s="1"/>
      </tp>
      <tp>
        <v>9.61</v>
        <stp/>
        <stp>##V3_BDPV12</stp>
        <stp>SDRL US Equity</stp>
        <stp>PX_YEST_CLOSE</stp>
        <stp>[Crispin Spreadsheet.xlsx]OEI!R844C6</stp>
        <tr r="F844" s="1"/>
      </tp>
      <tp t="s">
        <v>SEK</v>
        <stp/>
        <stp>##V3_BDPV12</stp>
        <stp>SAND SS Equity</stp>
        <stp>CRNCY</stp>
        <stp>[Crispin Spreadsheet.xlsx]OEI!R386C4</stp>
        <tr r="D386" s="1"/>
      </tp>
      <tp>
        <v>317.10000000000002</v>
        <stp/>
        <stp>##V3_BDPV12</stp>
        <stp>ZURN SW Equity</stp>
        <stp>PX_YEST_CLOSE</stp>
        <stp>[Crispin Spreadsheet.xlsx]OEI!R420C6</stp>
        <tr r="F420" s="1"/>
      </tp>
      <tp>
        <v>95.53</v>
        <stp/>
        <stp>##V3_BDPV12</stp>
        <stp>NESN SW Equity</stp>
        <stp>PX_YEST_CLOSE</stp>
        <stp>[Crispin Spreadsheet.xlsx]OEI!R411C6</stp>
        <tr r="F411" s="1"/>
      </tp>
      <tp>
        <v>26.64</v>
        <stp/>
        <stp>##V3_BDPV12</stp>
        <stp>NLSN US Equity</stp>
        <stp>PX_YEST_CLOSE</stp>
        <stp>[Crispin Spreadsheet.xlsx]OEI!R725C6</stp>
        <tr r="F725" s="1"/>
      </tp>
      <tp>
        <v>77.19</v>
        <stp/>
        <stp>##V3_BDPV12</stp>
        <stp>QRVO US Equity</stp>
        <stp>PX_YEST_CLOSE</stp>
        <stp>[Crispin Spreadsheet.xlsx]OEI!R740C6</stp>
        <tr r="F740" s="1"/>
      </tp>
      <tp t="s">
        <v>USD</v>
        <stp/>
        <stp>##V3_BDPV12</stp>
        <stp>ERIC US Equity</stp>
        <stp>CRNCY</stp>
        <stp>[Crispin Spreadsheet.xlsx]OEI!R751C4</stp>
        <tr r="D751" s="1"/>
      </tp>
      <tp>
        <v>7999</v>
        <stp/>
        <stp>##V3_BDPV12</stp>
        <stp>4911 JT Equity</stp>
        <stp>PX_YEST_CLOSE</stp>
        <stp>[Crispin Spreadsheet.xlsx]FDXC!R22C6</stp>
        <tr r="F22" s="8"/>
      </tp>
      <tp>
        <v>607.20000000000005</v>
        <stp/>
        <stp>##V3_BDPV12</stp>
        <stp>BLND LN Equity</stp>
        <stp>PX_YEST_CLOSE</stp>
        <stp>[Crispin Spreadsheet.xlsx]OEI!R455C6</stp>
        <tr r="F455" s="1"/>
      </tp>
      <tp>
        <v>64.2</v>
        <stp/>
        <stp>##V3_BDPV12</stp>
        <stp>SAVE FP Equity</stp>
        <stp>PX_YEST_CLOSE</stp>
        <stp>[Crispin Spreadsheet.xlsx]OEI!R123C6</stp>
        <tr r="F123" s="1"/>
      </tp>
      <tp t="s">
        <v>NOK</v>
        <stp/>
        <stp>##V3_BDPV12</stp>
        <stp>SDRL NO Equity</stp>
        <stp>CRNCY</stp>
        <stp>[Crispin Spreadsheet.xlsx]OEI!R336C4</stp>
        <tr r="D336" s="1"/>
      </tp>
      <tp t="s">
        <v>GBp</v>
        <stp/>
        <stp>##V3_BDPV12</stp>
        <stp>AUTO LN Equity</stp>
        <stp>CRNCY</stp>
        <stp>[Crispin Spreadsheet.xlsx]OEI!R441C4</stp>
        <tr r="D441" s="1"/>
      </tp>
      <tp>
        <v>5.5119999999999996</v>
        <stp/>
        <stp>##V3_BDPV12</stp>
        <stp>BBVA SQ Equity</stp>
        <stp>PX_YEST_CLOSE</stp>
        <stp>[Crispin Spreadsheet.xlsx]OEI!R362C6</stp>
        <tr r="F362" s="1"/>
      </tp>
      <tp>
        <v>226.75</v>
        <stp/>
        <stp>##V3_BDPV12</stp>
        <stp>BT/A LN Equity</stp>
        <stp>LAST_PRICE</stp>
        <stp>[Crispin Spreadsheet.xlsx]ALEG!R48C7</stp>
        <tr r="G48" s="3"/>
      </tp>
      <tp>
        <v>49.3</v>
        <stp/>
        <stp>##V3_BDPV12</stp>
        <stp>JSE LN Equity</stp>
        <stp>LAST_PRICE</stp>
        <stp>[Crispin Spreadsheet.xlsx]OPUS!R56C7</stp>
        <tr r="G56" s="4"/>
      </tp>
      <tp>
        <v>1.5083800000000001</v>
        <stp/>
        <stp>##V3_BDPV12</stp>
        <stp>EURCAD Curncy</stp>
        <stp>LAST_PRICE</stp>
        <stp>[Crispin Spreadsheet4.xlsx]OPE!R6C13</stp>
        <tr r="M6" s="5"/>
      </tp>
      <tp>
        <v>11.785</v>
        <stp/>
        <stp>##V3_BDHV12</stp>
        <stp>STERV FH Equity</stp>
        <stp>PX_CLOSE_1D</stp>
        <stp>12/04/2019</stp>
        <stp>12/04/2019</stp>
        <stp>[Crispin Spreadsheet.xlsx]OEI!R80C28</stp>
        <tr r="AB80" s="1"/>
      </tp>
      <tp>
        <v>83.05</v>
        <stp/>
        <stp>##V3_BDHV12</stp>
        <stp>SDRL NO Equity</stp>
        <stp>PX_CLOSE_1D</stp>
        <stp>12/04/2019</stp>
        <stp>12/04/2019</stp>
        <stp>[Crispin Spreadsheet.xlsx]OPE!R24C22</stp>
        <tr r="V24" s="5"/>
      </tp>
      <tp>
        <v>15.76</v>
        <stp/>
        <stp>##V3_BDPV12</stp>
        <stp>ESV US Equity</stp>
        <stp>LAST_PRICE</stp>
        <stp>[Crispin Spreadsheet.xlsx]ALEG!R71C7</stp>
        <tr r="G71" s="3"/>
      </tp>
      <tp>
        <v>2511</v>
        <stp/>
        <stp>##V3_BDHV12</stp>
        <stp>ABF LN Equity</stp>
        <stp>PX_CLOSE_1D</stp>
        <stp>12/04/2019</stp>
        <stp>12/04/2019</stp>
        <stp>[Crispin Spreadsheet.xlsx]ALEG!R45C22</stp>
        <tr r="V45" s="3"/>
      </tp>
      <tp>
        <v>46.1</v>
        <stp/>
        <stp>##V3_BDHV12</stp>
        <stp>BMA US Equity</stp>
        <stp>PX_CLOSE_1D</stp>
        <stp>12/04/2019</stp>
        <stp>12/04/2019</stp>
        <stp>[Crispin Spreadsheet.xlsx]FDXC!R65C22</stp>
        <tr r="V65" s="8"/>
      </tp>
      <tp>
        <v>197</v>
        <stp/>
        <stp>##V3_BDHV12</stp>
        <stp>ACA LN Equity</stp>
        <stp>PX_CLOSE_1D</stp>
        <stp>12/04/2019</stp>
        <stp>12/04/2019</stp>
        <stp>[Crispin Spreadsheet.xlsx]FDXC!R40C22</stp>
        <tr r="V40" s="8"/>
      </tp>
      <tp>
        <v>126.27</v>
        <stp/>
        <stp>##V3_BDHV12</stp>
        <stp>XGLD LN Equity</stp>
        <stp>PX_CLOSE_1D</stp>
        <stp>12/04/2019</stp>
        <stp>12/04/2019</stp>
        <stp>[Crispin Spreadsheet.xlsx]SWAN!R218C26</stp>
        <tr r="Z218" s="2"/>
      </tp>
      <tp>
        <v>42</v>
        <stp/>
        <stp>##V3_BDHV12</stp>
        <stp>TUNG LN Equity</stp>
        <stp>PX_CLOSE_1D</stp>
        <stp>12/04/2019</stp>
        <stp>12/04/2019</stp>
        <stp>[Crispin Spreadsheet.xlsx]FDXC!R59C22</stp>
        <tr r="V59" s="8"/>
      </tp>
      <tp>
        <v>19.12</v>
        <stp/>
        <stp>##V3_BDPV12</stp>
        <stp>ONTEX BB Equity</stp>
        <stp>PX_YEST_CLOSE</stp>
        <stp>[Crispin Spreadsheet.xlsx]OEI!R39C6</stp>
        <tr r="F39" s="1"/>
      </tp>
      <tp>
        <v>522.79999999999995</v>
        <stp/>
        <stp>##V3_BDHV12</stp>
        <stp>HWDN LN Equity</stp>
        <stp>PX_CLOSE_1D</stp>
        <stp>12/04/2019</stp>
        <stp>12/04/2019</stp>
        <stp>[Crispin Spreadsheet.xlsx]OPUS!R55C22</stp>
        <tr r="V55" s="4"/>
      </tp>
      <tp t="s">
        <v>GBp</v>
        <stp/>
        <stp>##V3_BDPV12</stp>
        <stp>BT/A LN Equity</stp>
        <stp>CRNCY</stp>
        <stp>[Crispin Spreadsheet.xlsx]OPUS!R49C4</stp>
        <tr r="D49" s="4"/>
      </tp>
      <tp t="s">
        <v>GBp</v>
        <stp/>
        <stp>##V3_BDPV12</stp>
        <stp>INVP LN Equity</stp>
        <stp>CRNCY</stp>
        <stp>[Crispin Spreadsheet.xlsx]OEI!R522C4</stp>
        <tr r="D522" s="1"/>
      </tp>
      <tp>
        <v>1947</v>
        <stp/>
        <stp>##V3_BDPV12</stp>
        <stp>BRBY LN Equity</stp>
        <stp>PX_YEST_CLOSE</stp>
        <stp>[Crispin Spreadsheet.xlsx]OEI!R458C6</stp>
        <tr r="F458" s="1"/>
      </tp>
      <tp t="s">
        <v>GBp</v>
        <stp/>
        <stp>##V3_BDPV12</stp>
        <stp>PLUS LN Equity</stp>
        <stp>CRNCY</stp>
        <stp>[Crispin Spreadsheet.xlsx]OEI!R841C4</stp>
        <tr r="D841" s="1"/>
      </tp>
      <tp t="s">
        <v>GBp</v>
        <stp/>
        <stp>##V3_BDPV12</stp>
        <stp>ULVR LN Equity</stp>
        <stp>CRNCY</stp>
        <stp>[Crispin Spreadsheet.xlsx]OEI!R612C4</stp>
        <tr r="D612" s="1"/>
      </tp>
      <tp>
        <v>114</v>
        <stp/>
        <stp>##V3_BDPV12</stp>
        <stp>GETIB SS Equity</stp>
        <stp>PX_YEST_CLOSE</stp>
        <stp>[Crispin Spreadsheet.xlsx]OEI!R381C6</stp>
        <tr r="F381" s="1"/>
      </tp>
      <tp t="s">
        <v>EUR</v>
        <stp/>
        <stp>##V3_BDPV12</stp>
        <stp>ADYEN NA Equity</stp>
        <stp>CRNCY</stp>
        <stp>[Crispin Spreadsheet.xlsx]OEI!R311C4</stp>
        <tr r="D311" s="1"/>
      </tp>
      <tp>
        <v>109.8</v>
        <stp/>
        <stp>##V3_BDPV12</stp>
        <stp>EKTAB SS Equity</stp>
        <stp>PX_YEST_CLOSE</stp>
        <stp>[Crispin Spreadsheet.xlsx]OEI!R379C6</stp>
        <tr r="F379" s="1"/>
      </tp>
      <tp>
        <v>22.55</v>
        <stp/>
        <stp>##V3_BDPV12</stp>
        <stp>UNVR US Equity</stp>
        <stp>PX_YEST_CLOSE</stp>
        <stp>[Crispin Spreadsheet.xlsx]OEI!R761C6</stp>
        <tr r="F761" s="1"/>
      </tp>
      <tp>
        <v>356.05</v>
        <stp/>
        <stp>##V3_BDPV12</stp>
        <stp>CHTR US Equity</stp>
        <stp>PX_YEST_CLOSE</stp>
        <stp>[Crispin Spreadsheet.xlsx]OEI!R653C6</stp>
        <tr r="F653" s="1"/>
      </tp>
      <tp>
        <v>838</v>
        <stp/>
        <stp>##V3_BDPV12</stp>
        <stp>PSON LN Equity</stp>
        <stp>PX_YEST_CLOSE</stp>
        <stp>[Crispin Spreadsheet.xlsx]OEI!R555C6</stp>
        <tr r="F555" s="1"/>
      </tp>
      <tp t="s">
        <v>CHF</v>
        <stp/>
        <stp>##V3_BDPV12</stp>
        <stp>SIKA SW Equity</stp>
        <stp>CRNCY</stp>
        <stp>[Crispin Spreadsheet.xlsx]OEI!R416C4</stp>
        <tr r="D416" s="1"/>
      </tp>
      <tp>
        <v>535.9</v>
        <stp/>
        <stp>##V3_BDPV12</stp>
        <stp>5020 JT Equity</stp>
        <stp>PX_YEST_CLOSE</stp>
        <stp>[Crispin Spreadsheet.xlsx]FDXC!R20C6</stp>
        <tr r="F20" s="8"/>
      </tp>
      <tp t="s">
        <v>GBp</v>
        <stp/>
        <stp>##V3_BDPV12</stp>
        <stp>BARC LN Equity</stp>
        <stp>CRNCY</stp>
        <stp>[Crispin Spreadsheet.xlsx]OEI!R446C4</stp>
        <tr r="D446" s="1"/>
      </tp>
      <tp t="s">
        <v>SEK</v>
        <stp/>
        <stp>##V3_BDPV12</stp>
        <stp>SKAB SS Equity</stp>
        <stp>CRNCY</stp>
        <stp>[Crispin Spreadsheet.xlsx]OEI!R388C4</stp>
        <tr r="D388" s="1"/>
      </tp>
      <tp t="s">
        <v>CHF</v>
        <stp/>
        <stp>##V3_BDPV12</stp>
        <stp>ADEN SW Equity</stp>
        <stp>CRNCY</stp>
        <stp>[Crispin Spreadsheet.xlsx]OEI!R398C4</stp>
        <tr r="D398" s="1"/>
      </tp>
      <tp>
        <v>15.2</v>
        <stp/>
        <stp>##V3_BDPV12</stp>
        <stp>SESG FP Equity</stp>
        <stp>PX_YEST_CLOSE</stp>
        <stp>[Crispin Spreadsheet.xlsx]OEI!R127C6</stp>
        <tr r="F127" s="1"/>
      </tp>
      <tp t="s">
        <v>NOK</v>
        <stp/>
        <stp>##V3_BDPV12</stp>
        <stp>MOWI NO Equity</stp>
        <stp>CRNCY</stp>
        <stp>[Crispin Spreadsheet.xlsx]OEI!R332C4</stp>
        <tr r="D332" s="1"/>
      </tp>
      <tp t="s">
        <v>NOK</v>
        <stp/>
        <stp>##V3_BDPV12</stp>
        <stp>MOWI NO Equity</stp>
        <stp>CRNCY</stp>
        <stp>[Crispin Spreadsheet.xlsx]OEI!R832C4</stp>
        <tr r="D832" s="1"/>
      </tp>
      <tp>
        <v>111.4</v>
        <stp/>
        <stp>##V3_BDPV12</stp>
        <stp>SUBC NO Equity</stp>
        <stp>PX_YEST_CLOSE</stp>
        <stp>[Crispin Spreadsheet.xlsx]OEI!R339C6</stp>
        <tr r="F339" s="1"/>
      </tp>
      <tp t="s">
        <v>EUR</v>
        <stp/>
        <stp>##V3_BDPV12</stp>
        <stp>GXA Index</stp>
        <stp>CRNCY</stp>
        <stp>[Crispin Spreadsheet.xlsx]OEI!R145C4</stp>
        <tr r="D145" s="1"/>
      </tp>
      <tp>
        <v>25.61</v>
        <stp/>
        <stp>##V3_BDPV12</stp>
        <stp>GGAL US Equity</stp>
        <stp>LAST_PRICE</stp>
        <stp>[Crispin Spreadsheet.xlsx]ALEG!R74C7</stp>
        <tr r="G74" s="3"/>
      </tp>
      <tp t="s">
        <v>#N/A N/A</v>
        <stp/>
        <stp>##V3_BDHV12</stp>
        <stp>HURLN 7.5 07/24/22 Corp</stp>
        <stp>PX_CLOSE_1D</stp>
        <stp>12/04/2019</stp>
        <stp>12/04/2019</stp>
        <stp>[Crispin Spreadsheet.xlsx]ALEG!R16C22</stp>
        <tr r="V16" s="3"/>
      </tp>
      <tp>
        <v>25.61</v>
        <stp/>
        <stp>##V3_BDPV12</stp>
        <stp>GGAL US Equity</stp>
        <stp>LAST_PRICE</stp>
        <stp>[Crispin Spreadsheet.xlsx]FDXC!R70C7</stp>
        <tr r="G70" s="8"/>
      </tp>
      <tp>
        <v>163.68</v>
        <stp/>
        <stp>##V3_BDHV12</stp>
        <stp>BARC LN Equity</stp>
        <stp>PX_CLOSE_1D</stp>
        <stp>12/04/2019</stp>
        <stp>12/04/2019</stp>
        <stp>[Crispin Spreadsheet.xlsx]OPE!R35C22</stp>
        <tr r="V35" s="5"/>
      </tp>
      <tp>
        <v>4.24</v>
        <stp/>
        <stp>##V3_BDPV12</stp>
        <stp>AIBG ID Equity</stp>
        <stp>LAST_PRICE</stp>
        <stp>[Crispin Spreadsheet.xlsx]SWAN!R56C7</stp>
        <tr r="G56" s="2"/>
      </tp>
      <tp>
        <v>33.43</v>
        <stp/>
        <stp>##V3_BDHV12</stp>
        <stp>METSO FH Equity</stp>
        <stp>PX_CLOSE_1D</stp>
        <stp>12/04/2019</stp>
        <stp>12/04/2019</stp>
        <stp>[Crispin Spreadsheet.xlsx]OEI!R75C28</stp>
        <tr r="AB75" s="1"/>
      </tp>
      <tp>
        <v>49.7</v>
        <stp/>
        <stp>##V3_BDHV12</stp>
        <stp>JSE LN Equity</stp>
        <stp>PX_CLOSE_1D</stp>
        <stp>12/04/2019</stp>
        <stp>12/04/2019</stp>
        <stp>[Crispin Spreadsheet.xlsx]ALEG!R55C22</stp>
        <tr r="V55" s="3"/>
      </tp>
      <tp>
        <v>135.09700000000001</v>
        <stp/>
        <stp>##V3_BDPV12</stp>
        <stp>HURLN 7.5 07/24/22 Corp</stp>
        <stp>LAST_PRICE</stp>
        <stp>[Crispin Spreadsheet.xlsx]OPUS!R17C7</stp>
        <tr r="G17" s="4"/>
      </tp>
      <tp t="s">
        <v>#N/A N/A</v>
        <stp/>
        <stp>##V3_BDPV12</stp>
        <stp>SLCJY US Equity</stp>
        <stp>PX_YEST_CLOSE</stp>
        <stp>[Crispin Spreadsheet.xlsx]OPE!R56C6</stp>
        <tr r="F56" s="5"/>
      </tp>
      <tp>
        <v>163.68</v>
        <stp/>
        <stp>##V3_BDHV12</stp>
        <stp>BARC LN Equity</stp>
        <stp>PX_CLOSE_1D</stp>
        <stp>12/04/2019</stp>
        <stp>12/04/2019</stp>
        <stp>[Crispin Spreadsheet.xlsx]ALEG!R47C22</stp>
        <tr r="V47" s="3"/>
      </tp>
      <tp>
        <v>9.75</v>
        <stp/>
        <stp>##V3_BDHV12</stp>
        <stp>ERIC US Equity</stp>
        <stp>PX_CLOSE_1D</stp>
        <stp>12/04/2019</stp>
        <stp>12/04/2019</stp>
        <stp>[Crispin Spreadsheet.xlsx]ALEG!R78C22</stp>
        <tr r="V78" s="3"/>
      </tp>
      <tp t="s">
        <v>USD</v>
        <stp/>
        <stp>##V3_BDPV12</stp>
        <stp>SCHW US Equity</stp>
        <stp>CRNCY</stp>
        <stp>[Crispin Spreadsheet.xlsx]OEI!R652C4</stp>
        <tr r="D652" s="1"/>
      </tp>
      <tp t="s">
        <v>USD</v>
        <stp/>
        <stp>##V3_BDPV12</stp>
        <stp>LAMR US Equity</stp>
        <stp>CRNCY</stp>
        <stp>[Crispin Spreadsheet.xlsx]OEI!R707C4</stp>
        <tr r="D707" s="1"/>
      </tp>
      <tp t="s">
        <v>USD</v>
        <stp/>
        <stp>##V3_BDPV12</stp>
        <stp>COHR US Equity</stp>
        <stp>CRNCY</stp>
        <stp>[Crispin Spreadsheet.xlsx]OEI!R662C4</stp>
        <tr r="D662" s="1"/>
      </tp>
      <tp>
        <v>5.96</v>
        <stp/>
        <stp>##V3_BDPV12</stp>
        <stp>SUPV US Equity</stp>
        <stp>PX_YEST_CLOSE</stp>
        <stp>[Crispin Spreadsheet.xlsx]OEI!R694C6</stp>
        <tr r="F694" s="1"/>
      </tp>
      <tp>
        <v>4890</v>
        <stp/>
        <stp>##V3_BDPV12</stp>
        <stp>2331 JT Equity</stp>
        <stp>PX_YEST_CLOSE</stp>
        <stp>[Crispin Spreadsheet.xlsx]ALEG!R26C6</stp>
        <tr r="F26" s="3"/>
      </tp>
      <tp t="s">
        <v>SEK</v>
        <stp/>
        <stp>##V3_BDPV12</stp>
        <stp>VOLVB SS Equity</stp>
        <stp>CRNCY</stp>
        <stp>[Crispin Spreadsheet.xlsx]OEI!R393C4</stp>
        <tr r="D393" s="1"/>
      </tp>
      <tp>
        <v>672.2</v>
        <stp/>
        <stp>##V3_BDPV12</stp>
        <stp>STAN LN Equity</stp>
        <stp>PX_YEST_CLOSE</stp>
        <stp>[Crispin Spreadsheet.xlsx]OEI!R598C6</stp>
        <tr r="F598" s="1"/>
      </tp>
      <tp>
        <v>2530</v>
        <stp/>
        <stp>##V3_BDPV12</stp>
        <stp>GIVN SW Equity</stp>
        <stp>PX_YEST_CLOSE</stp>
        <stp>[Crispin Spreadsheet.xlsx]OEI!R406C6</stp>
        <tr r="F406" s="1"/>
      </tp>
      <tp>
        <v>26.08</v>
        <stp/>
        <stp>##V3_BDPV12</stp>
        <stp>BDRILL NO Equity</stp>
        <stp>PX_YEST_CLOSE</stp>
        <stp>[Crispin Spreadsheet.xlsx]OEI!R328C6</stp>
        <tr r="F328" s="1"/>
      </tp>
      <tp t="s">
        <v>GBp</v>
        <stp/>
        <stp>##V3_BDPV12</stp>
        <stp>MCRO LN Equity</stp>
        <stp>CRNCY</stp>
        <stp>[Crispin Spreadsheet.xlsx]OEI!R545C4</stp>
        <tr r="D545" s="1"/>
      </tp>
      <tp t="s">
        <v>USD</v>
        <stp/>
        <stp>##V3_BDPV12</stp>
        <stp>CSCO US Equity</stp>
        <stp>CRNCY</stp>
        <stp>[Crispin Spreadsheet.xlsx]OEI!R659C4</stp>
        <tr r="D659" s="1"/>
      </tp>
      <tp t="s">
        <v>CHF</v>
        <stp/>
        <stp>##V3_BDPV12</stp>
        <stp>LONN SW Equity</stp>
        <stp>CRNCY</stp>
        <stp>[Crispin Spreadsheet.xlsx]OEI!R410C4</stp>
        <tr r="D410" s="1"/>
      </tp>
      <tp>
        <v>524</v>
        <stp/>
        <stp>##V3_BDPV12</stp>
        <stp>HWDN LN Equity</stp>
        <stp>LAST_PRICE</stp>
        <stp>[Crispin Spreadsheet.xlsx]FDXC!R51C7</stp>
        <tr r="G51" s="8"/>
      </tp>
      <tp>
        <v>277</v>
        <stp/>
        <stp>##V3_BDHV12</stp>
        <stp>388 HK Equity</stp>
        <stp>PX_CLOSE_1D</stp>
        <stp>12/04/2019</stp>
        <stp>12/04/2019</stp>
        <stp>[Crispin Spreadsheet.xlsx]OEI!R211C28</stp>
        <tr r="AB211" s="1"/>
      </tp>
      <tp>
        <v>9.86</v>
        <stp/>
        <stp>##V3_BDPV12</stp>
        <stp>ERIC US Equity</stp>
        <stp>LAST_PRICE</stp>
        <stp>[Crispin Spreadsheet.xlsx]ALEG!R78C7</stp>
        <tr r="G78" s="3"/>
      </tp>
      <tp>
        <v>11.129</v>
        <stp/>
        <stp>##V3_BDPV12</stp>
        <stp>SLCJY US Equity</stp>
        <stp>LAST_PRICE</stp>
        <stp>[Crispin Spreadsheet.xlsx]BEST!R12C7</stp>
        <tr r="G12" s="6"/>
      </tp>
      <tp>
        <v>48.43</v>
        <stp/>
        <stp>##V3_BDPV12</stp>
        <stp>BMA US Equity</stp>
        <stp>LAST_PRICE</stp>
        <stp>[Crispin Spreadsheet.xlsx]OPUS!R70C7</stp>
        <tr r="G70" s="4"/>
      </tp>
      <tp>
        <v>17754</v>
        <stp/>
        <stp>##V3_BDPV12</stp>
        <stp>ANG SJ Equity</stp>
        <stp>LAST_PRICE</stp>
        <stp>[Crispin Spreadsheet.xlsx]OPUS!R36C7</stp>
        <tr r="G36" s="4"/>
      </tp>
      <tp>
        <v>140.94</v>
        <stp/>
        <stp>##V3_BDPV12</stp>
        <stp>VOD LN Equity</stp>
        <stp>LAST_PRICE</stp>
        <stp>[Crispin Spreadsheet.xlsx]OPUS!R65C7</stp>
        <tr r="G65" s="4"/>
      </tp>
      <tp>
        <v>36.950000000000003</v>
        <stp/>
        <stp>##V3_BDPV12</stp>
        <stp>FOX US Equity</stp>
        <stp>LAST_PRICE</stp>
        <stp>[Crispin Spreadsheet.xlsx]FDXC!R69C7</stp>
        <tr r="G69" s="8"/>
      </tp>
      <tp>
        <v>15.76</v>
        <stp/>
        <stp>##V3_BDPV12</stp>
        <stp>ESV US Equity</stp>
        <stp>LAST_PRICE</stp>
        <stp>[Crispin Spreadsheet.xlsx]FDXC!R67C7</stp>
        <tr r="G67" s="8"/>
      </tp>
      <tp>
        <v>26.54</v>
        <stp/>
        <stp>##V3_BDPV12</stp>
        <stp>VIV FP Equity</stp>
        <stp>LAST_PRICE</stp>
        <stp>[Crispin Spreadsheet.xlsx]ALEG!R13C7</stp>
        <tr r="G13" s="3"/>
      </tp>
      <tp>
        <v>138.1</v>
        <stp/>
        <stp>##V3_BDHV12</stp>
        <stp>VOD LN Equity</stp>
        <stp>PX_CLOSE_1D</stp>
        <stp>12/04/2019</stp>
        <stp>12/04/2019</stp>
        <stp>[Crispin Spreadsheet.xlsx]ALEG!R64C22</stp>
        <tr r="V64" s="3"/>
      </tp>
      <tp>
        <v>83.05</v>
        <stp/>
        <stp>##V3_BDHV12</stp>
        <stp>SDRL NO Equity</stp>
        <stp>PX_CLOSE_1D</stp>
        <stp>12/04/2019</stp>
        <stp>12/04/2019</stp>
        <stp>[Crispin Spreadsheet.xlsx]OPUS!R33C22</stp>
        <tr r="V33" s="4"/>
      </tp>
      <tp>
        <v>26</v>
        <stp/>
        <stp>##V3_BDHV12</stp>
        <stp>PDG LN Equity</stp>
        <stp>PX_CLOSE_1D</stp>
        <stp>12/04/2019</stp>
        <stp>12/04/2019</stp>
        <stp>[Crispin Spreadsheet.xlsx]BEST!R10C22</stp>
        <tr r="V10" s="6"/>
      </tp>
      <tp>
        <v>3.4699999999999998</v>
        <stp/>
        <stp>##V3_BDHV12</stp>
        <stp>KGC US Equity</stp>
        <stp>PX_CLOSE_1D</stp>
        <stp>12/04/2019</stp>
        <stp>12/04/2019</stp>
        <stp>[Crispin Spreadsheet.xlsx]FDXC!R71C22</stp>
        <tr r="V71" s="8"/>
      </tp>
      <tp>
        <v>209.3</v>
        <stp/>
        <stp>##V3_BDHV12</stp>
        <stp>GNC LN Equity</stp>
        <stp>PX_CLOSE_1D</stp>
        <stp>12/04/2019</stp>
        <stp>12/04/2019</stp>
        <stp>[Crispin Spreadsheet.xlsx]FDXC!R49C22</stp>
        <tr r="V49" s="8"/>
      </tp>
      <tp>
        <v>309.10000000000002</v>
        <stp/>
        <stp>##V3_BDHV12</stp>
        <stp>LUPE SS Equity</stp>
        <stp>PX_CLOSE_1D</stp>
        <stp>12/04/2019</stp>
        <stp>12/04/2019</stp>
        <stp>[Crispin Spreadsheet.xlsx]FDXC!R36C22</stp>
        <tr r="V36" s="8"/>
      </tp>
      <tp>
        <v>24.57</v>
        <stp/>
        <stp>##V3_BDHV12</stp>
        <stp>GGAL US Equity</stp>
        <stp>PX_CLOSE_1D</stp>
        <stp>12/04/2019</stp>
        <stp>12/04/2019</stp>
        <stp>[Crispin Spreadsheet.xlsx]OPUS!R75C22</stp>
        <tr r="V75" s="4"/>
      </tp>
      <tp t="s">
        <v>EUR</v>
        <stp/>
        <stp>##V3_BDPV12</stp>
        <stp>METSO FH Equity</stp>
        <stp>CRNCY</stp>
        <stp>[Crispin Spreadsheet.xlsx]OEI!R75C4</stp>
        <tr r="D75" s="1"/>
      </tp>
      <tp t="s">
        <v>#N/A N/A</v>
        <stp/>
        <stp>##V3_BDHV12</stp>
        <stp>SLCJY US Equity</stp>
        <stp>PX_CLOSE_1D</stp>
        <stp>12/04/2019</stp>
        <stp>12/04/2019</stp>
        <stp>[Crispin Spreadsheet.xlsx]ALEG!R77C22</stp>
        <tr r="V77" s="3"/>
      </tp>
      <tp>
        <v>26.32</v>
        <stp/>
        <stp>##V3_BDHV12</stp>
        <stp>VIV FP Equity</stp>
        <stp>PX_CLOSE_1D</stp>
        <stp>12/04/2019</stp>
        <stp>12/04/2019</stp>
        <stp>[Crispin Spreadsheet.xlsx]SWAN!R36C26</stp>
        <tr r="Z36" s="2"/>
      </tp>
      <tp>
        <v>58.5</v>
        <stp/>
        <stp>##V3_BDHV12</stp>
        <stp>NODL NO Equity</stp>
        <stp>PX_CLOSE_1D</stp>
        <stp>12/04/2019</stp>
        <stp>12/04/2019</stp>
        <stp>[Crispin Spreadsheet.xlsx]OPUS!R32C22</stp>
        <tr r="V32" s="4"/>
      </tp>
      <tp t="s">
        <v>EUR</v>
        <stp/>
        <stp>##V3_BDPV12</stp>
        <stp>TUI1 GY Equity</stp>
        <stp>CRNCY</stp>
        <stp>[Crispin Spreadsheet.xlsx]OEI!R188C4</stp>
        <tr r="D188" s="1"/>
      </tp>
      <tp>
        <v>224.85</v>
        <stp/>
        <stp>##V3_BDPV12</stp>
        <stp>BT/A LN Equity</stp>
        <stp>PX_YEST_CLOSE</stp>
        <stp>[Crispin Spreadsheet.xlsx]FDXC!R45C6</stp>
        <tr r="F45" s="8"/>
      </tp>
      <tp>
        <v>14.34</v>
        <stp/>
        <stp>##V3_BDPV12</stp>
        <stp>NDX1 GY Equity</stp>
        <stp>PX_YEST_CLOSE</stp>
        <stp>[Crispin Spreadsheet.xlsx]OEI!R837C6</stp>
        <tr r="F837" s="1"/>
      </tp>
      <tp>
        <v>126.66</v>
        <stp/>
        <stp>##V3_BDPV12</stp>
        <stp>EURJPY Curncy</stp>
        <stp>LAST_PRICE</stp>
        <stp>[Crispin Spreadsheet.xlsx]OEI!R798C13</stp>
        <tr r="M798" s="1"/>
      </tp>
      <tp>
        <v>126.66</v>
        <stp/>
        <stp>##V3_BDPV12</stp>
        <stp>EURJPY Curncy</stp>
        <stp>LAST_PRICE</stp>
        <stp>[Crispin Spreadsheet.xlsx]OEI!R778C13</stp>
        <tr r="M778" s="1"/>
      </tp>
      <tp>
        <v>126.66</v>
        <stp/>
        <stp>##V3_BDPV12</stp>
        <stp>EURJPY Curncy</stp>
        <stp>LAST_PRICE</stp>
        <stp>[Crispin Spreadsheet.xlsx]OEI!R288C13</stp>
        <tr r="M288" s="1"/>
      </tp>
      <tp>
        <v>126.66</v>
        <stp/>
        <stp>##V3_BDPV12</stp>
        <stp>EURJPY Curncy</stp>
        <stp>LAST_PRICE</stp>
        <stp>[Crispin Spreadsheet.xlsx]OEI!R289C13</stp>
        <tr r="M289" s="1"/>
      </tp>
      <tp>
        <v>126.66</v>
        <stp/>
        <stp>##V3_BDPV12</stp>
        <stp>EURJPY Curncy</stp>
        <stp>LAST_PRICE</stp>
        <stp>[Crispin Spreadsheet.xlsx]OEI!R284C13</stp>
        <tr r="M284" s="1"/>
      </tp>
      <tp>
        <v>126.66</v>
        <stp/>
        <stp>##V3_BDPV12</stp>
        <stp>EURJPY Curncy</stp>
        <stp>LAST_PRICE</stp>
        <stp>[Crispin Spreadsheet.xlsx]OEI!R285C13</stp>
        <tr r="M285" s="1"/>
      </tp>
      <tp>
        <v>126.66</v>
        <stp/>
        <stp>##V3_BDPV12</stp>
        <stp>EURJPY Curncy</stp>
        <stp>LAST_PRICE</stp>
        <stp>[Crispin Spreadsheet.xlsx]OEI!R286C13</stp>
        <tr r="M286" s="1"/>
      </tp>
      <tp>
        <v>126.66</v>
        <stp/>
        <stp>##V3_BDPV12</stp>
        <stp>EURJPY Curncy</stp>
        <stp>LAST_PRICE</stp>
        <stp>[Crispin Spreadsheet.xlsx]OEI!R287C13</stp>
        <tr r="M287" s="1"/>
      </tp>
      <tp>
        <v>126.66</v>
        <stp/>
        <stp>##V3_BDPV12</stp>
        <stp>EURJPY Curncy</stp>
        <stp>LAST_PRICE</stp>
        <stp>[Crispin Spreadsheet.xlsx]OEI!R280C13</stp>
        <tr r="M280" s="1"/>
      </tp>
      <tp>
        <v>126.66</v>
        <stp/>
        <stp>##V3_BDPV12</stp>
        <stp>EURJPY Curncy</stp>
        <stp>LAST_PRICE</stp>
        <stp>[Crispin Spreadsheet.xlsx]OEI!R281C13</stp>
        <tr r="M281" s="1"/>
      </tp>
      <tp>
        <v>126.66</v>
        <stp/>
        <stp>##V3_BDPV12</stp>
        <stp>EURJPY Curncy</stp>
        <stp>LAST_PRICE</stp>
        <stp>[Crispin Spreadsheet.xlsx]OEI!R282C13</stp>
        <tr r="M282" s="1"/>
      </tp>
      <tp>
        <v>126.66</v>
        <stp/>
        <stp>##V3_BDPV12</stp>
        <stp>EURJPY Curncy</stp>
        <stp>LAST_PRICE</stp>
        <stp>[Crispin Spreadsheet.xlsx]OEI!R298C13</stp>
        <tr r="M298" s="1"/>
      </tp>
      <tp>
        <v>126.66</v>
        <stp/>
        <stp>##V3_BDPV12</stp>
        <stp>EURJPY Curncy</stp>
        <stp>LAST_PRICE</stp>
        <stp>[Crispin Spreadsheet.xlsx]OEI!R299C13</stp>
        <tr r="M299" s="1"/>
      </tp>
      <tp>
        <v>126.66</v>
        <stp/>
        <stp>##V3_BDPV12</stp>
        <stp>EURJPY Curncy</stp>
        <stp>LAST_PRICE</stp>
        <stp>[Crispin Spreadsheet.xlsx]OEI!R294C13</stp>
        <tr r="M294" s="1"/>
      </tp>
      <tp>
        <v>126.66</v>
        <stp/>
        <stp>##V3_BDPV12</stp>
        <stp>EURJPY Curncy</stp>
        <stp>LAST_PRICE</stp>
        <stp>[Crispin Spreadsheet.xlsx]OEI!R295C13</stp>
        <tr r="M295" s="1"/>
      </tp>
      <tp>
        <v>126.66</v>
        <stp/>
        <stp>##V3_BDPV12</stp>
        <stp>EURJPY Curncy</stp>
        <stp>LAST_PRICE</stp>
        <stp>[Crispin Spreadsheet.xlsx]OEI!R296C13</stp>
        <tr r="M296" s="1"/>
      </tp>
      <tp>
        <v>126.66</v>
        <stp/>
        <stp>##V3_BDPV12</stp>
        <stp>EURJPY Curncy</stp>
        <stp>LAST_PRICE</stp>
        <stp>[Crispin Spreadsheet.xlsx]OEI!R297C13</stp>
        <tr r="M297" s="1"/>
      </tp>
      <tp>
        <v>126.66</v>
        <stp/>
        <stp>##V3_BDPV12</stp>
        <stp>EURJPY Curncy</stp>
        <stp>LAST_PRICE</stp>
        <stp>[Crispin Spreadsheet.xlsx]OEI!R290C13</stp>
        <tr r="M290" s="1"/>
      </tp>
      <tp>
        <v>126.66</v>
        <stp/>
        <stp>##V3_BDPV12</stp>
        <stp>EURJPY Curncy</stp>
        <stp>LAST_PRICE</stp>
        <stp>[Crispin Spreadsheet.xlsx]OEI!R291C13</stp>
        <tr r="M291" s="1"/>
      </tp>
      <tp>
        <v>126.66</v>
        <stp/>
        <stp>##V3_BDPV12</stp>
        <stp>EURJPY Curncy</stp>
        <stp>LAST_PRICE</stp>
        <stp>[Crispin Spreadsheet.xlsx]OEI!R292C13</stp>
        <tr r="M292" s="1"/>
      </tp>
      <tp>
        <v>126.66</v>
        <stp/>
        <stp>##V3_BDPV12</stp>
        <stp>EURJPY Curncy</stp>
        <stp>LAST_PRICE</stp>
        <stp>[Crispin Spreadsheet.xlsx]OEI!R293C13</stp>
        <tr r="M293" s="1"/>
      </tp>
      <tp>
        <v>126.66</v>
        <stp/>
        <stp>##V3_BDPV12</stp>
        <stp>EURJPY Curncy</stp>
        <stp>LAST_PRICE</stp>
        <stp>[Crispin Spreadsheet.xlsx]OEI!R258C13</stp>
        <tr r="M258" s="1"/>
      </tp>
      <tp>
        <v>126.66</v>
        <stp/>
        <stp>##V3_BDPV12</stp>
        <stp>EURJPY Curncy</stp>
        <stp>LAST_PRICE</stp>
        <stp>[Crispin Spreadsheet.xlsx]OEI!R259C13</stp>
        <tr r="M259" s="1"/>
      </tp>
      <tp>
        <v>126.66</v>
        <stp/>
        <stp>##V3_BDPV12</stp>
        <stp>EURJPY Curncy</stp>
        <stp>LAST_PRICE</stp>
        <stp>[Crispin Spreadsheet.xlsx]OEI!R255C13</stp>
        <tr r="M255" s="1"/>
      </tp>
      <tp>
        <v>126.66</v>
        <stp/>
        <stp>##V3_BDPV12</stp>
        <stp>EURJPY Curncy</stp>
        <stp>LAST_PRICE</stp>
        <stp>[Crispin Spreadsheet.xlsx]OEI!R256C13</stp>
        <tr r="M256" s="1"/>
      </tp>
      <tp>
        <v>126.66</v>
        <stp/>
        <stp>##V3_BDPV12</stp>
        <stp>EURJPY Curncy</stp>
        <stp>LAST_PRICE</stp>
        <stp>[Crispin Spreadsheet.xlsx]OEI!R257C13</stp>
        <tr r="M257" s="1"/>
      </tp>
      <tp>
        <v>126.66</v>
        <stp/>
        <stp>##V3_BDPV12</stp>
        <stp>EURJPY Curncy</stp>
        <stp>LAST_PRICE</stp>
        <stp>[Crispin Spreadsheet.xlsx]OEI!R268C13</stp>
        <tr r="M268" s="1"/>
      </tp>
      <tp>
        <v>126.66</v>
        <stp/>
        <stp>##V3_BDPV12</stp>
        <stp>EURJPY Curncy</stp>
        <stp>LAST_PRICE</stp>
        <stp>[Crispin Spreadsheet.xlsx]OEI!R269C13</stp>
        <tr r="M269" s="1"/>
      </tp>
      <tp>
        <v>126.66</v>
        <stp/>
        <stp>##V3_BDPV12</stp>
        <stp>EURJPY Curncy</stp>
        <stp>LAST_PRICE</stp>
        <stp>[Crispin Spreadsheet.xlsx]OEI!R264C13</stp>
        <tr r="M264" s="1"/>
      </tp>
      <tp>
        <v>126.66</v>
        <stp/>
        <stp>##V3_BDPV12</stp>
        <stp>EURJPY Curncy</stp>
        <stp>LAST_PRICE</stp>
        <stp>[Crispin Spreadsheet.xlsx]OEI!R265C13</stp>
        <tr r="M265" s="1"/>
      </tp>
      <tp>
        <v>126.66</v>
        <stp/>
        <stp>##V3_BDPV12</stp>
        <stp>EURJPY Curncy</stp>
        <stp>LAST_PRICE</stp>
        <stp>[Crispin Spreadsheet.xlsx]OEI!R266C13</stp>
        <tr r="M266" s="1"/>
      </tp>
      <tp>
        <v>126.66</v>
        <stp/>
        <stp>##V3_BDPV12</stp>
        <stp>EURJPY Curncy</stp>
        <stp>LAST_PRICE</stp>
        <stp>[Crispin Spreadsheet.xlsx]OEI!R267C13</stp>
        <tr r="M267" s="1"/>
      </tp>
      <tp>
        <v>126.66</v>
        <stp/>
        <stp>##V3_BDPV12</stp>
        <stp>EURJPY Curncy</stp>
        <stp>LAST_PRICE</stp>
        <stp>[Crispin Spreadsheet.xlsx]OEI!R260C13</stp>
        <tr r="M260" s="1"/>
      </tp>
      <tp>
        <v>126.66</v>
        <stp/>
        <stp>##V3_BDPV12</stp>
        <stp>EURJPY Curncy</stp>
        <stp>LAST_PRICE</stp>
        <stp>[Crispin Spreadsheet.xlsx]OEI!R261C13</stp>
        <tr r="M261" s="1"/>
      </tp>
      <tp>
        <v>126.66</v>
        <stp/>
        <stp>##V3_BDPV12</stp>
        <stp>EURJPY Curncy</stp>
        <stp>LAST_PRICE</stp>
        <stp>[Crispin Spreadsheet.xlsx]OEI!R262C13</stp>
        <tr r="M262" s="1"/>
      </tp>
      <tp>
        <v>126.66</v>
        <stp/>
        <stp>##V3_BDPV12</stp>
        <stp>EURJPY Curncy</stp>
        <stp>LAST_PRICE</stp>
        <stp>[Crispin Spreadsheet.xlsx]OEI!R263C13</stp>
        <tr r="M263" s="1"/>
      </tp>
      <tp>
        <v>126.66</v>
        <stp/>
        <stp>##V3_BDPV12</stp>
        <stp>EURJPY Curncy</stp>
        <stp>LAST_PRICE</stp>
        <stp>[Crispin Spreadsheet.xlsx]OEI!R278C13</stp>
        <tr r="M278" s="1"/>
      </tp>
      <tp>
        <v>126.66</v>
        <stp/>
        <stp>##V3_BDPV12</stp>
        <stp>EURJPY Curncy</stp>
        <stp>LAST_PRICE</stp>
        <stp>[Crispin Spreadsheet.xlsx]OEI!R279C13</stp>
        <tr r="M279" s="1"/>
      </tp>
      <tp>
        <v>126.66</v>
        <stp/>
        <stp>##V3_BDPV12</stp>
        <stp>EURJPY Curncy</stp>
        <stp>LAST_PRICE</stp>
        <stp>[Crispin Spreadsheet.xlsx]OEI!R274C13</stp>
        <tr r="M274" s="1"/>
      </tp>
      <tp>
        <v>126.66</v>
        <stp/>
        <stp>##V3_BDPV12</stp>
        <stp>EURJPY Curncy</stp>
        <stp>LAST_PRICE</stp>
        <stp>[Crispin Spreadsheet.xlsx]OEI!R275C13</stp>
        <tr r="M275" s="1"/>
      </tp>
      <tp>
        <v>126.66</v>
        <stp/>
        <stp>##V3_BDPV12</stp>
        <stp>EURJPY Curncy</stp>
        <stp>LAST_PRICE</stp>
        <stp>[Crispin Spreadsheet.xlsx]OEI!R276C13</stp>
        <tr r="M276" s="1"/>
      </tp>
      <tp>
        <v>126.66</v>
        <stp/>
        <stp>##V3_BDPV12</stp>
        <stp>EURJPY Curncy</stp>
        <stp>LAST_PRICE</stp>
        <stp>[Crispin Spreadsheet.xlsx]OEI!R277C13</stp>
        <tr r="M277" s="1"/>
      </tp>
      <tp>
        <v>126.66</v>
        <stp/>
        <stp>##V3_BDPV12</stp>
        <stp>EURJPY Curncy</stp>
        <stp>LAST_PRICE</stp>
        <stp>[Crispin Spreadsheet.xlsx]OEI!R270C13</stp>
        <tr r="M270" s="1"/>
      </tp>
      <tp>
        <v>126.66</v>
        <stp/>
        <stp>##V3_BDPV12</stp>
        <stp>EURJPY Curncy</stp>
        <stp>LAST_PRICE</stp>
        <stp>[Crispin Spreadsheet.xlsx]OEI!R271C13</stp>
        <tr r="M271" s="1"/>
      </tp>
      <tp>
        <v>126.66</v>
        <stp/>
        <stp>##V3_BDPV12</stp>
        <stp>EURJPY Curncy</stp>
        <stp>LAST_PRICE</stp>
        <stp>[Crispin Spreadsheet.xlsx]OEI!R272C13</stp>
        <tr r="M272" s="1"/>
      </tp>
      <tp>
        <v>126.66</v>
        <stp/>
        <stp>##V3_BDPV12</stp>
        <stp>EURJPY Curncy</stp>
        <stp>LAST_PRICE</stp>
        <stp>[Crispin Spreadsheet.xlsx]OEI!R273C13</stp>
        <tr r="M273" s="1"/>
      </tp>
      <tp>
        <v>126.66</v>
        <stp/>
        <stp>##V3_BDPV12</stp>
        <stp>EURJPY Curncy</stp>
        <stp>LAST_PRICE</stp>
        <stp>[Crispin Spreadsheet.xlsx]OEI!R308C13</stp>
        <tr r="M308" s="1"/>
      </tp>
      <tp>
        <v>126.66</v>
        <stp/>
        <stp>##V3_BDPV12</stp>
        <stp>EURJPY Curncy</stp>
        <stp>LAST_PRICE</stp>
        <stp>[Crispin Spreadsheet.xlsx]OEI!R304C13</stp>
        <tr r="M304" s="1"/>
      </tp>
      <tp>
        <v>126.66</v>
        <stp/>
        <stp>##V3_BDPV12</stp>
        <stp>EURJPY Curncy</stp>
        <stp>LAST_PRICE</stp>
        <stp>[Crispin Spreadsheet.xlsx]OEI!R305C13</stp>
        <tr r="M305" s="1"/>
      </tp>
      <tp>
        <v>126.66</v>
        <stp/>
        <stp>##V3_BDPV12</stp>
        <stp>EURJPY Curncy</stp>
        <stp>LAST_PRICE</stp>
        <stp>[Crispin Spreadsheet.xlsx]OEI!R306C13</stp>
        <tr r="M306" s="1"/>
      </tp>
      <tp>
        <v>126.66</v>
        <stp/>
        <stp>##V3_BDPV12</stp>
        <stp>EURJPY Curncy</stp>
        <stp>LAST_PRICE</stp>
        <stp>[Crispin Spreadsheet.xlsx]OEI!R307C13</stp>
        <tr r="M307" s="1"/>
      </tp>
      <tp>
        <v>126.66</v>
        <stp/>
        <stp>##V3_BDPV12</stp>
        <stp>EURJPY Curncy</stp>
        <stp>LAST_PRICE</stp>
        <stp>[Crispin Spreadsheet.xlsx]OEI!R300C13</stp>
        <tr r="M300" s="1"/>
      </tp>
      <tp>
        <v>126.66</v>
        <stp/>
        <stp>##V3_BDPV12</stp>
        <stp>EURJPY Curncy</stp>
        <stp>LAST_PRICE</stp>
        <stp>[Crispin Spreadsheet.xlsx]OEI!R301C13</stp>
        <tr r="M301" s="1"/>
      </tp>
      <tp>
        <v>126.66</v>
        <stp/>
        <stp>##V3_BDPV12</stp>
        <stp>EURJPY Curncy</stp>
        <stp>LAST_PRICE</stp>
        <stp>[Crispin Spreadsheet.xlsx]OEI!R302C13</stp>
        <tr r="M302" s="1"/>
      </tp>
      <tp>
        <v>126.66</v>
        <stp/>
        <stp>##V3_BDPV12</stp>
        <stp>EURJPY Curncy</stp>
        <stp>LAST_PRICE</stp>
        <stp>[Crispin Spreadsheet.xlsx]OEI!R303C13</stp>
        <tr r="M303" s="1"/>
      </tp>
      <tp>
        <v>7.8400999999999996</v>
        <stp/>
        <stp>##V3_BDPV12</stp>
        <stp>USDHKD Curncy</stp>
        <stp>LAST_PRICE</stp>
        <stp>[Crispin Spreadsheet4.xlsx]OEI!R864C7</stp>
        <tr r="G864" s="1"/>
      </tp>
      <tp>
        <v>146.66</v>
        <stp/>
        <stp>##V3_BDPV12</stp>
        <stp>GBPJPY Curncy</stp>
        <stp>LAST_PRICE</stp>
        <stp>[Crispin Spreadsheet4.xlsx]BEST!R9C13</stp>
        <tr r="M9" s="6"/>
      </tp>
      <tp>
        <v>126.66</v>
        <stp/>
        <stp>##V3_BDPV12</stp>
        <stp>EURJPY Curncy</stp>
        <stp>LAST_PRICE</stp>
        <stp>[Crispin Spreadsheet.xlsx]OEI!R831C13</stp>
        <tr r="M831" s="1"/>
      </tp>
      <tp>
        <v>50.19</v>
        <stp/>
        <stp>##V3_BDPV12</stp>
        <stp>TCEHY US Equity</stp>
        <stp>PX_YEST_CLOSE</stp>
        <stp>[Crispin Spreadsheet.xlsx]OEI!R752C6</stp>
        <tr r="F752" s="1"/>
      </tp>
      <tp t="s">
        <v>EUR</v>
        <stp/>
        <stp>##V3_BDPV12</stp>
        <stp>CERV IM Equity</stp>
        <stp>CRNCY</stp>
        <stp>[Crispin Spreadsheet.xlsx]OEI!R237C4</stp>
        <tr r="D237" s="1"/>
      </tp>
      <tp>
        <v>64.8</v>
        <stp/>
        <stp>##V3_BDPV12</stp>
        <stp>LLOY LN Equity</stp>
        <stp>PX_YEST_CLOSE</stp>
        <stp>[Crispin Spreadsheet.xlsx]OEI!R537C6</stp>
        <tr r="F537" s="1"/>
      </tp>
      <tp>
        <v>140.5</v>
        <stp/>
        <stp>##V3_BDPV12</stp>
        <stp>SFOR LN Equity</stp>
        <stp>PX_YEST_CLOSE</stp>
        <stp>[Crispin Spreadsheet.xlsx]OEI!R477C6</stp>
        <tr r="F477" s="1"/>
      </tp>
      <tp>
        <v>197</v>
        <stp/>
        <stp>##V3_BDPV12</stp>
        <stp>EQNR NO Equity</stp>
        <stp>PX_YEST_CLOSE</stp>
        <stp>[Crispin Spreadsheet.xlsx]OEI!R337C6</stp>
        <tr r="F337" s="1"/>
      </tp>
      <tp>
        <v>7999</v>
        <stp/>
        <stp>##V3_BDPV12</stp>
        <stp>4911 JT Equity</stp>
        <stp>PX_YEST_CLOSE</stp>
        <stp>[Crispin Spreadsheet.xlsx]ALEG!R25C6</stp>
        <tr r="F25" s="3"/>
      </tp>
      <tp t="s">
        <v>USD</v>
        <stp/>
        <stp>##V3_BDPV12</stp>
        <stp>OTPD LI Equity</stp>
        <stp>CRNCY</stp>
        <stp>[Crispin Spreadsheet.xlsx]OEI!R551C4</stp>
        <tr r="D551" s="1"/>
      </tp>
      <tp>
        <v>1519</v>
        <stp/>
        <stp>##V3_BDPV12</stp>
        <stp>SMIN LN Equity</stp>
        <stp>PX_YEST_CLOSE</stp>
        <stp>[Crispin Spreadsheet.xlsx]OEI!R591C6</stp>
        <tr r="F591" s="1"/>
      </tp>
      <tp>
        <v>4890</v>
        <stp/>
        <stp>##V3_BDPV12</stp>
        <stp>2331 JT Equity</stp>
        <stp>PX_YEST_CLOSE</stp>
        <stp>[Crispin Spreadsheet.xlsx]FDXC!R23C6</stp>
        <tr r="F23" s="8"/>
      </tp>
      <tp>
        <v>311.2</v>
        <stp/>
        <stp>##V3_BDPV12</stp>
        <stp>LUPE SS Equity</stp>
        <stp>PX_YEST_CLOSE</stp>
        <stp>[Crispin Spreadsheet.xlsx]OEI!R385C6</stp>
        <tr r="F385" s="1"/>
      </tp>
      <tp t="s">
        <v>GBp</v>
        <stp/>
        <stp>##V3_BDPV12</stp>
        <stp>MTRO LN Equity</stp>
        <stp>CRNCY</stp>
        <stp>[Crispin Spreadsheet.xlsx]OEI!R544C4</stp>
        <tr r="D544" s="1"/>
      </tp>
      <tp t="s">
        <v>USD</v>
        <stp/>
        <stp>##V3_BDPV12</stp>
        <stp>DNKN US Equity</stp>
        <stp>CRNCY</stp>
        <stp>[Crispin Spreadsheet.xlsx]OEI!R670C4</stp>
        <tr r="D670" s="1"/>
      </tp>
      <tp t="s">
        <v>EUR</v>
        <stp/>
        <stp>##V3_BDPV12</stp>
        <stp>EOAN GY Equity</stp>
        <stp>CRNCY</stp>
        <stp>[Crispin Spreadsheet.xlsx]OEI!R160C4</stp>
        <tr r="D160" s="1"/>
      </tp>
      <tp>
        <v>9.4339999999999993</v>
        <stp/>
        <stp>##V3_BDPV12</stp>
        <stp>AIXA GY Equity</stp>
        <stp>PX_YEST_CLOSE</stp>
        <stp>[Crispin Spreadsheet.xlsx]OEI!R147C6</stp>
        <tr r="F147" s="1"/>
      </tp>
      <tp>
        <v>19.309999999999999</v>
        <stp/>
        <stp>##V3_BDPV12</stp>
        <stp>ONTEX BB Equity</stp>
        <stp>LAST_PRICE</stp>
        <stp>[Crispin Spreadsheet.xlsx]SWAN!R14C7</stp>
        <tr r="G14" s="2"/>
      </tp>
      <tp>
        <v>524</v>
        <stp/>
        <stp>##V3_BDPV12</stp>
        <stp>HWDN LN Equity</stp>
        <stp>LAST_PRICE</stp>
        <stp>[Crispin Spreadsheet.xlsx]ALEG!R54C7</stp>
        <tr r="G54" s="3"/>
      </tp>
      <tp>
        <v>6.87</v>
        <stp/>
        <stp>##V3_BDHV12</stp>
        <stp>939 HK Equity</stp>
        <stp>PX_CLOSE_1D</stp>
        <stp>12/04/2019</stp>
        <stp>12/04/2019</stp>
        <stp>[Crispin Spreadsheet.xlsx]OEI!R204C28</stp>
        <tr r="AB204" s="1"/>
      </tp>
      <tp>
        <v>2539</v>
        <stp/>
        <stp>##V3_BDPV12</stp>
        <stp>ABF LN Equity</stp>
        <stp>LAST_PRICE</stp>
        <stp>[Crispin Spreadsheet.xlsx]OPUS!R46C7</stp>
        <tr r="G46" s="4"/>
      </tp>
      <tp>
        <v>210.1</v>
        <stp/>
        <stp>##V3_BDPV12</stp>
        <stp>GNC LN Equity</stp>
        <stp>LAST_PRICE</stp>
        <stp>[Crispin Spreadsheet.xlsx]OPUS!R53C7</stp>
        <tr r="G53" s="4"/>
      </tp>
      <tp>
        <v>148.1</v>
        <stp/>
        <stp>##V3_BDPV12</stp>
        <stp>EMG LN Equity</stp>
        <stp>LAST_PRICE</stp>
        <stp>[Crispin Spreadsheet.xlsx]OPUS!R57C7</stp>
        <tr r="G57" s="4"/>
      </tp>
      <tp t="s">
        <v>#N/A N/A</v>
        <stp/>
        <stp>##V3_BDHV12</stp>
        <stp>SLCJY US Equity</stp>
        <stp>PX_CLOSE_1D</stp>
        <stp>12/04/2019</stp>
        <stp>12/04/2019</stp>
        <stp>[Crispin Spreadsheet.xlsx]OPE!R56C22</stp>
        <tr r="V56" s="5"/>
      </tp>
      <tp>
        <v>42</v>
        <stp/>
        <stp>##V3_BDPV12</stp>
        <stp>TUNG LN Equity</stp>
        <stp>LAST_PRICE</stp>
        <stp>[Crispin Spreadsheet.xlsx]FDXC!R59C7</stp>
        <tr r="G59" s="8"/>
      </tp>
      <tp>
        <v>26.3</v>
        <stp/>
        <stp>##V3_BDPV12</stp>
        <stp>PDG LN Equity</stp>
        <stp>LAST_PRICE</stp>
        <stp>[Crispin Spreadsheet.xlsx]BEST!R10C7</stp>
        <tr r="G10" s="6"/>
      </tp>
      <tp>
        <v>9.51</v>
        <stp/>
        <stp>##V3_BDPV12</stp>
        <stp>880 HK Equity</stp>
        <stp>LAST_PRICE</stp>
        <stp>[Crispin Spreadsheet.xlsx]OEI!R215C7</stp>
        <tr r="G215" s="1"/>
      </tp>
      <tp>
        <v>209.3</v>
        <stp/>
        <stp>##V3_BDHV12</stp>
        <stp>GNC LN Equity</stp>
        <stp>PX_CLOSE_1D</stp>
        <stp>12/04/2019</stp>
        <stp>12/04/2019</stp>
        <stp>[Crispin Spreadsheet.xlsx]ALEG!R52C22</stp>
        <tr r="V52" s="3"/>
      </tp>
      <tp>
        <v>3.4699999999999998</v>
        <stp/>
        <stp>##V3_BDHV12</stp>
        <stp>KGC US Equity</stp>
        <stp>PX_CLOSE_1D</stp>
        <stp>12/04/2019</stp>
        <stp>12/04/2019</stp>
        <stp>[Crispin Spreadsheet.xlsx]ALEG!R75C22</stp>
        <tr r="V75" s="3"/>
      </tp>
      <tp>
        <v>309.10000000000002</v>
        <stp/>
        <stp>##V3_BDHV12</stp>
        <stp>LUPE SS Equity</stp>
        <stp>PX_CLOSE_1D</stp>
        <stp>12/04/2019</stp>
        <stp>12/04/2019</stp>
        <stp>[Crispin Spreadsheet.xlsx]ALEG!R39C22</stp>
        <tr r="V39" s="3"/>
      </tp>
      <tp t="s">
        <v>EUR</v>
        <stp/>
        <stp>##V3_BDPV12</stp>
        <stp>FORTUM FH Equity</stp>
        <stp>CRNCY</stp>
        <stp>[Crispin Spreadsheet.xlsx]OEI!R72C4</stp>
        <tr r="D72" s="1"/>
      </tp>
      <tp>
        <v>138.1</v>
        <stp/>
        <stp>##V3_BDHV12</stp>
        <stp>VOD LN Equity</stp>
        <stp>PX_CLOSE_1D</stp>
        <stp>12/04/2019</stp>
        <stp>12/04/2019</stp>
        <stp>[Crispin Spreadsheet.xlsx]FDXC!R60C22</stp>
        <tr r="V60" s="8"/>
      </tp>
      <tp>
        <v>1250</v>
        <stp/>
        <stp>##V3_BDHV12</stp>
        <stp>ERM LN Equity</stp>
        <stp>PX_CLOSE_1D</stp>
        <stp>12/04/2019</stp>
        <stp>12/04/2019</stp>
        <stp>[Crispin Spreadsheet.xlsx]OBID!R12C22</stp>
        <tr r="V12" s="7"/>
      </tp>
      <tp>
        <v>21.1</v>
        <stp/>
        <stp>##V3_BDHV12</stp>
        <stp>1128 HK Equity</stp>
        <stp>PX_CLOSE_1D</stp>
        <stp>12/04/2019</stp>
        <stp>12/04/2019</stp>
        <stp>[Crispin Spreadsheet.xlsx]OEI!R218C28</stp>
        <tr r="AB218" s="1"/>
      </tp>
      <tp>
        <v>42.25</v>
        <stp/>
        <stp>##V3_BDHV12</stp>
        <stp>1928 HK Equity</stp>
        <stp>PX_CLOSE_1D</stp>
        <stp>12/04/2019</stp>
        <stp>12/04/2019</stp>
        <stp>[Crispin Spreadsheet.xlsx]OEI!R214C28</stp>
        <tr r="AB214" s="1"/>
      </tp>
      <tp>
        <v>1358</v>
        <stp/>
        <stp>##V3_BDHV12</stp>
        <stp>1808 JT Equity</stp>
        <stp>PX_CLOSE_1D</stp>
        <stp>12/04/2019</stp>
        <stp>12/04/2019</stp>
        <stp>[Crispin Spreadsheet.xlsx]OEI!R266C28</stp>
        <tr r="AB266" s="1"/>
      </tp>
      <tp>
        <v>6.54</v>
        <stp/>
        <stp>##V3_BDHV12</stp>
        <stp>3328 HK Equity</stp>
        <stp>PX_CLOSE_1D</stp>
        <stp>12/04/2019</stp>
        <stp>12/04/2019</stp>
        <stp>[Crispin Spreadsheet.xlsx]OEI!R203C28</stp>
        <tr r="AB203" s="1"/>
      </tp>
      <tp>
        <v>208</v>
        <stp/>
        <stp>##V3_BDHV12</stp>
        <stp>8848 JT Equity</stp>
        <stp>PX_CLOSE_1D</stp>
        <stp>12/04/2019</stp>
        <stp>12/04/2019</stp>
        <stp>[Crispin Spreadsheet.xlsx]OEI!R831C28</stp>
        <tr r="AB831" s="1"/>
      </tp>
      <tp>
        <v>2446</v>
        <stp/>
        <stp>##V3_BDHV12</stp>
        <stp>4208 JT Equity</stp>
        <stp>PX_CLOSE_1D</stp>
        <stp>12/04/2019</stp>
        <stp>12/04/2019</stp>
        <stp>[Crispin Spreadsheet.xlsx]OEI!R306C28</stp>
        <tr r="AB306" s="1"/>
      </tp>
      <tp>
        <v>2.14</v>
        <stp/>
        <stp>##V3_BDHV12</stp>
        <stp>TRQ CN Equity</stp>
        <stp>PX_CLOSE_1D</stp>
        <stp>12/04/2019</stp>
        <stp>12/04/2019</stp>
        <stp>[Crispin Spreadsheet.xlsx]SWAN!R22C26</stp>
        <tr r="Z22" s="2"/>
      </tp>
      <tp>
        <v>208</v>
        <stp/>
        <stp>##V3_BDHV12</stp>
        <stp>8848 JT Equity</stp>
        <stp>PX_CLOSE_1D</stp>
        <stp>12/04/2019</stp>
        <stp>12/04/2019</stp>
        <stp>[Crispin Spreadsheet.xlsx]OEI!R277C28</stp>
        <tr r="AB277" s="1"/>
      </tp>
      <tp>
        <v>65</v>
        <stp/>
        <stp>##V3_BDHV12</stp>
        <stp>SAVE FP Equity</stp>
        <stp>PX_CLOSE_1D</stp>
        <stp>12/04/2019</stp>
        <stp>12/04/2019</stp>
        <stp>[Crispin Spreadsheet.xlsx]ALEG!R12C22</stp>
        <tr r="V12" s="3"/>
      </tp>
      <tp t="s">
        <v>#N/A N/A</v>
        <stp/>
        <stp>##V3_BDHV12</stp>
        <stp>SLCJY US Equity</stp>
        <stp>PX_CLOSE_1D</stp>
        <stp>12/04/2019</stp>
        <stp>12/04/2019</stp>
        <stp>[Crispin Spreadsheet.xlsx]FDXC!R73C22</stp>
        <tr r="V73" s="8"/>
      </tp>
      <tp>
        <v>1250</v>
        <stp/>
        <stp>##V3_BDHV12</stp>
        <stp>ERM LN Equity</stp>
        <stp>PX_CLOSE_1D</stp>
        <stp>12/04/2019</stp>
        <stp>12/04/2019</stp>
        <stp>[Crispin Spreadsheet.xlsx]OPUS!R52C22</stp>
        <tr r="V52" s="4"/>
      </tp>
      <tp>
        <v>1348</v>
        <stp/>
        <stp>##V3_BDPV12</stp>
        <stp>7224 JT Equity</stp>
        <stp>PX_YEST_CLOSE</stp>
        <stp>[Crispin Spreadsheet.xlsx]SWAN!R68C6</stp>
        <tr r="F68" s="2"/>
      </tp>
      <tp>
        <v>56.4</v>
        <stp/>
        <stp>##V3_BDPV12</stp>
        <stp>NODL NO Equity</stp>
        <stp>LAST_PRICE</stp>
        <stp>[Crispin Spreadsheet4.xlsx]ALEG!R31C7</stp>
        <tr r="G31" s="3"/>
      </tp>
      <tp>
        <v>455</v>
        <stp/>
        <stp>##V3_BDPV12</stp>
        <stp>ASHM LN Equity</stp>
        <stp>PX_YEST_CLOSE</stp>
        <stp>[Crispin Spreadsheet.xlsx]OEI!R437C6</stp>
        <tr r="F437" s="1"/>
      </tp>
      <tp>
        <v>2596</v>
        <stp/>
        <stp>##V3_BDPV12</stp>
        <stp>SGSN SW Equity</stp>
        <stp>PX_YEST_CLOSE</stp>
        <stp>[Crispin Spreadsheet.xlsx]OEI!R415C6</stp>
        <tr r="F415" s="1"/>
      </tp>
      <tp>
        <v>61.42</v>
        <stp/>
        <stp>##V3_BDPV12</stp>
        <stp>BAYN GY Equity</stp>
        <stp>PX_YEST_CLOSE</stp>
        <stp>[Crispin Spreadsheet.xlsx]OEI!R151C6</stp>
        <tr r="F151" s="1"/>
      </tp>
      <tp>
        <v>1.74</v>
        <stp/>
        <stp>##V3_BDPV12</stp>
        <stp>ENRO SS Equity</stp>
        <stp>PX_YEST_CLOSE</stp>
        <stp>[Crispin Spreadsheet.xlsx]OEI!R380C6</stp>
        <tr r="F380" s="1"/>
      </tp>
      <tp>
        <v>97.4</v>
        <stp/>
        <stp>##V3_BDPV12</stp>
        <stp>LOOK LN Equity</stp>
        <stp>PX_YEST_CLOSE</stp>
        <stp>[Crispin Spreadsheet.xlsx]OEI!R540C6</stp>
        <tr r="F540" s="1"/>
      </tp>
      <tp>
        <v>3550</v>
        <stp/>
        <stp>##V3_BDPV12</stp>
        <stp>5019 JT Equity</stp>
        <stp>PX_YEST_CLOSE</stp>
        <stp>[Crispin Spreadsheet.xlsx]ALEG!R22C6</stp>
        <tr r="F22" s="3"/>
      </tp>
      <tp t="s">
        <v>GBp</v>
        <stp/>
        <stp>##V3_BDPV12</stp>
        <stp>ANTO LN Equity</stp>
        <stp>CRNCY</stp>
        <stp>[Crispin Spreadsheet.xlsx]OEI!R435C4</stp>
        <tr r="D435" s="1"/>
      </tp>
      <tp>
        <v>40.5</v>
        <stp/>
        <stp>##V3_BDPV12</stp>
        <stp>TUNG LN Equity</stp>
        <stp>PX_YEST_CLOSE</stp>
        <stp>[Crispin Spreadsheet.xlsx]OEI!R611C6</stp>
        <tr r="F611" s="1"/>
      </tp>
      <tp>
        <v>934.5</v>
        <stp/>
        <stp>##V3_BDPV12</stp>
        <stp>BVIC LN Equity</stp>
        <stp>PX_YEST_CLOSE</stp>
        <stp>[Crispin Spreadsheet.xlsx]OEI!R456C6</stp>
        <tr r="F456" s="1"/>
      </tp>
      <tp>
        <v>306.8</v>
        <stp/>
        <stp>##V3_BDPV12</stp>
        <stp>AKERBP NO Equity</stp>
        <stp>PX_YEST_CLOSE</stp>
        <stp>[Crispin Spreadsheet.xlsx]OBID!R6C6</stp>
        <tr r="F6" s="7"/>
      </tp>
      <tp>
        <v>37.53</v>
        <stp/>
        <stp>##V3_BDPV12</stp>
        <stp>FOXA US Equity</stp>
        <stp>LAST_PRICE</stp>
        <stp>[Crispin Spreadsheet.xlsx]FDXC!R68C7</stp>
        <tr r="G68" s="8"/>
      </tp>
      <tp>
        <v>197.1</v>
        <stp/>
        <stp>##V3_BDPV12</stp>
        <stp>ARW LN Equity</stp>
        <stp>LAST_PRICE</stp>
        <stp>[Crispin Spreadsheet.xlsx]ALEG!R44C7</stp>
        <tr r="G44" s="3"/>
      </tp>
      <tp>
        <v>5.05</v>
        <stp/>
        <stp>##V3_BDPV12</stp>
        <stp>857 HK Equity</stp>
        <stp>LAST_PRICE</stp>
        <stp>[Crispin Spreadsheet.xlsx]OEI!R213C7</stp>
        <tr r="G213" s="1"/>
      </tp>
      <tp>
        <v>163.68</v>
        <stp/>
        <stp>##V3_BDHV12</stp>
        <stp>BARC LN Equity</stp>
        <stp>PX_CLOSE_1D</stp>
        <stp>12/04/2019</stp>
        <stp>12/04/2019</stp>
        <stp>[Crispin Spreadsheet.xlsx]FDXC!R44C22</stp>
        <tr r="V44" s="8"/>
      </tp>
      <tp>
        <v>9.75</v>
        <stp/>
        <stp>##V3_BDHV12</stp>
        <stp>ERIC US Equity</stp>
        <stp>PX_CLOSE_1D</stp>
        <stp>12/04/2019</stp>
        <stp>12/04/2019</stp>
        <stp>[Crispin Spreadsheet.xlsx]FDXC!R74C22</stp>
        <tr r="V74" s="8"/>
      </tp>
      <tp>
        <v>49.7</v>
        <stp/>
        <stp>##V3_BDHV12</stp>
        <stp>JSE LN Equity</stp>
        <stp>PX_CLOSE_1D</stp>
        <stp>12/04/2019</stp>
        <stp>12/04/2019</stp>
        <stp>[Crispin Spreadsheet.xlsx]FDXC!R52C22</stp>
        <tr r="V52" s="8"/>
      </tp>
      <tp>
        <v>41.04</v>
        <stp/>
        <stp>##V3_BDHV12</stp>
        <stp>CMCSA US Equity</stp>
        <stp>PX_CLOSE_1D</stp>
        <stp>12/04/2019</stp>
        <stp>12/04/2019</stp>
        <stp>[Crispin Spreadsheet.xlsx]OPUS!R71C22</stp>
        <tr r="V71" s="4"/>
      </tp>
      <tp>
        <v>3.69</v>
        <stp/>
        <stp>##V3_BDHV12</stp>
        <stp>1919 HK Equity</stp>
        <stp>PX_CLOSE_1D</stp>
        <stp>12/04/2019</stp>
        <stp>12/04/2019</stp>
        <stp>[Crispin Spreadsheet.xlsx]OEI!R206C28</stp>
        <tr r="AB206" s="1"/>
      </tp>
      <tp t="s">
        <v>NOK</v>
        <stp/>
        <stp>##V3_BDPV12</stp>
        <stp>AKERBP NO Equity</stp>
        <stp>CRNCY</stp>
        <stp>[Crispin Spreadsheet.xlsx]OPE!R21C4</stp>
        <tr r="D21" s="5"/>
      </tp>
      <tp>
        <v>1052</v>
        <stp/>
        <stp>##V3_BDHV12</stp>
        <stp>3099 JT Equity</stp>
        <stp>PX_CLOSE_1D</stp>
        <stp>12/04/2019</stp>
        <stp>12/04/2019</stp>
        <stp>[Crispin Spreadsheet.xlsx]OEI!R268C28</stp>
        <tr r="AB268" s="1"/>
      </tp>
      <tp>
        <v>7.76</v>
        <stp/>
        <stp>##V3_BDHV12</stp>
        <stp>2689 HK Equity</stp>
        <stp>PX_CLOSE_1D</stp>
        <stp>12/04/2019</stp>
        <stp>12/04/2019</stp>
        <stp>[Crispin Spreadsheet.xlsx]OEI!R212C28</stp>
        <tr r="AB212" s="1"/>
      </tp>
      <tp>
        <v>3.38</v>
        <stp/>
        <stp>##V3_BDHV12</stp>
        <stp>2899 HK Equity</stp>
        <stp>PX_CLOSE_1D</stp>
        <stp>12/04/2019</stp>
        <stp>12/04/2019</stp>
        <stp>[Crispin Spreadsheet.xlsx]OEI!R209C28</stp>
        <tr r="AB209" s="1"/>
      </tp>
      <tp>
        <v>3680</v>
        <stp/>
        <stp>##V3_BDHV12</stp>
        <stp>5019 JT Equity</stp>
        <stp>PX_CLOSE_1D</stp>
        <stp>12/04/2019</stp>
        <stp>12/04/2019</stp>
        <stp>[Crispin Spreadsheet.xlsx]OEI!R267C28</stp>
        <tr r="AB267" s="1"/>
      </tp>
      <tp>
        <v>276</v>
        <stp/>
        <stp>##V3_BDHV12</stp>
        <stp>4689 JT Equity</stp>
        <stp>PX_CLOSE_1D</stp>
        <stp>12/04/2019</stp>
        <stp>12/04/2019</stp>
        <stp>[Crispin Spreadsheet.xlsx]OEI!R307C28</stp>
        <tr r="AB307" s="1"/>
      </tp>
      <tp>
        <v>5030</v>
        <stp/>
        <stp>##V3_BDHV12</stp>
        <stp>9719 JT Equity</stp>
        <stp>PX_CLOSE_1D</stp>
        <stp>12/04/2019</stp>
        <stp>12/04/2019</stp>
        <stp>[Crispin Spreadsheet.xlsx]OEI!R292C28</stp>
        <tr r="AB292" s="1"/>
      </tp>
      <tp>
        <v>3500</v>
        <stp/>
        <stp>##V3_BDHV12</stp>
        <stp>8919 JT Equity</stp>
        <stp>PX_CLOSE_1D</stp>
        <stp>12/04/2019</stp>
        <stp>12/04/2019</stp>
        <stp>[Crispin Spreadsheet.xlsx]OEI!R274C28</stp>
        <tr r="AB274" s="1"/>
      </tp>
      <tp>
        <v>1501</v>
        <stp/>
        <stp>##V3_BDHV12</stp>
        <stp>8929 JT Equity</stp>
        <stp>PX_CLOSE_1D</stp>
        <stp>12/04/2019</stp>
        <stp>12/04/2019</stp>
        <stp>[Crispin Spreadsheet.xlsx]OEI!R259C28</stp>
        <tr r="AB259" s="1"/>
      </tp>
      <tp>
        <v>1384</v>
        <stp/>
        <stp>##V3_BDHV12</stp>
        <stp>SGL SJ Equity</stp>
        <stp>PX_CLOSE_1D</stp>
        <stp>12/04/2019</stp>
        <stp>12/04/2019</stp>
        <stp>[Crispin Spreadsheet.xlsx]OPUS!R37C22</stp>
        <tr r="V37" s="4"/>
      </tp>
      <tp>
        <v>1.1314</v>
        <stp/>
        <stp>##V3_BDPV12</stp>
        <stp>EURUSD Curncy</stp>
        <stp>LAST_PRICE</stp>
        <stp>[Crispin Spreadsheet.xlsx]SWAN!R235C7</stp>
        <tr r="G235" s="2"/>
      </tp>
      <tp t="s">
        <v>USD</v>
        <stp/>
        <stp>##V3_BDPV12</stp>
        <stp>PANW US Equity</stp>
        <stp>CRNCY</stp>
        <stp>[Crispin Spreadsheet.xlsx]OEI!R733C4</stp>
        <tr r="D733" s="1"/>
      </tp>
      <tp t="s">
        <v>GBp</v>
        <stp/>
        <stp>##V3_BDPV12</stp>
        <stp>BATS LN Equity</stp>
        <stp>CRNCY</stp>
        <stp>[Crispin Spreadsheet.xlsx]OEI!R454C4</stp>
        <tr r="D454" s="1"/>
      </tp>
      <tp>
        <v>3.6</v>
        <stp/>
        <stp>##V3_BDPV12</stp>
        <stp>HUNT NO Equity</stp>
        <stp>PX_YEST_CLOSE</stp>
        <stp>[Crispin Spreadsheet.xlsx]OEI!R331C6</stp>
        <tr r="F331" s="1"/>
      </tp>
      <tp t="s">
        <v>SEK</v>
        <stp/>
        <stp>##V3_BDPV12</stp>
        <stp>SECUB SS Equity</stp>
        <stp>CRNCY</stp>
        <stp>[Crispin Spreadsheet.xlsx]OEI!R387C4</stp>
        <tr r="D387" s="1"/>
      </tp>
      <tp t="s">
        <v>NOK</v>
        <stp/>
        <stp>##V3_BDPV12</stp>
        <stp>SDRL NO Equity</stp>
        <stp>CRNCY</stp>
        <stp>[Crispin Spreadsheet.xlsx]OEI!R843C4</stp>
        <tr r="D843" s="1"/>
      </tp>
      <tp t="s">
        <v>USD</v>
        <stp/>
        <stp>##V3_BDPV12</stp>
        <stp>SMSN LI Equity</stp>
        <stp>CRNCY</stp>
        <stp>[Crispin Spreadsheet.xlsx]OEI!R584C4</stp>
        <tr r="D584" s="1"/>
      </tp>
      <tp>
        <v>309</v>
        <stp/>
        <stp>##V3_BDPV12</stp>
        <stp>LUPE SS Equity</stp>
        <stp>LAST_PRICE</stp>
        <stp>[Crispin Spreadsheet.xlsx]ALEG!R39C7</stp>
        <tr r="G39" s="3"/>
      </tp>
      <tp>
        <v>20.63</v>
        <stp/>
        <stp>##V3_BDPV12</stp>
        <stp>IFX GY Equity</stp>
        <stp>LAST_PRICE</stp>
        <stp>[Crispin Spreadsheet.xlsx]SWAN!R43C7</stp>
        <tr r="G43" s="2"/>
      </tp>
      <tp>
        <v>42.66</v>
        <stp/>
        <stp>##V3_BDPV12</stp>
        <stp>SLCE3 BS Equity</stp>
        <stp>PX_YEST_CLOSE</stp>
        <stp>[Crispin Spreadsheet.xlsx]OPUS!R6C6</stp>
        <tr r="F6" s="4"/>
      </tp>
      <tp>
        <v>197.1</v>
        <stp/>
        <stp>##V3_BDPV12</stp>
        <stp>ARW LN Equity</stp>
        <stp>LAST_PRICE</stp>
        <stp>[Crispin Spreadsheet.xlsx]FDXC!R41C7</stp>
        <tr r="G41" s="8"/>
      </tp>
      <tp>
        <v>26.54</v>
        <stp/>
        <stp>##V3_BDPV12</stp>
        <stp>VIV FP Equity</stp>
        <stp>LAST_PRICE</stp>
        <stp>[Crispin Spreadsheet.xlsx]FDXC!R10C7</stp>
        <tr r="G10" s="8"/>
      </tp>
      <tp>
        <v>31.5</v>
        <stp/>
        <stp>##V3_BDPV12</stp>
        <stp>SLP LN Equity</stp>
        <stp>LAST_PRICE</stp>
        <stp>[Crispin Spreadsheet.xlsx]FDXC!R56C7</stp>
        <tr r="G56" s="8"/>
      </tp>
      <tp>
        <v>19.260000000000002</v>
        <stp/>
        <stp>##V3_BDPV12</stp>
        <stp>TCS LI Equity</stp>
        <stp>LAST_PRICE</stp>
        <stp>[Crispin Spreadsheet.xlsx]ALEG!R61C7</stp>
        <tr r="G61" s="3"/>
      </tp>
      <tp>
        <v>8.76</v>
        <stp/>
        <stp>##V3_BDPV12</stp>
        <stp>317 HK Equity</stp>
        <stp>LAST_PRICE</stp>
        <stp>[Crispin Spreadsheet.xlsx]OEI!R210C7</stp>
        <tr r="G210" s="1"/>
      </tp>
      <tp>
        <v>197</v>
        <stp/>
        <stp>##V3_BDHV12</stp>
        <stp>ACA LN Equity</stp>
        <stp>PX_CLOSE_1D</stp>
        <stp>12/04/2019</stp>
        <stp>12/04/2019</stp>
        <stp>[Crispin Spreadsheet.xlsx]ALEG!R43C22</stp>
        <tr r="V43" s="3"/>
      </tp>
      <tp>
        <v>46.1</v>
        <stp/>
        <stp>##V3_BDHV12</stp>
        <stp>BMA US Equity</stp>
        <stp>PX_CLOSE_1D</stp>
        <stp>12/04/2019</stp>
        <stp>12/04/2019</stp>
        <stp>[Crispin Spreadsheet.xlsx]ALEG!R69C22</stp>
        <tr r="V69" s="3"/>
      </tp>
      <tp>
        <v>2511</v>
        <stp/>
        <stp>##V3_BDHV12</stp>
        <stp>ABF LN Equity</stp>
        <stp>PX_CLOSE_1D</stp>
        <stp>12/04/2019</stp>
        <stp>12/04/2019</stp>
        <stp>[Crispin Spreadsheet.xlsx]FDXC!R42C22</stp>
        <tr r="V42" s="8"/>
      </tp>
      <tp>
        <v>47.17</v>
        <stp/>
        <stp>##V3_BDHV12</stp>
        <stp>ATVI US Equity</stp>
        <stp>PX_CLOSE_1D</stp>
        <stp>12/04/2019</stp>
        <stp>12/04/2019</stp>
        <stp>[Crispin Spreadsheet.xlsx]OPUS!R68C22</stp>
        <tr r="V68" s="4"/>
      </tp>
      <tp>
        <v>1.649</v>
        <stp/>
        <stp>##V3_BDHV12</stp>
        <stp>SRS IM Equity</stp>
        <stp>PX_CLOSE_1D</stp>
        <stp>12/04/2019</stp>
        <stp>12/04/2019</stp>
        <stp>[Crispin Spreadsheet.xlsx]SWAN!R61C26</stp>
        <tr r="Z61" s="2"/>
      </tp>
      <tp>
        <v>42</v>
        <stp/>
        <stp>##V3_BDHV12</stp>
        <stp>TUNG LN Equity</stp>
        <stp>PX_CLOSE_1D</stp>
        <stp>12/04/2019</stp>
        <stp>12/04/2019</stp>
        <stp>[Crispin Spreadsheet.xlsx]ALEG!R63C22</stp>
        <tr r="V63" s="3"/>
      </tp>
      <tp>
        <v>66.2</v>
        <stp/>
        <stp>##V3_BDHV12</stp>
        <stp>FRO NO Equity</stp>
        <stp>PX_CLOSE_1D</stp>
        <stp>12/04/2019</stp>
        <stp>12/04/2019</stp>
        <stp>[Crispin Spreadsheet.xlsx]OPUS!R31C22</stp>
        <tr r="V31" s="4"/>
      </tp>
      <tp>
        <v>37.54</v>
        <stp/>
        <stp>##V3_BDPV12</stp>
        <stp>FWONK US Equity</stp>
        <stp>PX_YEST_CLOSE</stp>
        <stp>[Crispin Spreadsheet.xlsx]OEI!R711C6</stp>
        <tr r="F711" s="1"/>
      </tp>
      <tp>
        <v>178.54</v>
        <stp/>
        <stp>##V3_BDPV12</stp>
        <stp>ASML NA Equity</stp>
        <stp>LAST_PRICE</stp>
        <stp>[Crispin Spreadsheet4.xlsx]SWAN!R75C7</stp>
        <tr r="G75" s="2"/>
      </tp>
      <tp>
        <v>7999</v>
        <stp/>
        <stp>##V3_BDPV12</stp>
        <stp>4911 JT Equity</stp>
        <stp>PX_YEST_CLOSE</stp>
        <stp>[Crispin Spreadsheet.xlsx]SWAN!R69C6</stp>
        <tr r="F69" s="2"/>
      </tp>
      <tp>
        <v>11.2</v>
        <stp/>
        <stp>##V3_BDPV12</stp>
        <stp>COTY US Equity</stp>
        <stp>PX_YEST_CLOSE</stp>
        <stp>[Crispin Spreadsheet.xlsx]OEI!R664C6</stp>
        <tr r="F664" s="1"/>
      </tp>
      <tp>
        <v>60.12</v>
        <stp/>
        <stp>##V3_BDPV12</stp>
        <stp>BOSS GY Equity</stp>
        <stp>PX_YEST_CLOSE</stp>
        <stp>[Crispin Spreadsheet.xlsx]OEI!R169C6</stp>
        <tr r="F169" s="1"/>
      </tp>
      <tp>
        <v>57</v>
        <stp/>
        <stp>##V3_BDPV12</stp>
        <stp>NODL NO Equity</stp>
        <stp>PX_YEST_CLOSE</stp>
        <stp>[Crispin Spreadsheet.xlsx]OEI!R838C6</stp>
        <tr r="F838" s="1"/>
      </tp>
      <tp>
        <v>41.04</v>
        <stp/>
        <stp>##V3_BDHV12</stp>
        <stp>CMCSA US Equity</stp>
        <stp>PX_CLOSE_1D</stp>
        <stp>12/04/2019</stp>
        <stp>12/04/2019</stp>
        <stp>[Crispin Spreadsheet.xlsx]SWAN!R179C26</stp>
        <tr r="Z179" s="2"/>
      </tp>
      <tp>
        <v>535.9</v>
        <stp/>
        <stp>##V3_BDPV12</stp>
        <stp>5020 JT Equity</stp>
        <stp>PX_YEST_CLOSE</stp>
        <stp>[Crispin Spreadsheet.xlsx]ALEG!R23C6</stp>
        <tr r="F23" s="3"/>
      </tp>
      <tp>
        <v>29</v>
        <stp/>
        <stp>##V3_BDPV12</stp>
        <stp>APAM NA Equity</stp>
        <stp>PX_YEST_CLOSE</stp>
        <stp>[Crispin Spreadsheet.xlsx]OEI!R313C6</stp>
        <tr r="F313" s="1"/>
      </tp>
      <tp t="s">
        <v>EUR</v>
        <stp/>
        <stp>##V3_BDPV12</stp>
        <stp>HLAG GY Equity</stp>
        <stp>CRNCY</stp>
        <stp>[Crispin Spreadsheet.xlsx]OEI!R165C4</stp>
        <tr r="D165" s="1"/>
      </tp>
      <tp>
        <v>81</v>
        <stp/>
        <stp>##V3_BDPV12</stp>
        <stp>NOVN SW Equity</stp>
        <stp>PX_YEST_CLOSE</stp>
        <stp>[Crispin Spreadsheet.xlsx]OEI!R412C6</stp>
        <tr r="F412" s="1"/>
      </tp>
      <tp>
        <v>122.7</v>
        <stp/>
        <stp>##V3_BDPV12</stp>
        <stp>TALK LN Equity</stp>
        <stp>PX_YEST_CLOSE</stp>
        <stp>[Crispin Spreadsheet.xlsx]OEI!R601C6</stp>
        <tr r="F601" s="1"/>
      </tp>
      <tp t="s">
        <v>GBp</v>
        <stp/>
        <stp>##V3_BDPV12</stp>
        <stp>RDSB LN Equity</stp>
        <stp>CRNCY</stp>
        <stp>[Crispin Spreadsheet.xlsx]OEI!R580C4</stp>
        <tr r="D580" s="1"/>
      </tp>
      <tp t="s">
        <v>USD</v>
        <stp/>
        <stp>##V3_BDPV12</stp>
        <stp>QCOM US Equity</stp>
        <stp>CRNCY</stp>
        <stp>[Crispin Spreadsheet.xlsx]OEI!R741C4</stp>
        <tr r="D741" s="1"/>
      </tp>
      <tp t="s">
        <v>GBp</v>
        <stp/>
        <stp>##V3_BDPV12</stp>
        <stp>HMSO LN Equity</stp>
        <stp>CRNCY</stp>
        <stp>[Crispin Spreadsheet.xlsx]OEI!R500C4</stp>
        <tr r="D500" s="1"/>
      </tp>
      <tp t="s">
        <v>USD</v>
        <stp/>
        <stp>##V3_BDPV12</stp>
        <stp>WYNN US Equity</stp>
        <stp>CRNCY</stp>
        <stp>[Crispin Spreadsheet.xlsx]OEI!R770C4</stp>
        <tr r="D770" s="1"/>
      </tp>
      <tp>
        <v>4.2539999999999996</v>
        <stp/>
        <stp>##V3_BDPV12</stp>
        <stp>AIBG ID Equity</stp>
        <stp>PX_YEST_CLOSE</stp>
        <stp>[Crispin Spreadsheet.xlsx]OEI!R225C6</stp>
        <tr r="F225" s="1"/>
      </tp>
      <tp>
        <v>205</v>
        <stp/>
        <stp>##V3_BDPV12</stp>
        <stp>8848 JT Equity</stp>
        <stp>PX_YEST_CLOSE</stp>
        <stp>[Crispin Spreadsheet.xlsx]FDXC!R21C6</stp>
        <tr r="F21" s="8"/>
      </tp>
      <tp>
        <v>1</v>
        <stp/>
        <stp>##V3_BDPV12</stp>
        <stp>GBPZAr Curncy</stp>
        <stp>QUOTE_FACTOR</stp>
        <stp>[Crispin Spreadsheet.xlsx]OPUS!R36C12</stp>
        <tr r="L36" s="4"/>
      </tp>
      <tp>
        <v>1</v>
        <stp/>
        <stp>##V3_BDPV12</stp>
        <stp>GBPZAr Curncy</stp>
        <stp>QUOTE_FACTOR</stp>
        <stp>[Crispin Spreadsheet.xlsx]OPUS!R37C12</stp>
        <tr r="L37" s="4"/>
      </tp>
      <tp t="s">
        <v>#N/A N/A</v>
        <stp/>
        <stp>##V3_BDHV12</stp>
        <stp>HURLN 7.5 07/24/22 Corp</stp>
        <stp>PX_CLOSE_1D</stp>
        <stp>12/04/2019</stp>
        <stp>12/04/2019</stp>
        <stp>[Crispin Spreadsheet.xlsx]FDXC!R13C22</stp>
        <tr r="V13" s="8"/>
      </tp>
      <tp>
        <v>17.91</v>
        <stp/>
        <stp>##V3_BDPV12</stp>
        <stp>ABX CN Equity</stp>
        <stp>LAST_PRICE</stp>
        <stp>[Crispin Spreadsheet.xlsx]SWAN!R20C7</stp>
        <tr r="G20" s="2"/>
      </tp>
      <tp t="s">
        <v>#N/A N/A</v>
        <stp/>
        <stp>##V3_BDPV12</stp>
        <stp>JTX/H CN Equity</stp>
        <stp>PX_YEST_CLOSE</stp>
        <stp>[Crispin Spreadsheet.xlsx]OEI!R53C6</stp>
        <tr r="F53" s="1"/>
      </tp>
      <tp>
        <v>66.599999999999994</v>
        <stp/>
        <stp>##V3_BDPV12</stp>
        <stp>MELE BB Equity</stp>
        <stp>LAST_PRICE</stp>
        <stp>[Crispin Spreadsheet.xlsx]SWAN!R13C7</stp>
        <tr r="G13" s="2"/>
      </tp>
      <tp>
        <v>3.47</v>
        <stp/>
        <stp>##V3_BDPV12</stp>
        <stp>KGC US Equity</stp>
        <stp>LAST_PRICE</stp>
        <stp>[Crispin Spreadsheet.xlsx]OPUS!R76C7</stp>
        <tr r="G76" s="4"/>
      </tp>
      <tp>
        <v>186.7</v>
        <stp/>
        <stp>##V3_BDPV12</stp>
        <stp>ACA LN Equity</stp>
        <stp>LAST_PRICE</stp>
        <stp>[Crispin Spreadsheet.xlsx]OPUS!R44C7</stp>
        <tr r="G44" s="4"/>
      </tp>
      <tp>
        <v>32.56</v>
        <stp/>
        <stp>##V3_BDHV12</stp>
        <stp>NESTE FH Equity</stp>
        <stp>PX_CLOSE_1D</stp>
        <stp>12/04/2019</stp>
        <stp>12/04/2019</stp>
        <stp>[Crispin Spreadsheet.xlsx]OEI!R76C28</stp>
        <tr r="AB76" s="1"/>
      </tp>
      <tp>
        <v>1.6419999999999999</v>
        <stp/>
        <stp>##V3_BDPV12</stp>
        <stp>SRS IM Equity</stp>
        <stp>LAST_PRICE</stp>
        <stp>[Crispin Spreadsheet.xlsx]FDXC!R16C7</stp>
        <tr r="G16" s="8"/>
      </tp>
      <tp>
        <v>224.95</v>
        <stp/>
        <stp>##V3_BDHV12</stp>
        <stp>BT/A LN Equity</stp>
        <stp>PX_CLOSE_1D</stp>
        <stp>12/04/2019</stp>
        <stp>12/04/2019</stp>
        <stp>[Crispin Spreadsheet.xlsx]FDXC!R45C22</stp>
        <tr r="V45" s="8"/>
      </tp>
      <tp>
        <v>37.090000000000003</v>
        <stp/>
        <stp>##V3_BDHV12</stp>
        <stp>FOXA US Equity</stp>
        <stp>PX_CLOSE_1D</stp>
        <stp>12/04/2019</stp>
        <stp>12/04/2019</stp>
        <stp>[Crispin Spreadsheet.xlsx]FDXC!R68C22</stp>
        <tr r="V68" s="8"/>
      </tp>
      <tp>
        <v>18492</v>
        <stp/>
        <stp>##V3_BDHV12</stp>
        <stp>ANG SJ Equity</stp>
        <stp>PX_CLOSE_1D</stp>
        <stp>12/04/2019</stp>
        <stp>12/04/2019</stp>
        <stp>[Crispin Spreadsheet.xlsx]FDXC!R32C22</stp>
        <tr r="V32" s="8"/>
      </tp>
      <tp>
        <v>26</v>
        <stp/>
        <stp>##V3_BDHV12</stp>
        <stp>PDG LN Equity</stp>
        <stp>PX_CLOSE_1D</stp>
        <stp>12/04/2019</stp>
        <stp>12/04/2019</stp>
        <stp>[Crispin Spreadsheet.xlsx]FDXC!R54C22</stp>
        <tr r="V54" s="8"/>
      </tp>
      <tp>
        <v>145.80000000000001</v>
        <stp/>
        <stp>##V3_BDHV12</stp>
        <stp>EMG LN Equity</stp>
        <stp>PX_CLOSE_1D</stp>
        <stp>12/04/2019</stp>
        <stp>12/04/2019</stp>
        <stp>[Crispin Spreadsheet.xlsx]FDXC!R53C22</stp>
        <tr r="V53" s="8"/>
      </tp>
      <tp t="s">
        <v>DKK</v>
        <stp/>
        <stp>##V3_BDPV12</stp>
        <stp>DANSKE DC Equity</stp>
        <stp>CRNCY</stp>
        <stp>[Crispin Spreadsheet.xlsx]OEI!R64C4</stp>
        <tr r="D64" s="1"/>
      </tp>
      <tp t="s">
        <v>EUR</v>
        <stp/>
        <stp>##V3_BDPV12</stp>
        <stp>NESTE FH Equity</stp>
        <stp>CRNCY</stp>
        <stp>[Crispin Spreadsheet.xlsx]OEI!R76C4</stp>
        <tr r="D76" s="1"/>
      </tp>
      <tp>
        <v>3.6</v>
        <stp/>
        <stp>##V3_BDHV12</stp>
        <stp>HUNT NO Equity</stp>
        <stp>PX_CLOSE_1D</stp>
        <stp>12/04/2019</stp>
        <stp>12/04/2019</stp>
        <stp>[Crispin Spreadsheet.xlsx]SWAN!R81C26</stp>
        <tr r="Z81" s="2"/>
      </tp>
      <tp>
        <v>11.131399999999999</v>
        <stp/>
        <stp>##V3_BDPV12</stp>
        <stp>GBPNOK Curncy</stp>
        <stp>LAST_PRICE</stp>
        <stp>[Crispin Spreadsheet4.xlsx]BEST!R6C13</stp>
        <tr r="M6" s="6"/>
      </tp>
      <tp>
        <v>7.8400999999999996</v>
        <stp/>
        <stp>##V3_BDPV12</stp>
        <stp>USDHKD Curncy</stp>
        <stp>LAST_PRICE</stp>
        <stp>[Crispin Spreadsheet4.xlsx]OEI!R810C7</stp>
        <tr r="G810" s="1"/>
      </tp>
      <tp t="s">
        <v>USD</v>
        <stp/>
        <stp>##V3_BDPV12</stp>
        <stp>LULU US Equity</stp>
        <stp>CRNCY</stp>
        <stp>[Crispin Spreadsheet.xlsx]OEI!R713C4</stp>
        <tr r="D713" s="1"/>
      </tp>
      <tp t="s">
        <v>GBp</v>
        <stp/>
        <stp>##V3_BDPV12</stp>
        <stp>JUST LN Equity</stp>
        <stp>CRNCY</stp>
        <stp>[Crispin Spreadsheet.xlsx]OEI!R531C4</stp>
        <tr r="D531" s="1"/>
      </tp>
      <tp t="s">
        <v>SEK</v>
        <stp/>
        <stp>##V3_BDPV12</stp>
        <stp>ELUXB SS Equity</stp>
        <stp>CRNCY</stp>
        <stp>[Crispin Spreadsheet.xlsx]OEI!R378C4</stp>
        <tr r="D378" s="1"/>
      </tp>
      <tp t="s">
        <v>SEK</v>
        <stp/>
        <stp>##V3_BDPV12</stp>
        <stp>ALIV SS Equity</stp>
        <stp>CRNCY</stp>
        <stp>[Crispin Spreadsheet.xlsx]OEI!R376C4</stp>
        <tr r="D376" s="1"/>
      </tp>
      <tp t="s">
        <v>USD</v>
        <stp/>
        <stp>##V3_BDPV12</stp>
        <stp>CMCSA US Equity</stp>
        <stp>CRNCY</stp>
        <stp>[Crispin Spreadsheet.xlsx]OEI!R663C4</stp>
        <tr r="D663" s="1"/>
      </tp>
      <tp>
        <v>308.7</v>
        <stp/>
        <stp>##V3_BDHV12</stp>
        <stp>AKERBP NO Equity</stp>
        <stp>PX_CLOSE_1D</stp>
        <stp>12/04/2019</stp>
        <stp>12/04/2019</stp>
        <stp>[Crispin Spreadsheet.xlsx]FDXC!R26C22</stp>
        <tr r="V26" s="8"/>
      </tp>
      <tp t="s">
        <v>USD</v>
        <stp/>
        <stp>##V3_BDPV12</stp>
        <stp>NFLX US Equity</stp>
        <stp>CRNCY</stp>
        <stp>[Crispin Spreadsheet.xlsx]OEI!R723C4</stp>
        <tr r="D723" s="1"/>
      </tp>
      <tp>
        <v>1749</v>
        <stp/>
        <stp>##V3_BDPV12</stp>
        <stp>WEIR LN Equity</stp>
        <stp>PX_YEST_CLOSE</stp>
        <stp>[Crispin Spreadsheet.xlsx]OEI!R605C6</stp>
        <tr r="F605" s="1"/>
      </tp>
      <tp t="s">
        <v>GBp</v>
        <stp/>
        <stp>##V3_BDPV12</stp>
        <stp>WIZZ LN Equity</stp>
        <stp>CRNCY</stp>
        <stp>[Crispin Spreadsheet.xlsx]OEI!R618C4</stp>
        <tr r="D618" s="1"/>
      </tp>
      <tp t="s">
        <v>USD</v>
        <stp/>
        <stp>##V3_BDPV12</stp>
        <stp>RGLD US Equity</stp>
        <stp>CRNCY</stp>
        <stp>[Crispin Spreadsheet.xlsx]OEI!R743C4</stp>
        <tr r="D743" s="1"/>
      </tp>
      <tp t="s">
        <v>GBp</v>
        <stp/>
        <stp>##V3_BDPV12</stp>
        <stp>FERG LN Equity</stp>
        <stp>CRNCY</stp>
        <stp>[Crispin Spreadsheet.xlsx]OEI!R620C4</stp>
        <tr r="D620" s="1"/>
      </tp>
      <tp t="s">
        <v>USD</v>
        <stp/>
        <stp>##V3_BDPV12</stp>
        <stp>TSLA US Equity</stp>
        <stp>CRNCY</stp>
        <stp>[Crispin Spreadsheet.xlsx]OEI!R753C4</stp>
        <tr r="D753" s="1"/>
      </tp>
      <tp>
        <v>47.28</v>
        <stp/>
        <stp>##V3_BDPV12</stp>
        <stp>ATVI US Equity</stp>
        <stp>PX_YEST_CLOSE</stp>
        <stp>[Crispin Spreadsheet.xlsx]OEI!R627C6</stp>
        <tr r="F627" s="1"/>
      </tp>
      <tp t="s">
        <v>SEK</v>
        <stp/>
        <stp>##V3_BDPV12</stp>
        <stp>SKFB SS Equity</stp>
        <stp>CRNCY</stp>
        <stp>[Crispin Spreadsheet.xlsx]OEI!R389C4</stp>
        <tr r="D389" s="1"/>
      </tp>
      <tp>
        <v>205</v>
        <stp/>
        <stp>##V3_BDPV12</stp>
        <stp>8848 JT Equity</stp>
        <stp>PX_YEST_CLOSE</stp>
        <stp>[Crispin Spreadsheet.xlsx]ALEG!R24C6</stp>
        <tr r="F24" s="3"/>
      </tp>
      <tp t="s">
        <v>CHF</v>
        <stp/>
        <stp>##V3_BDPV12</stp>
        <stp>PGHN SW Equity</stp>
        <stp>CRNCY</stp>
        <stp>[Crispin Spreadsheet.xlsx]OEI!R413C4</stp>
        <tr r="D413" s="1"/>
      </tp>
      <tp t="s">
        <v>GBp</v>
        <stp/>
        <stp>##V3_BDPV12</stp>
        <stp>SOPH LN Equity</stp>
        <stp>CRNCY</stp>
        <stp>[Crispin Spreadsheet.xlsx]OEI!R592C4</stp>
        <tr r="D592" s="1"/>
      </tp>
      <tp t="s">
        <v>GBp</v>
        <stp/>
        <stp>##V3_BDPV12</stp>
        <stp>ITRK LN Equity</stp>
        <stp>CRNCY</stp>
        <stp>[Crispin Spreadsheet.xlsx]OEI!R520C4</stp>
        <tr r="D520" s="1"/>
      </tp>
      <tp>
        <v>39.5</v>
        <stp/>
        <stp>##V3_BDHV12</stp>
        <stp>TSTR LN Equity</stp>
        <stp>PX_CLOSE_1D</stp>
        <stp>12/04/2019</stp>
        <stp>12/04/2019</stp>
        <stp>[Crispin Spreadsheet.xlsx]OPE!R48C22</stp>
        <tr r="V48" s="5"/>
      </tp>
      <tp>
        <v>47.28</v>
        <stp/>
        <stp>##V3_BDPV12</stp>
        <stp>ATVI US Equity</stp>
        <stp>LAST_PRICE</stp>
        <stp>[Crispin Spreadsheet.xlsx]FDXC!R63C7</stp>
        <tr r="G63" s="8"/>
      </tp>
      <tp>
        <v>47.28</v>
        <stp/>
        <stp>##V3_BDPV12</stp>
        <stp>ATVI US Equity</stp>
        <stp>LAST_PRICE</stp>
        <stp>[Crispin Spreadsheet.xlsx]ALEG!R67C7</stp>
        <tr r="G67" s="3"/>
      </tp>
      <tp>
        <v>4.0999999999999996</v>
        <stp/>
        <stp>##V3_BDHV12</stp>
        <stp>DEXB BB Equity</stp>
        <stp>PX_CLOSE_1D</stp>
        <stp>12/04/2019</stp>
        <stp>12/04/2019</stp>
        <stp>[Crispin Spreadsheet.xlsx]OEI!R37C28</stp>
        <tr r="AB37" s="1"/>
      </tp>
      <tp>
        <v>2.85</v>
        <stp/>
        <stp>##V3_BDPV12</stp>
        <stp>AVP US Equity</stp>
        <stp>LAST_PRICE</stp>
        <stp>[Crispin Spreadsheet.xlsx]FDXC!R64C7</stp>
        <tr r="G64" s="8"/>
      </tp>
      <tp>
        <v>19.260000000000002</v>
        <stp/>
        <stp>##V3_BDPV12</stp>
        <stp>TCS LI Equity</stp>
        <stp>LAST_PRICE</stp>
        <stp>[Crispin Spreadsheet.xlsx]FDXC!R57C7</stp>
        <tr r="G57" s="8"/>
      </tp>
      <tp>
        <v>81.650000000000006</v>
        <stp/>
        <stp>##V3_BDPV12</stp>
        <stp>SDRL NO Equity</stp>
        <stp>LAST_PRICE</stp>
        <stp>[Crispin Spreadsheet.xlsx]ALEG!R32C7</stp>
        <tr r="G32" s="3"/>
      </tp>
      <tp>
        <v>31.5</v>
        <stp/>
        <stp>##V3_BDPV12</stp>
        <stp>SLP LN Equity</stp>
        <stp>LAST_PRICE</stp>
        <stp>[Crispin Spreadsheet.xlsx]ALEG!R60C7</stp>
        <tr r="G60" s="3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calcChain" Target="calcChain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Relationship Type="http://schemas.openxmlformats.org/officeDocument/2006/relationships/volatileDependencies" Target="volatileDependencies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1"/>
  <sheetViews>
    <sheetView showZeros="0" tabSelected="1" zoomScale="115" zoomScaleNormal="115" workbookViewId="0">
      <selection activeCell="E65" sqref="E65"/>
    </sheetView>
  </sheetViews>
  <sheetFormatPr defaultRowHeight="12" x14ac:dyDescent="0.2"/>
  <cols>
    <col min="1" max="1" width="26.7109375" bestFit="1" customWidth="1"/>
    <col min="2" max="2" width="19.28515625" bestFit="1" customWidth="1"/>
    <col min="3" max="3" width="22" bestFit="1" customWidth="1"/>
    <col min="4" max="4" width="12.5703125" bestFit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6" width="9.7109375" customWidth="1"/>
    <col min="17" max="17" width="12.7109375" customWidth="1"/>
    <col min="18" max="21" width="9.7109375" customWidth="1"/>
    <col min="22" max="22" width="14.140625" hidden="1" customWidth="1"/>
    <col min="23" max="23" width="15" hidden="1" customWidth="1"/>
    <col min="24" max="24" width="12" hidden="1" customWidth="1"/>
    <col min="25" max="26" width="13.28515625" hidden="1" customWidth="1"/>
    <col min="27" max="27" width="12" hidden="1" customWidth="1"/>
    <col min="28" max="28" width="12.7109375" hidden="1" customWidth="1"/>
    <col min="29" max="29" width="9.7109375" hidden="1" customWidth="1"/>
    <col min="30" max="30" width="9.7109375" customWidth="1"/>
    <col min="31" max="31" width="13.85546875" hidden="1" customWidth="1"/>
    <col min="32" max="32" width="9.7109375" hidden="1" customWidth="1"/>
    <col min="33" max="34" width="9.7109375" customWidth="1"/>
    <col min="35" max="35" width="12" hidden="1" customWidth="1"/>
    <col min="36" max="36" width="1.42578125" bestFit="1" customWidth="1"/>
  </cols>
  <sheetData>
    <row r="1" spans="1:38" x14ac:dyDescent="0.2">
      <c r="D1" s="105">
        <v>43567</v>
      </c>
      <c r="E1" s="243">
        <v>43570</v>
      </c>
      <c r="F1" s="197" t="s">
        <v>271</v>
      </c>
      <c r="G1" s="114" t="s">
        <v>216</v>
      </c>
      <c r="H1" s="114" t="s">
        <v>230</v>
      </c>
      <c r="I1" s="114" t="s">
        <v>1350</v>
      </c>
      <c r="J1" s="114" t="s">
        <v>1354</v>
      </c>
      <c r="K1" s="114"/>
      <c r="L1" s="198"/>
      <c r="M1" s="114" t="s">
        <v>1358</v>
      </c>
      <c r="N1" s="198" t="s">
        <v>1362</v>
      </c>
      <c r="O1" s="198" t="s">
        <v>1366</v>
      </c>
      <c r="P1" s="199" t="s">
        <v>1368</v>
      </c>
      <c r="Q1" s="200" t="s">
        <v>1370</v>
      </c>
      <c r="R1" s="183"/>
      <c r="S1" s="238" t="s">
        <v>1373</v>
      </c>
      <c r="T1" s="239"/>
      <c r="U1" s="107"/>
      <c r="V1" s="37"/>
      <c r="W1" s="37"/>
      <c r="X1" s="37"/>
      <c r="Y1" s="37"/>
      <c r="Z1" s="1"/>
      <c r="AA1" s="52"/>
      <c r="AB1" s="1"/>
      <c r="AC1" s="3"/>
      <c r="AD1" s="2"/>
      <c r="AE1" s="12"/>
      <c r="AF1" s="15"/>
      <c r="AG1" s="54"/>
      <c r="AH1" s="14"/>
      <c r="AI1" s="57"/>
      <c r="AJ1" s="75"/>
      <c r="AK1" s="12"/>
      <c r="AL1" s="12"/>
    </row>
    <row r="2" spans="1:38" x14ac:dyDescent="0.2">
      <c r="A2" s="30" t="s">
        <v>237</v>
      </c>
      <c r="B2" s="32"/>
      <c r="C2" s="51"/>
      <c r="D2" s="30" t="s">
        <v>236</v>
      </c>
      <c r="E2" s="179" t="s">
        <v>14</v>
      </c>
      <c r="F2" s="188">
        <f>O816</f>
        <v>-2.392230124758104E-3</v>
      </c>
      <c r="G2" s="188">
        <f>P856</f>
        <v>-2.4468242730297943E-3</v>
      </c>
      <c r="H2" s="188">
        <f>P871</f>
        <v>-2.4478678047128249E-3</v>
      </c>
      <c r="I2" s="188">
        <f>SWAN!O238</f>
        <v>-2.873499253646503E-3</v>
      </c>
      <c r="J2" s="188">
        <f>ALEG!O82</f>
        <v>2.6431293119464731E-3</v>
      </c>
      <c r="K2" s="188"/>
      <c r="L2" s="188"/>
      <c r="M2" s="188">
        <f>OPUS!O83</f>
        <v>2.5326665182124268E-3</v>
      </c>
      <c r="N2" s="188">
        <f>OPE!O59</f>
        <v>2.1738569792893194E-3</v>
      </c>
      <c r="O2" s="188">
        <f>BEST!O15</f>
        <v>4.2628002683302449E-3</v>
      </c>
      <c r="P2" s="188">
        <f>OBID!O15</f>
        <v>1.9788790004982978E-3</v>
      </c>
      <c r="Q2" s="204">
        <f>FDXC!O78</f>
        <v>2.2638601187646968E-3</v>
      </c>
      <c r="R2" s="181"/>
      <c r="S2" s="180" t="s">
        <v>235</v>
      </c>
      <c r="T2" s="187">
        <f>_xll.BDP(A2,D2)</f>
        <v>0.14820920000000001</v>
      </c>
      <c r="U2" s="73"/>
      <c r="V2" s="12"/>
      <c r="W2" s="12"/>
      <c r="X2" s="12"/>
      <c r="Y2" s="12"/>
      <c r="AA2" s="52"/>
      <c r="AC2" s="3"/>
      <c r="AE2" s="12"/>
      <c r="AG2" s="54"/>
      <c r="AH2" s="14"/>
      <c r="AI2" s="57"/>
      <c r="AJ2" s="75"/>
      <c r="AK2" s="12"/>
      <c r="AL2" s="12"/>
    </row>
    <row r="3" spans="1:38" x14ac:dyDescent="0.2">
      <c r="B3" s="32"/>
      <c r="C3" s="51"/>
      <c r="E3" s="180" t="s">
        <v>1670</v>
      </c>
      <c r="F3" s="186">
        <f>O775</f>
        <v>-1.951735098947838E-3</v>
      </c>
      <c r="G3" s="186">
        <f>P775</f>
        <v>-1.8191051377722828E-3</v>
      </c>
      <c r="H3" s="186"/>
      <c r="I3" s="186">
        <f>SWAN!O212</f>
        <v>-1.9961247014750063E-3</v>
      </c>
      <c r="J3" s="186"/>
      <c r="K3" s="186"/>
      <c r="L3" s="186"/>
      <c r="M3" s="186"/>
      <c r="N3" s="186"/>
      <c r="O3" s="186"/>
      <c r="P3" s="186"/>
      <c r="Q3" s="185"/>
      <c r="R3" s="181"/>
      <c r="S3" s="180" t="s">
        <v>233</v>
      </c>
      <c r="T3" s="205">
        <f>_xll.BDP(A5,G11)</f>
        <v>1.1314</v>
      </c>
      <c r="U3" s="73"/>
      <c r="V3" s="12"/>
      <c r="W3" s="12"/>
      <c r="X3" s="12"/>
      <c r="Y3" s="12"/>
      <c r="AA3" s="52"/>
      <c r="AC3" s="3"/>
      <c r="AE3" s="12"/>
      <c r="AG3" s="54"/>
      <c r="AH3" s="14"/>
      <c r="AI3" s="57"/>
      <c r="AJ3" s="75"/>
      <c r="AK3" s="12"/>
      <c r="AL3" s="12"/>
    </row>
    <row r="4" spans="1:38" x14ac:dyDescent="0.2">
      <c r="B4" s="32"/>
      <c r="C4" s="51"/>
      <c r="E4" s="180" t="s">
        <v>1371</v>
      </c>
      <c r="F4" s="186">
        <f>O800</f>
        <v>-4.7456123474982621E-4</v>
      </c>
      <c r="G4" s="186">
        <f>P800</f>
        <v>-4.4231247405775078E-4</v>
      </c>
      <c r="H4" s="186"/>
      <c r="I4" s="186">
        <f>SWAN!O228</f>
        <v>-9.057564931829775E-4</v>
      </c>
      <c r="J4" s="186"/>
      <c r="K4" s="186"/>
      <c r="L4" s="186"/>
      <c r="M4" s="186"/>
      <c r="N4" s="186"/>
      <c r="O4" s="186"/>
      <c r="P4" s="186"/>
      <c r="Q4" s="185"/>
      <c r="R4" s="181"/>
      <c r="S4" s="180" t="s">
        <v>1376</v>
      </c>
      <c r="T4" s="185">
        <f>P855</f>
        <v>-2.1715790435759808E-4</v>
      </c>
      <c r="U4" s="12"/>
      <c r="V4" s="12"/>
      <c r="W4" s="12"/>
      <c r="X4" s="12"/>
      <c r="Y4" s="12"/>
      <c r="AA4" s="52"/>
      <c r="AC4" s="3"/>
      <c r="AE4" s="12"/>
      <c r="AF4" s="209"/>
      <c r="AG4" s="54"/>
      <c r="AH4" s="14"/>
      <c r="AI4" s="57"/>
      <c r="AJ4" s="75"/>
      <c r="AK4" s="12"/>
      <c r="AL4" s="12"/>
    </row>
    <row r="5" spans="1:38" x14ac:dyDescent="0.2">
      <c r="A5" s="51" t="s">
        <v>228</v>
      </c>
      <c r="B5" s="32"/>
      <c r="C5" s="51"/>
      <c r="E5" s="46" t="s">
        <v>1372</v>
      </c>
      <c r="F5" s="186">
        <f>O814</f>
        <v>3.4066208939560425E-5</v>
      </c>
      <c r="G5" s="186">
        <f>P814</f>
        <v>3.1751243157837305E-5</v>
      </c>
      <c r="H5" s="186"/>
      <c r="I5" s="186">
        <f>SWAN!O236</f>
        <v>2.8381941011480606E-5</v>
      </c>
      <c r="J5" s="186"/>
      <c r="K5" s="186"/>
      <c r="L5" s="186"/>
      <c r="M5" s="186"/>
      <c r="N5" s="186"/>
      <c r="O5" s="186"/>
      <c r="P5" s="186"/>
      <c r="Q5" s="185"/>
      <c r="R5" s="181"/>
      <c r="S5" s="180" t="s">
        <v>1375</v>
      </c>
      <c r="T5" s="206">
        <f>AA855/AA856</f>
        <v>6.7954898821594431E-2</v>
      </c>
      <c r="U5" s="12"/>
      <c r="V5" s="12"/>
      <c r="W5" s="12"/>
      <c r="X5" s="12"/>
      <c r="Y5" s="12"/>
      <c r="AA5" s="52"/>
      <c r="AC5" s="3"/>
      <c r="AE5" s="12"/>
      <c r="AG5" s="54"/>
      <c r="AH5" s="14"/>
      <c r="AI5" s="57"/>
      <c r="AJ5" s="75"/>
      <c r="AK5" s="12"/>
      <c r="AL5" s="12"/>
    </row>
    <row r="6" spans="1:38" x14ac:dyDescent="0.2">
      <c r="B6" s="32"/>
      <c r="C6" s="51"/>
      <c r="D6" s="3"/>
      <c r="E6" s="180" t="s">
        <v>1433</v>
      </c>
      <c r="F6" s="186">
        <f>F2-($T$2/100)</f>
        <v>-3.8743221247581044E-3</v>
      </c>
      <c r="G6" s="186">
        <f>G2-($T$2/100)</f>
        <v>-3.9289162730297943E-3</v>
      </c>
      <c r="H6" s="186">
        <f>H2-($T$2/100)</f>
        <v>-3.9299598047128253E-3</v>
      </c>
      <c r="I6" s="186">
        <f>I2-($T$2/100)</f>
        <v>-4.3555912536465029E-3</v>
      </c>
      <c r="J6" s="186">
        <f>J2-($T$2/100)</f>
        <v>1.161037311946473E-3</v>
      </c>
      <c r="K6" s="186">
        <f t="shared" ref="K6:Q6" si="0">K2-($T$2/100)</f>
        <v>-1.4820920000000002E-3</v>
      </c>
      <c r="L6" s="186">
        <f t="shared" si="0"/>
        <v>-1.4820920000000002E-3</v>
      </c>
      <c r="M6" s="186">
        <f t="shared" si="0"/>
        <v>1.0505745182124266E-3</v>
      </c>
      <c r="N6" s="186">
        <f t="shared" si="0"/>
        <v>6.9176497928931922E-4</v>
      </c>
      <c r="O6" s="186">
        <f t="shared" si="0"/>
        <v>2.780708268330245E-3</v>
      </c>
      <c r="P6" s="186">
        <f t="shared" si="0"/>
        <v>4.9678700049829764E-4</v>
      </c>
      <c r="Q6" s="176">
        <f t="shared" si="0"/>
        <v>7.817681187646966E-4</v>
      </c>
      <c r="R6" s="182"/>
      <c r="S6" s="46"/>
      <c r="T6" s="185"/>
      <c r="U6" s="12"/>
      <c r="V6" s="12"/>
      <c r="W6" s="12"/>
      <c r="X6" s="12"/>
      <c r="Y6" s="12"/>
      <c r="AA6" s="52"/>
      <c r="AC6" s="3"/>
      <c r="AE6" s="12"/>
      <c r="AG6" s="54"/>
      <c r="AH6" s="14"/>
      <c r="AI6" s="57"/>
      <c r="AJ6" s="75"/>
      <c r="AK6" s="12"/>
      <c r="AL6" s="12"/>
    </row>
    <row r="7" spans="1:38" x14ac:dyDescent="0.2">
      <c r="B7" s="32"/>
      <c r="C7" s="51"/>
      <c r="D7" s="3"/>
      <c r="E7" s="190" t="s">
        <v>1374</v>
      </c>
      <c r="F7" s="191">
        <f>R775</f>
        <v>-26.286766602734865</v>
      </c>
      <c r="G7" s="191">
        <f>S775</f>
        <v>-24.500452037899155</v>
      </c>
      <c r="H7" s="191">
        <f>G7</f>
        <v>-24.500452037899155</v>
      </c>
      <c r="I7" s="191">
        <f>SWAN!Q212</f>
        <v>-23.133137059536299</v>
      </c>
      <c r="J7" s="191">
        <f>ALEG!Q82</f>
        <v>96.78382862495873</v>
      </c>
      <c r="K7" s="191"/>
      <c r="L7" s="191"/>
      <c r="M7" s="191">
        <f>OPUS!Q83</f>
        <v>98.574551247199565</v>
      </c>
      <c r="N7" s="191">
        <f>OPE!Q59</f>
        <v>74.795145216435216</v>
      </c>
      <c r="O7" s="191">
        <f>BEST!Q15</f>
        <v>93.996235673269069</v>
      </c>
      <c r="P7" s="191">
        <f>OBID!Q15</f>
        <v>87.939891486768403</v>
      </c>
      <c r="Q7" s="192">
        <f>FDXC!Q78</f>
        <v>88.268472014864031</v>
      </c>
      <c r="R7" s="182"/>
      <c r="S7" s="46"/>
      <c r="T7" s="185"/>
      <c r="U7" s="12"/>
      <c r="V7" s="12"/>
      <c r="W7" s="12"/>
      <c r="X7" s="12"/>
      <c r="Y7" s="12"/>
      <c r="AA7" s="52"/>
      <c r="AC7" s="3"/>
      <c r="AE7" s="12"/>
      <c r="AG7" s="54"/>
      <c r="AH7" s="14"/>
      <c r="AI7" s="57"/>
      <c r="AJ7" s="75"/>
      <c r="AK7" s="12"/>
      <c r="AL7" s="12"/>
    </row>
    <row r="8" spans="1:38" x14ac:dyDescent="0.2">
      <c r="D8" s="3"/>
      <c r="E8" s="193" t="s">
        <v>1377</v>
      </c>
      <c r="F8" s="201">
        <f>AA816/1000000</f>
        <v>199.91450369391623</v>
      </c>
      <c r="G8" s="202">
        <f>AA856/1000000</f>
        <v>214.49016087436095</v>
      </c>
      <c r="H8" s="202">
        <f>AA872/1000000</f>
        <v>213.25863567977481</v>
      </c>
      <c r="I8" s="202">
        <f>SWAN!Y238/1000000</f>
        <v>295.32665480731276</v>
      </c>
      <c r="J8" s="202">
        <f>ALEG!U82/1000000</f>
        <v>373.99898072103883</v>
      </c>
      <c r="K8" s="202"/>
      <c r="L8" s="202"/>
      <c r="M8" s="202">
        <f>OPUS!U84/1000000</f>
        <v>248.15811909459248</v>
      </c>
      <c r="N8" s="202">
        <f>OPE!U59/1000000</f>
        <v>18.894932495212878</v>
      </c>
      <c r="O8" s="202">
        <f>BEST!U16/1000000</f>
        <v>33.879038581965624</v>
      </c>
      <c r="P8" s="202">
        <f>OBID!U15/1000000</f>
        <v>12.55223640304934</v>
      </c>
      <c r="Q8" s="203">
        <f>FDXC!U79/1000000</f>
        <v>163.28439984258719</v>
      </c>
      <c r="R8" s="182"/>
      <c r="S8" s="184"/>
      <c r="T8" s="176"/>
      <c r="U8" s="107"/>
      <c r="V8" s="37"/>
      <c r="W8" s="37"/>
      <c r="X8" s="37"/>
      <c r="Y8" s="37"/>
      <c r="Z8" s="1"/>
      <c r="AA8" s="52"/>
      <c r="AB8" s="1"/>
      <c r="AC8" s="3"/>
      <c r="AD8" s="2"/>
      <c r="AE8" s="12"/>
      <c r="AF8" s="15"/>
      <c r="AG8" s="54"/>
      <c r="AH8" s="14"/>
      <c r="AI8" s="57"/>
      <c r="AJ8" s="75"/>
      <c r="AK8" s="12"/>
      <c r="AL8" s="12"/>
    </row>
    <row r="9" spans="1:38" ht="9" customHeight="1" x14ac:dyDescent="0.2">
      <c r="B9" s="32"/>
      <c r="C9" s="51"/>
      <c r="D9" s="3"/>
      <c r="E9" s="207" t="str">
        <f>IF(COUNTIF(G:G,"#N/A Real Time")&gt;0,"#Ticker Issues Exist#","")</f>
        <v>#Ticker Issues Exist#</v>
      </c>
      <c r="F9" s="2"/>
      <c r="G9" s="2"/>
      <c r="H9" s="189"/>
      <c r="I9" s="15"/>
      <c r="J9" s="13"/>
      <c r="K9" s="13"/>
      <c r="L9" s="13"/>
      <c r="M9" s="194"/>
      <c r="N9" s="194"/>
      <c r="O9" s="194"/>
      <c r="P9" s="194"/>
      <c r="Q9" s="194"/>
      <c r="R9" s="13"/>
      <c r="S9" s="13"/>
      <c r="T9" s="13"/>
      <c r="U9" s="13"/>
      <c r="V9" s="24"/>
      <c r="Y9" s="52"/>
      <c r="AA9" s="3"/>
      <c r="AB9" s="2"/>
      <c r="AC9" s="12"/>
      <c r="AD9" s="15"/>
      <c r="AE9" s="54"/>
      <c r="AF9" s="14"/>
      <c r="AG9" s="57"/>
      <c r="AH9" s="57"/>
      <c r="AI9" s="75"/>
      <c r="AJ9" s="12"/>
    </row>
    <row r="10" spans="1:38" x14ac:dyDescent="0.2">
      <c r="N10" s="237" t="s">
        <v>14</v>
      </c>
      <c r="O10" s="235"/>
      <c r="P10" s="236"/>
      <c r="Q10" s="235" t="s">
        <v>16</v>
      </c>
      <c r="R10" s="235"/>
      <c r="S10" s="235"/>
      <c r="T10" s="237" t="s">
        <v>1327</v>
      </c>
      <c r="U10" s="236"/>
      <c r="V10" s="24"/>
      <c r="W10" s="1"/>
      <c r="X10" s="1"/>
      <c r="Y10" s="52"/>
      <c r="Z10" s="1"/>
      <c r="AA10" s="3"/>
      <c r="AB10" s="235" t="s">
        <v>240</v>
      </c>
      <c r="AC10" s="235"/>
      <c r="AD10" s="235"/>
      <c r="AE10" s="235"/>
      <c r="AF10" s="235"/>
      <c r="AG10" s="235"/>
      <c r="AH10" s="235"/>
      <c r="AI10" s="236"/>
      <c r="AJ10" s="73"/>
    </row>
    <row r="11" spans="1:38" hidden="1" x14ac:dyDescent="0.2">
      <c r="A11" s="30" t="s">
        <v>1330</v>
      </c>
      <c r="C11" s="82"/>
      <c r="D11" s="66" t="s">
        <v>9</v>
      </c>
      <c r="E11" s="1" t="s">
        <v>4</v>
      </c>
      <c r="F11" s="2" t="s">
        <v>242</v>
      </c>
      <c r="G11" s="2" t="s">
        <v>22</v>
      </c>
      <c r="L11" s="1" t="s">
        <v>23</v>
      </c>
      <c r="M11" s="288" t="s">
        <v>22</v>
      </c>
      <c r="N11" s="107"/>
      <c r="O11" s="36"/>
      <c r="P11" s="294"/>
      <c r="S11" s="300"/>
      <c r="T11" s="37"/>
      <c r="U11" s="300"/>
      <c r="V11" s="24"/>
      <c r="W11" s="1"/>
      <c r="X11" s="1"/>
      <c r="Y11" s="52"/>
      <c r="Z11" s="1"/>
      <c r="AA11" s="3"/>
      <c r="AB11" s="2" t="s">
        <v>243</v>
      </c>
      <c r="AD11" s="15"/>
      <c r="AF11" s="2" t="s">
        <v>242</v>
      </c>
      <c r="AH11" s="297"/>
      <c r="AJ11" s="73"/>
    </row>
    <row r="12" spans="1:38" x14ac:dyDescent="0.2">
      <c r="A12" s="118" t="s">
        <v>1329</v>
      </c>
      <c r="B12" s="87" t="s">
        <v>403</v>
      </c>
      <c r="C12" s="83" t="s">
        <v>1</v>
      </c>
      <c r="D12" s="45" t="s">
        <v>8</v>
      </c>
      <c r="E12" s="45" t="s">
        <v>2</v>
      </c>
      <c r="F12" s="106" t="s">
        <v>5</v>
      </c>
      <c r="G12" s="106" t="s">
        <v>7</v>
      </c>
      <c r="H12" s="111" t="s">
        <v>12</v>
      </c>
      <c r="I12" s="111" t="s">
        <v>13</v>
      </c>
      <c r="J12" s="112" t="s">
        <v>0</v>
      </c>
      <c r="K12" s="113" t="s">
        <v>10</v>
      </c>
      <c r="L12" s="113" t="s">
        <v>25</v>
      </c>
      <c r="M12" s="289" t="s">
        <v>11</v>
      </c>
      <c r="N12" s="110" t="s">
        <v>401</v>
      </c>
      <c r="O12" s="110" t="s">
        <v>1327</v>
      </c>
      <c r="P12" s="295" t="s">
        <v>1328</v>
      </c>
      <c r="Q12" s="110" t="s">
        <v>16</v>
      </c>
      <c r="R12" s="110" t="s">
        <v>1327</v>
      </c>
      <c r="S12" s="295" t="s">
        <v>1328</v>
      </c>
      <c r="T12" s="110" t="s">
        <v>17</v>
      </c>
      <c r="U12" s="295" t="s">
        <v>18</v>
      </c>
      <c r="V12" s="50" t="s">
        <v>15</v>
      </c>
      <c r="W12" s="50" t="s">
        <v>1332</v>
      </c>
      <c r="X12" s="50" t="s">
        <v>24</v>
      </c>
      <c r="Y12" s="50" t="s">
        <v>238</v>
      </c>
      <c r="Z12" s="50" t="s">
        <v>239</v>
      </c>
      <c r="AA12" s="55" t="s">
        <v>274</v>
      </c>
      <c r="AB12" s="47" t="s">
        <v>5</v>
      </c>
      <c r="AC12" s="50" t="s">
        <v>12</v>
      </c>
      <c r="AD12" s="48" t="s">
        <v>13</v>
      </c>
      <c r="AE12" s="55" t="s">
        <v>0</v>
      </c>
      <c r="AF12" s="49" t="s">
        <v>11</v>
      </c>
      <c r="AG12" s="47" t="s">
        <v>1327</v>
      </c>
      <c r="AH12" s="308" t="s">
        <v>1328</v>
      </c>
      <c r="AI12" s="76" t="s">
        <v>274</v>
      </c>
      <c r="AJ12" s="73"/>
    </row>
    <row r="13" spans="1:38" x14ac:dyDescent="0.2">
      <c r="B13" s="32"/>
      <c r="C13" s="84"/>
      <c r="D13" s="5"/>
      <c r="E13" s="5"/>
      <c r="F13" s="22"/>
      <c r="G13" s="22"/>
      <c r="H13" s="25"/>
      <c r="I13" s="41"/>
      <c r="J13" s="19"/>
      <c r="K13" s="31"/>
      <c r="L13" s="31"/>
      <c r="M13" s="290"/>
      <c r="N13" s="99"/>
      <c r="O13" s="108"/>
      <c r="P13" s="296"/>
      <c r="Q13" s="28"/>
      <c r="R13" s="10"/>
      <c r="S13" s="300"/>
      <c r="T13" s="160"/>
      <c r="U13" s="306"/>
      <c r="V13" s="29"/>
      <c r="W13" s="5"/>
      <c r="X13" s="5"/>
      <c r="Y13" s="52"/>
      <c r="AA13" s="3"/>
      <c r="AB13" s="69"/>
      <c r="AC13" s="67"/>
      <c r="AD13" s="58"/>
      <c r="AE13" s="59"/>
      <c r="AF13" s="61"/>
      <c r="AG13" s="72"/>
      <c r="AH13" s="309"/>
      <c r="AI13" s="77"/>
      <c r="AJ13" s="120"/>
      <c r="AK13" s="120"/>
    </row>
    <row r="14" spans="1:38" x14ac:dyDescent="0.2">
      <c r="B14" s="120">
        <v>22960</v>
      </c>
      <c r="C14" s="120" t="s">
        <v>212</v>
      </c>
      <c r="D14" s="120" t="str">
        <f>_xll.BDP(C14,$D$11)</f>
        <v>AUD</v>
      </c>
      <c r="E14" s="120" t="s">
        <v>404</v>
      </c>
      <c r="F14" s="121">
        <f>_xll.BDP(C14,$F$11)</f>
        <v>4.7300000000000004</v>
      </c>
      <c r="G14" s="121">
        <f>_xll.BDP(C14,$G$11)</f>
        <v>4.75</v>
      </c>
      <c r="H14" s="122">
        <f>IF(OR(OR(G14="#N/A N/A",G14="#N/A Real Time"),OR(F14="#N/A N/A",F14="#N/A Real Time")),0,  G14 - F14)</f>
        <v>1.9999999999999574E-2</v>
      </c>
      <c r="I14" s="123">
        <f>IF(OR(F14=0,F14="#N/A N/A"),0,H14 / F14*100)</f>
        <v>0.42283298097250677</v>
      </c>
      <c r="J14" s="124">
        <v>0</v>
      </c>
      <c r="K14" s="120" t="str">
        <f>CONCATENATE(D856,D14, " Curncy")</f>
        <v>EURAUD Curncy</v>
      </c>
      <c r="L14" s="120">
        <f>IF(D14 = D856,1,_xll.BDP(K14,$L$11))</f>
        <v>1</v>
      </c>
      <c r="M14" s="260">
        <f>IF(D14 = D856,1,_xll.BDP(K14,$M$11)*L14)</f>
        <v>1.5764800000000001</v>
      </c>
      <c r="N14" s="126">
        <f>H14*J14*V14/M14</f>
        <v>0</v>
      </c>
      <c r="O14" s="127">
        <f>N14 / AA816</f>
        <v>0</v>
      </c>
      <c r="P14" s="268">
        <f>N14 / AA856</f>
        <v>0</v>
      </c>
      <c r="Q14" s="128">
        <f>IF(OR(OR(J14=0,G14 = "#N/A N/A"),G14="#N/A Real Time"),0,G14*J14*V14/M14)</f>
        <v>0</v>
      </c>
      <c r="R14" s="129">
        <f>Q14 / AA816*100</f>
        <v>0</v>
      </c>
      <c r="S14" s="273">
        <f>Q14 / AA856*100</f>
        <v>0</v>
      </c>
      <c r="T14" s="129">
        <f>IF(S14&lt;0,R14,0)</f>
        <v>0</v>
      </c>
      <c r="U14" s="273">
        <f>IF(S14&gt;0,R14,0)</f>
        <v>0</v>
      </c>
      <c r="V14" s="120">
        <f>IF(EXACT(D14,UPPER(D14)),1,0.01)/X14</f>
        <v>1</v>
      </c>
      <c r="W14" s="120">
        <v>0</v>
      </c>
      <c r="X14" s="120">
        <v>1</v>
      </c>
      <c r="Y14" s="127">
        <f>IF(AND(S14&lt;0,O14&gt;0),O14,0)</f>
        <v>0</v>
      </c>
      <c r="Z14" s="127">
        <f>IF(AND(S14&gt;0,O14&gt;0),O14,0)</f>
        <v>0</v>
      </c>
      <c r="AA14" s="74"/>
      <c r="AB14" s="130">
        <f>_xll.BDH(C14,$AB$11,$D$1,$D$1)</f>
        <v>4.71</v>
      </c>
      <c r="AC14" s="130">
        <f>IF(OR(OR(F14="#N/A N/A",F14="#N/A Real Time"),OR(AB14="#N/A N/A",AB14="#N/A Real Time")),0,  F14 - AB14)</f>
        <v>2.0000000000000462E-2</v>
      </c>
      <c r="AD14" s="177">
        <f>IF(OR(AB14=0,AB14="#N/A N/A"),0,AC14 / AB14*100)</f>
        <v>0.4246284501061669</v>
      </c>
      <c r="AE14" s="132">
        <v>0</v>
      </c>
      <c r="AF14" s="133">
        <f>IF(D14 = D856,1,_xll.BDP(K14,$AF$11)*L14)</f>
        <v>1.57491</v>
      </c>
      <c r="AG14" s="134">
        <f>AC14*AE14*V14/AF14 / AI816</f>
        <v>0</v>
      </c>
      <c r="AH14" s="278">
        <f>AC14*AE14*V14/AF14 / AI856</f>
        <v>0</v>
      </c>
      <c r="AI14" s="77"/>
      <c r="AJ14" s="208"/>
      <c r="AK14" s="208"/>
    </row>
    <row r="15" spans="1:38" x14ac:dyDescent="0.2">
      <c r="B15" s="120">
        <v>10251</v>
      </c>
      <c r="C15" s="120" t="s">
        <v>211</v>
      </c>
      <c r="D15" s="120" t="str">
        <f>_xll.BDP(C15,$D$11)</f>
        <v>AUD</v>
      </c>
      <c r="E15" s="120" t="s">
        <v>405</v>
      </c>
      <c r="F15" s="121">
        <f>_xll.BDP(C15,$F$11)</f>
        <v>71.63</v>
      </c>
      <c r="G15" s="121">
        <f>_xll.BDP(C15,$G$11)</f>
        <v>72.19</v>
      </c>
      <c r="H15" s="122">
        <f>IF(OR(OR(G15="#N/A N/A",G15="#N/A Real Time"),OR(F15="#N/A N/A",F15="#N/A Real Time")),0,  G15 - F15)</f>
        <v>0.56000000000000227</v>
      </c>
      <c r="I15" s="123">
        <f>IF(OR(F15=0,F15="#N/A N/A"),0,H15 / F15*100)</f>
        <v>0.78179533714924243</v>
      </c>
      <c r="J15" s="124">
        <v>-59972</v>
      </c>
      <c r="K15" s="120" t="str">
        <f>CONCATENATE(D856,D15, " Curncy")</f>
        <v>EURAUD Curncy</v>
      </c>
      <c r="L15" s="120">
        <f>IF(D15 = D856,1,_xll.BDP(K15,$L$11))</f>
        <v>1</v>
      </c>
      <c r="M15" s="260">
        <f>IF(D15 = D856,1,_xll.BDP(K15,$M$11)*L15)</f>
        <v>1.5764800000000001</v>
      </c>
      <c r="N15" s="126">
        <f>H15*J15*V15/M15</f>
        <v>-21303.359382929142</v>
      </c>
      <c r="O15" s="127">
        <f>N15 / AA816</f>
        <v>-1.065623503512589E-4</v>
      </c>
      <c r="P15" s="268">
        <f>N15 / AA856</f>
        <v>-9.9320916614947794E-5</v>
      </c>
      <c r="Q15" s="128">
        <f>IF(OR(OR(J15=0,G15 = "#N/A N/A"),G15="#N/A Real Time"),0,G15*J15*V15/M15)</f>
        <v>-2746231.2747386578</v>
      </c>
      <c r="R15" s="129">
        <f>Q15 / AA816*100</f>
        <v>-1.3737028699745264</v>
      </c>
      <c r="S15" s="273">
        <f>Q15 / AA856*100</f>
        <v>-1.2803530304344735</v>
      </c>
      <c r="T15" s="129">
        <f>IF(S15&lt;0,R15,0)</f>
        <v>-1.3737028699745264</v>
      </c>
      <c r="U15" s="273">
        <f>IF(S15&gt;0,R15,0)</f>
        <v>0</v>
      </c>
      <c r="V15" s="120">
        <f>IF(EXACT(D15,UPPER(D15)),1,0.01)/X15</f>
        <v>1</v>
      </c>
      <c r="W15" s="120">
        <v>0</v>
      </c>
      <c r="X15" s="120">
        <v>1</v>
      </c>
      <c r="Y15" s="127">
        <f>IF(AND(S15&lt;0,O15&gt;0),O15,0)</f>
        <v>0</v>
      </c>
      <c r="Z15" s="127">
        <f>IF(AND(S15&gt;0,O15&gt;0),O15,0)</f>
        <v>0</v>
      </c>
      <c r="AA15" s="74"/>
      <c r="AB15" s="130">
        <f>_xll.BDH(C15,$AB$11,$D$1,$D$1)</f>
        <v>70.260000000000005</v>
      </c>
      <c r="AC15" s="130">
        <f>IF(OR(OR(F15="#N/A N/A",F15="#N/A Real Time"),OR(AB15="#N/A N/A",AB15="#N/A Real Time")),0,  F15 - AB15)</f>
        <v>1.3699999999999903</v>
      </c>
      <c r="AD15" s="177">
        <f>IF(OR(AB15=0,AB15="#N/A N/A"),0,AC15 / AB15*100)</f>
        <v>1.9499003700540709</v>
      </c>
      <c r="AE15" s="132">
        <v>-59972</v>
      </c>
      <c r="AF15" s="133">
        <f>IF(D15 = D856,1,_xll.BDP(K15,$AF$11)*L15)</f>
        <v>1.57491</v>
      </c>
      <c r="AG15" s="134">
        <f>AC15*AE15*V15/AF15 / AI816</f>
        <v>-2.6042511344684675E-4</v>
      </c>
      <c r="AH15" s="278">
        <f>AC15*AE15*V15/AF15 / AI856</f>
        <v>-2.4272723295899339E-4</v>
      </c>
      <c r="AI15" s="77"/>
      <c r="AJ15" s="73"/>
      <c r="AK15" s="65"/>
    </row>
    <row r="16" spans="1:38" x14ac:dyDescent="0.2">
      <c r="B16" s="120">
        <v>12340</v>
      </c>
      <c r="C16" s="120" t="s">
        <v>210</v>
      </c>
      <c r="D16" s="120" t="str">
        <f>_xll.BDP(C16,$D$11)</f>
        <v>AUD</v>
      </c>
      <c r="E16" s="120" t="s">
        <v>406</v>
      </c>
      <c r="F16" s="121">
        <f>_xll.BDP(C16,$F$11)</f>
        <v>8.07</v>
      </c>
      <c r="G16" s="121">
        <f>_xll.BDP(C16,$G$11)</f>
        <v>8.15</v>
      </c>
      <c r="H16" s="122">
        <f>IF(OR(OR(G16="#N/A N/A",G16="#N/A Real Time"),OR(F16="#N/A N/A",F16="#N/A Real Time")),0,  G16 - F16)</f>
        <v>8.0000000000000071E-2</v>
      </c>
      <c r="I16" s="123">
        <f>IF(OR(F16=0,F16="#N/A N/A"),0,H16 / F16*100)</f>
        <v>0.99132589838909624</v>
      </c>
      <c r="J16" s="124">
        <v>-305055</v>
      </c>
      <c r="K16" s="120" t="str">
        <f>CONCATENATE(D856,D16, " Curncy")</f>
        <v>EURAUD Curncy</v>
      </c>
      <c r="L16" s="120">
        <f>IF(D16 = D856,1,_xll.BDP(K16,$L$11))</f>
        <v>1</v>
      </c>
      <c r="M16" s="260">
        <f>IF(D16 = D856,1,_xll.BDP(K16,$M$11)*L16)</f>
        <v>1.5764800000000001</v>
      </c>
      <c r="N16" s="126">
        <f>H16*J16*V16/M16</f>
        <v>-15480.310565310072</v>
      </c>
      <c r="O16" s="127">
        <f>N16 / AA816</f>
        <v>-7.7434654711253776E-5</v>
      </c>
      <c r="P16" s="268">
        <f>N16 / AA856</f>
        <v>-7.217259058506543E-5</v>
      </c>
      <c r="Q16" s="128">
        <f>IF(OR(OR(J16=0,G16 = "#N/A N/A"),G16="#N/A Real Time"),0,G16*J16*V16/M16)</f>
        <v>-1577056.638840962</v>
      </c>
      <c r="R16" s="129">
        <f>Q16 / AA816*100</f>
        <v>-0.78886554487089711</v>
      </c>
      <c r="S16" s="273">
        <f>Q16 / AA856*100</f>
        <v>-0.73525826658535332</v>
      </c>
      <c r="T16" s="129">
        <f>IF(S16&lt;0,R16,0)</f>
        <v>-0.78886554487089711</v>
      </c>
      <c r="U16" s="273">
        <f>IF(S16&gt;0,R16,0)</f>
        <v>0</v>
      </c>
      <c r="V16" s="120">
        <f>IF(EXACT(D16,UPPER(D16)),1,0.01)/X16</f>
        <v>1</v>
      </c>
      <c r="W16" s="120">
        <v>0</v>
      </c>
      <c r="X16" s="120">
        <v>1</v>
      </c>
      <c r="Y16" s="127">
        <f>IF(AND(S16&lt;0,O16&gt;0),O16,0)</f>
        <v>0</v>
      </c>
      <c r="Z16" s="127">
        <f>IF(AND(S16&gt;0,O16&gt;0),O16,0)</f>
        <v>0</v>
      </c>
      <c r="AA16" s="74"/>
      <c r="AB16" s="130">
        <f>_xll.BDH(C16,$AB$11,$D$1,$D$1)</f>
        <v>8.0399999999999991</v>
      </c>
      <c r="AC16" s="130">
        <f>IF(OR(OR(F16="#N/A N/A",F16="#N/A Real Time"),OR(AB16="#N/A N/A",AB16="#N/A Real Time")),0,  F16 - AB16)</f>
        <v>3.0000000000001137E-2</v>
      </c>
      <c r="AD16" s="177">
        <f>IF(OR(AB16=0,AB16="#N/A N/A"),0,AC16 / AB16*100)</f>
        <v>0.37313432835822313</v>
      </c>
      <c r="AE16" s="132">
        <v>-305055</v>
      </c>
      <c r="AF16" s="133">
        <f>IF(D16 = D856,1,_xll.BDP(K16,$AF$11)*L16)</f>
        <v>1.57491</v>
      </c>
      <c r="AG16" s="134">
        <f>AC16*AE16*V16/AF16 / AI816</f>
        <v>-2.9007691295791351E-5</v>
      </c>
      <c r="AH16" s="278">
        <f>AC16*AE16*V16/AF16 / AI856</f>
        <v>-2.7036396565468652E-5</v>
      </c>
      <c r="AI16" s="77"/>
      <c r="AJ16" s="73"/>
      <c r="AK16" s="65"/>
    </row>
    <row r="17" spans="1:37" x14ac:dyDescent="0.2">
      <c r="B17" s="120">
        <v>21020</v>
      </c>
      <c r="C17" s="120" t="s">
        <v>209</v>
      </c>
      <c r="D17" s="120" t="str">
        <f>_xll.BDP(C17,$D$11)</f>
        <v>AUD</v>
      </c>
      <c r="E17" s="120" t="s">
        <v>407</v>
      </c>
      <c r="F17" s="121">
        <f>_xll.BDP(C17,$F$11)</f>
        <v>2.4500000000000002</v>
      </c>
      <c r="G17" s="121">
        <f>_xll.BDP(C17,$G$11)</f>
        <v>2.44</v>
      </c>
      <c r="H17" s="122">
        <f>IF(OR(OR(G17="#N/A N/A",G17="#N/A Real Time"),OR(F17="#N/A N/A",F17="#N/A Real Time")),0,  G17 - F17)</f>
        <v>-1.0000000000000231E-2</v>
      </c>
      <c r="I17" s="123">
        <f>IF(OR(F17=0,F17="#N/A N/A"),0,H17 / F17*100)</f>
        <v>-0.40816326530613184</v>
      </c>
      <c r="J17" s="124">
        <v>-4083069</v>
      </c>
      <c r="K17" s="120" t="str">
        <f>CONCATENATE(D856,D17, " Curncy")</f>
        <v>EURAUD Curncy</v>
      </c>
      <c r="L17" s="120">
        <f>IF(D17 = D856,1,_xll.BDP(K17,$L$11))</f>
        <v>1</v>
      </c>
      <c r="M17" s="260">
        <f>IF(D17 = D856,1,_xll.BDP(K17,$M$11)*L17)</f>
        <v>1.5764800000000001</v>
      </c>
      <c r="N17" s="126">
        <f>H17*J17*V17/M17</f>
        <v>25899.909925911485</v>
      </c>
      <c r="O17" s="127">
        <f>N17 / AA816</f>
        <v>1.2955493197014934E-4</v>
      </c>
      <c r="P17" s="268">
        <f>N17 / AA856</f>
        <v>1.2075103967627928E-4</v>
      </c>
      <c r="Q17" s="128">
        <f>IF(OR(OR(J17=0,G17 = "#N/A N/A"),G17="#N/A Real Time"),0,G17*J17*V17/M17)</f>
        <v>-6319578.0219222568</v>
      </c>
      <c r="R17" s="129">
        <f>Q17 / AA816*100</f>
        <v>-3.1611403400715705</v>
      </c>
      <c r="S17" s="273">
        <f>Q17 / AA856*100</f>
        <v>-2.9463253681011468</v>
      </c>
      <c r="T17" s="129">
        <f>IF(S17&lt;0,R17,0)</f>
        <v>-3.1611403400715705</v>
      </c>
      <c r="U17" s="273">
        <f>IF(S17&gt;0,R17,0)</f>
        <v>0</v>
      </c>
      <c r="V17" s="120">
        <f>IF(EXACT(D17,UPPER(D17)),1,0.01)/X17</f>
        <v>1</v>
      </c>
      <c r="W17" s="120">
        <v>0</v>
      </c>
      <c r="X17" s="120">
        <v>1</v>
      </c>
      <c r="Y17" s="127">
        <f>IF(AND(S17&lt;0,O17&gt;0),O17,0)</f>
        <v>1.2955493197014934E-4</v>
      </c>
      <c r="Z17" s="127">
        <f>IF(AND(S17&gt;0,O17&gt;0),O17,0)</f>
        <v>0</v>
      </c>
      <c r="AA17" s="74"/>
      <c r="AB17" s="130">
        <f>_xll.BDH(C17,$AB$11,$D$1,$D$1)</f>
        <v>2.38</v>
      </c>
      <c r="AC17" s="130">
        <f>IF(OR(OR(F17="#N/A N/A",F17="#N/A Real Time"),OR(AB17="#N/A N/A",AB17="#N/A Real Time")),0,  F17 - AB17)</f>
        <v>7.0000000000000284E-2</v>
      </c>
      <c r="AD17" s="177">
        <f>IF(OR(AB17=0,AB17="#N/A N/A"),0,AC17 / AB17*100)</f>
        <v>2.9411764705882475</v>
      </c>
      <c r="AE17" s="132">
        <v>-4083069</v>
      </c>
      <c r="AF17" s="133">
        <f>IF(D17 = D856,1,_xll.BDP(K17,$AF$11)*L17)</f>
        <v>1.57491</v>
      </c>
      <c r="AG17" s="134">
        <f>AC17*AE17*V17/AF17 / AI816</f>
        <v>-9.0593809382994372E-4</v>
      </c>
      <c r="AH17" s="278">
        <f>AC17*AE17*V17/AF17 / AI856</f>
        <v>-8.4437266374607256E-4</v>
      </c>
      <c r="AI17" s="77"/>
      <c r="AJ17" s="73"/>
      <c r="AK17" s="65"/>
    </row>
    <row r="18" spans="1:37" x14ac:dyDescent="0.2">
      <c r="B18" s="120">
        <v>1631</v>
      </c>
      <c r="C18" s="120" t="s">
        <v>462</v>
      </c>
      <c r="D18" s="120" t="str">
        <f>_xll.BDP(C18,$D$11)</f>
        <v>AUD</v>
      </c>
      <c r="E18" s="120" t="s">
        <v>470</v>
      </c>
      <c r="F18" s="121">
        <f>_xll.BDP(C18,$F$11)</f>
        <v>132</v>
      </c>
      <c r="G18" s="121">
        <f>_xll.BDP(C18,$G$11)</f>
        <v>132.37</v>
      </c>
      <c r="H18" s="122">
        <f>IF(OR(OR(G18="#N/A N/A",G18="#N/A Real Time"),OR(F18="#N/A N/A",F18="#N/A Real Time")),0,  G18 - F18)</f>
        <v>0.37000000000000455</v>
      </c>
      <c r="I18" s="123">
        <f>IF(OR(F18=0,F18="#N/A N/A"),0,H18 / F18*100)</f>
        <v>0.28030303030303377</v>
      </c>
      <c r="J18" s="124">
        <v>0</v>
      </c>
      <c r="K18" s="120" t="str">
        <f>CONCATENATE(D856,D18, " Curncy")</f>
        <v>EURAUD Curncy</v>
      </c>
      <c r="L18" s="120">
        <f>IF(D18 = D856,1,_xll.BDP(K18,$L$11))</f>
        <v>1</v>
      </c>
      <c r="M18" s="260">
        <f>IF(D18 = D856,1,_xll.BDP(K18,$M$11)*L18)</f>
        <v>1.5764800000000001</v>
      </c>
      <c r="N18" s="126">
        <f>H18*J18*V18/M18</f>
        <v>0</v>
      </c>
      <c r="O18" s="127">
        <f>N18 / AA816</f>
        <v>0</v>
      </c>
      <c r="P18" s="268">
        <f>N18 / AA856</f>
        <v>0</v>
      </c>
      <c r="Q18" s="128">
        <f>IF(OR(OR(J18=0,G18 = "#N/A N/A"),G18="#N/A Real Time"),0,G18*J18*V18/M18)</f>
        <v>0</v>
      </c>
      <c r="R18" s="129">
        <f>Q18 / AA816*100</f>
        <v>0</v>
      </c>
      <c r="S18" s="273">
        <f>Q18 / AA856*100</f>
        <v>0</v>
      </c>
      <c r="T18" s="129">
        <f>IF(S18&lt;0,R18,0)</f>
        <v>0</v>
      </c>
      <c r="U18" s="273">
        <f>IF(S18&gt;0,R18,0)</f>
        <v>0</v>
      </c>
      <c r="V18" s="120">
        <f>IF(EXACT(D18,UPPER(D18)),1,0.01)/X18</f>
        <v>1</v>
      </c>
      <c r="W18" s="120">
        <v>0</v>
      </c>
      <c r="X18" s="120">
        <v>1</v>
      </c>
      <c r="Y18" s="127">
        <f>IF(AND(S18&lt;0,O18&gt;0),O18,0)</f>
        <v>0</v>
      </c>
      <c r="Z18" s="127">
        <f>IF(AND(S18&gt;0,O18&gt;0),O18,0)</f>
        <v>0</v>
      </c>
      <c r="AA18" s="74"/>
      <c r="AB18" s="130">
        <f>_xll.BDH(C18,$AB$11,$D$1,$D$1)</f>
        <v>130.54</v>
      </c>
      <c r="AC18" s="130">
        <f>IF(OR(OR(F18="#N/A N/A",F18="#N/A Real Time"),OR(AB18="#N/A N/A",AB18="#N/A Real Time")),0,  F18 - AB18)</f>
        <v>1.460000000000008</v>
      </c>
      <c r="AD18" s="177">
        <f>IF(OR(AB18=0,AB18="#N/A N/A"),0,AC18 / AB18*100)</f>
        <v>1.1184311322200153</v>
      </c>
      <c r="AE18" s="132">
        <v>0</v>
      </c>
      <c r="AF18" s="133">
        <f>IF(D18 = D856,1,_xll.BDP(K18,$AF$11)*L18)</f>
        <v>1.57491</v>
      </c>
      <c r="AG18" s="134">
        <f>AC18*AE18*V18/AF18 / AI816</f>
        <v>0</v>
      </c>
      <c r="AH18" s="278">
        <f>AC18*AE18*V18/AF18 / AI856</f>
        <v>0</v>
      </c>
      <c r="AI18" s="77"/>
      <c r="AJ18" s="73"/>
      <c r="AK18" s="65"/>
    </row>
    <row r="19" spans="1:37" x14ac:dyDescent="0.2">
      <c r="B19" s="120">
        <v>19629</v>
      </c>
      <c r="C19" s="120" t="s">
        <v>463</v>
      </c>
      <c r="D19" s="120" t="str">
        <f>_xll.BDP(C19,$D$11)</f>
        <v>AUD</v>
      </c>
      <c r="E19" s="120" t="s">
        <v>471</v>
      </c>
      <c r="F19" s="121">
        <f>_xll.BDP(C19,$F$11)</f>
        <v>0.22500000000000001</v>
      </c>
      <c r="G19" s="121">
        <f>_xll.BDP(C19,$G$11)</f>
        <v>0.28499999999999998</v>
      </c>
      <c r="H19" s="122">
        <f>IF(OR(OR(G19="#N/A N/A",G19="#N/A Real Time"),OR(F19="#N/A N/A",F19="#N/A Real Time")),0,  G19 - F19)</f>
        <v>5.999999999999997E-2</v>
      </c>
      <c r="I19" s="123">
        <f>IF(OR(F19=0,F19="#N/A N/A"),0,H19 / F19*100)</f>
        <v>26.666666666666654</v>
      </c>
      <c r="J19" s="124">
        <v>0</v>
      </c>
      <c r="K19" s="120" t="str">
        <f>CONCATENATE(D856,D19, " Curncy")</f>
        <v>EURAUD Curncy</v>
      </c>
      <c r="L19" s="120">
        <f>IF(D19 = D856,1,_xll.BDP(K19,$L$11))</f>
        <v>1</v>
      </c>
      <c r="M19" s="260">
        <f>IF(D19 = D856,1,_xll.BDP(K19,$M$11)*L19)</f>
        <v>1.5764800000000001</v>
      </c>
      <c r="N19" s="126">
        <f>H19*J19*V19/M19</f>
        <v>0</v>
      </c>
      <c r="O19" s="127">
        <f>N19 / AA816</f>
        <v>0</v>
      </c>
      <c r="P19" s="268">
        <f>N19 / AA856</f>
        <v>0</v>
      </c>
      <c r="Q19" s="128">
        <f>IF(OR(OR(J19=0,G19 = "#N/A N/A"),G19="#N/A Real Time"),0,G19*J19*V19/M19)</f>
        <v>0</v>
      </c>
      <c r="R19" s="129">
        <f>Q19 / AA816*100</f>
        <v>0</v>
      </c>
      <c r="S19" s="273">
        <f>Q19 / AA856*100</f>
        <v>0</v>
      </c>
      <c r="T19" s="129">
        <f>IF(S19&lt;0,R19,0)</f>
        <v>0</v>
      </c>
      <c r="U19" s="273">
        <f>IF(S19&gt;0,R19,0)</f>
        <v>0</v>
      </c>
      <c r="V19" s="120">
        <f>IF(EXACT(D19,UPPER(D19)),1,0.01)/X19</f>
        <v>1</v>
      </c>
      <c r="W19" s="120">
        <v>0</v>
      </c>
      <c r="X19" s="120">
        <v>1</v>
      </c>
      <c r="Y19" s="127">
        <f>IF(AND(S19&lt;0,O19&gt;0),O19,0)</f>
        <v>0</v>
      </c>
      <c r="Z19" s="127">
        <f>IF(AND(S19&gt;0,O19&gt;0),O19,0)</f>
        <v>0</v>
      </c>
      <c r="AA19" s="74"/>
      <c r="AB19" s="130">
        <f>_xll.BDH(C19,$AB$11,$D$1,$D$1)</f>
        <v>0.22500000000000001</v>
      </c>
      <c r="AC19" s="130">
        <f>IF(OR(OR(F19="#N/A N/A",F19="#N/A Real Time"),OR(AB19="#N/A N/A",AB19="#N/A Real Time")),0,  F19 - AB19)</f>
        <v>0</v>
      </c>
      <c r="AD19" s="177">
        <f>IF(OR(AB19=0,AB19="#N/A N/A"),0,AC19 / AB19*100)</f>
        <v>0</v>
      </c>
      <c r="AE19" s="132">
        <v>0</v>
      </c>
      <c r="AF19" s="133">
        <f>IF(D19 = D856,1,_xll.BDP(K19,$AF$11)*L19)</f>
        <v>1.57491</v>
      </c>
      <c r="AG19" s="134">
        <f>AC19*AE19*V19/AF19 / AI816</f>
        <v>0</v>
      </c>
      <c r="AH19" s="278">
        <f>AC19*AE19*V19/AF19 / AI856</f>
        <v>0</v>
      </c>
      <c r="AI19" s="77"/>
      <c r="AJ19" s="73"/>
      <c r="AK19" s="65"/>
    </row>
    <row r="20" spans="1:37" x14ac:dyDescent="0.2">
      <c r="B20" s="120">
        <v>20956</v>
      </c>
      <c r="C20" s="120" t="s">
        <v>208</v>
      </c>
      <c r="D20" s="120" t="str">
        <f>_xll.BDP(C20,$D$11)</f>
        <v>AUD</v>
      </c>
      <c r="E20" s="120" t="s">
        <v>408</v>
      </c>
      <c r="F20" s="121">
        <f>_xll.BDP(C20,$F$11)</f>
        <v>2.64</v>
      </c>
      <c r="G20" s="121">
        <f>_xll.BDP(C20,$G$11)</f>
        <v>2.65</v>
      </c>
      <c r="H20" s="122">
        <f>IF(OR(OR(G20="#N/A N/A",G20="#N/A Real Time"),OR(F20="#N/A N/A",F20="#N/A Real Time")),0,  G20 - F20)</f>
        <v>9.9999999999997868E-3</v>
      </c>
      <c r="I20" s="123">
        <f>IF(OR(F20=0,F20="#N/A N/A"),0,H20 / F20*100)</f>
        <v>0.37878787878787068</v>
      </c>
      <c r="J20" s="124">
        <v>0</v>
      </c>
      <c r="K20" s="120" t="str">
        <f>CONCATENATE(D856,D20, " Curncy")</f>
        <v>EURAUD Curncy</v>
      </c>
      <c r="L20" s="120">
        <f>IF(D20 = D856,1,_xll.BDP(K20,$L$11))</f>
        <v>1</v>
      </c>
      <c r="M20" s="260">
        <f>IF(D20 = D856,1,_xll.BDP(K20,$M$11)*L20)</f>
        <v>1.5764800000000001</v>
      </c>
      <c r="N20" s="126">
        <f>H20*J20*V20/M20</f>
        <v>0</v>
      </c>
      <c r="O20" s="127">
        <f>N20 / AA816</f>
        <v>0</v>
      </c>
      <c r="P20" s="268">
        <f>N20 / AA856</f>
        <v>0</v>
      </c>
      <c r="Q20" s="128">
        <f>IF(OR(OR(J20=0,G20 = "#N/A N/A"),G20="#N/A Real Time"),0,G20*J20*V20/M20)</f>
        <v>0</v>
      </c>
      <c r="R20" s="129">
        <f>Q20 / AA816*100</f>
        <v>0</v>
      </c>
      <c r="S20" s="273">
        <f>Q20 / AA856*100</f>
        <v>0</v>
      </c>
      <c r="T20" s="129">
        <f>IF(S20&lt;0,R20,0)</f>
        <v>0</v>
      </c>
      <c r="U20" s="273">
        <f>IF(S20&gt;0,R20,0)</f>
        <v>0</v>
      </c>
      <c r="V20" s="120">
        <f>IF(EXACT(D20,UPPER(D20)),1,0.01)/X20</f>
        <v>1</v>
      </c>
      <c r="W20" s="120">
        <v>0</v>
      </c>
      <c r="X20" s="120">
        <v>1</v>
      </c>
      <c r="Y20" s="127">
        <f>IF(AND(S20&lt;0,O20&gt;0),O20,0)</f>
        <v>0</v>
      </c>
      <c r="Z20" s="127">
        <f>IF(AND(S20&gt;0,O20&gt;0),O20,0)</f>
        <v>0</v>
      </c>
      <c r="AA20" s="74"/>
      <c r="AB20" s="130">
        <f>_xll.BDH(C20,$AB$11,$D$1,$D$1)</f>
        <v>2.59</v>
      </c>
      <c r="AC20" s="130">
        <f>IF(OR(OR(F20="#N/A N/A",F20="#N/A Real Time"),OR(AB20="#N/A N/A",AB20="#N/A Real Time")),0,  F20 - AB20)</f>
        <v>5.0000000000000266E-2</v>
      </c>
      <c r="AD20" s="177">
        <f>IF(OR(AB20=0,AB20="#N/A N/A"),0,AC20 / AB20*100)</f>
        <v>1.9305019305019409</v>
      </c>
      <c r="AE20" s="132">
        <v>0</v>
      </c>
      <c r="AF20" s="133">
        <f>IF(D20 = D856,1,_xll.BDP(K20,$AF$11)*L20)</f>
        <v>1.57491</v>
      </c>
      <c r="AG20" s="134">
        <f>AC20*AE20*V20/AF20 / AI816</f>
        <v>0</v>
      </c>
      <c r="AH20" s="278">
        <f>AC20*AE20*V20/AF20 / AI856</f>
        <v>0</v>
      </c>
      <c r="AI20" s="77"/>
      <c r="AJ20" s="73"/>
      <c r="AK20" s="65"/>
    </row>
    <row r="21" spans="1:37" x14ac:dyDescent="0.2">
      <c r="B21" s="120">
        <v>24458</v>
      </c>
      <c r="C21" s="120" t="s">
        <v>207</v>
      </c>
      <c r="D21" s="120" t="str">
        <f>_xll.BDP(C21,$D$11)</f>
        <v>AUD</v>
      </c>
      <c r="E21" s="120" t="s">
        <v>392</v>
      </c>
      <c r="F21" s="121" t="str">
        <f>_xll.BDP(C21,$F$11)</f>
        <v>#N/A N/A</v>
      </c>
      <c r="G21" s="121" t="str">
        <f>_xll.BDP(C21,$G$11)</f>
        <v>#N/A N/A</v>
      </c>
      <c r="H21" s="122">
        <f>IF(OR(OR(G21="#N/A N/A",G21="#N/A Real Time"),OR(F21="#N/A N/A",F21="#N/A Real Time")),0,  G21 - F21)</f>
        <v>0</v>
      </c>
      <c r="I21" s="123">
        <f>IF(OR(F21=0,F21="#N/A N/A"),0,H21 / F21*100)</f>
        <v>0</v>
      </c>
      <c r="J21" s="124">
        <v>5759800</v>
      </c>
      <c r="K21" s="120" t="str">
        <f>CONCATENATE(D856,D21, " Curncy")</f>
        <v>EURAUD Curncy</v>
      </c>
      <c r="L21" s="120">
        <f>IF(D21 = D856,1,_xll.BDP(K21,$L$11))</f>
        <v>1</v>
      </c>
      <c r="M21" s="260">
        <f>IF(D21 = D856,1,_xll.BDP(K21,$M$11)*L21)</f>
        <v>1.5764800000000001</v>
      </c>
      <c r="N21" s="126">
        <f>H21*J21*V21/M21</f>
        <v>0</v>
      </c>
      <c r="O21" s="127">
        <f>N21 / AA816</f>
        <v>0</v>
      </c>
      <c r="P21" s="268">
        <f>N21 / AA856</f>
        <v>0</v>
      </c>
      <c r="Q21" s="128">
        <f>IF(OR(OR(J21=0,G21 = "#N/A N/A"),G21="#N/A Real Time"),0,G21*J21*V21/M21)</f>
        <v>0</v>
      </c>
      <c r="R21" s="129">
        <f>Q21 / AA816*100</f>
        <v>0</v>
      </c>
      <c r="S21" s="273">
        <f>Q21 / AA856*100</f>
        <v>0</v>
      </c>
      <c r="T21" s="129">
        <f>IF(S21&lt;0,R21,0)</f>
        <v>0</v>
      </c>
      <c r="U21" s="273">
        <f>IF(S21&gt;0,R21,0)</f>
        <v>0</v>
      </c>
      <c r="V21" s="120">
        <f>IF(EXACT(D21,UPPER(D21)),1,0.01)/X21</f>
        <v>1</v>
      </c>
      <c r="W21" s="120">
        <v>0</v>
      </c>
      <c r="X21" s="120">
        <v>1</v>
      </c>
      <c r="Y21" s="127">
        <f>IF(AND(S21&lt;0,O21&gt;0),O21,0)</f>
        <v>0</v>
      </c>
      <c r="Z21" s="127">
        <f>IF(AND(S21&gt;0,O21&gt;0),O21,0)</f>
        <v>0</v>
      </c>
      <c r="AA21" s="74"/>
      <c r="AB21" s="130" t="str">
        <f>_xll.BDH(C21,$AB$11,$D$1,$D$1)</f>
        <v>#N/A N/A</v>
      </c>
      <c r="AC21" s="130">
        <f>IF(OR(OR(F21="#N/A N/A",F21="#N/A Real Time"),OR(AB21="#N/A N/A",AB21="#N/A Real Time")),0,  F21 - AB21)</f>
        <v>0</v>
      </c>
      <c r="AD21" s="177">
        <f>IF(OR(AB21=0,AB21="#N/A N/A"),0,AC21 / AB21*100)</f>
        <v>0</v>
      </c>
      <c r="AE21" s="132">
        <v>5759800</v>
      </c>
      <c r="AF21" s="133">
        <f>IF(D21 = D856,1,_xll.BDP(K21,$AF$11)*L21)</f>
        <v>1.57491</v>
      </c>
      <c r="AG21" s="134">
        <f>AC21*AE21*V21/AF21 / AI816</f>
        <v>0</v>
      </c>
      <c r="AH21" s="278">
        <f>AC21*AE21*V21/AF21 / AI856</f>
        <v>0</v>
      </c>
      <c r="AI21" s="77"/>
      <c r="AJ21" s="73"/>
      <c r="AK21" s="65"/>
    </row>
    <row r="22" spans="1:37" x14ac:dyDescent="0.2">
      <c r="B22" s="120">
        <v>19726</v>
      </c>
      <c r="C22" s="120" t="s">
        <v>464</v>
      </c>
      <c r="D22" s="120" t="str">
        <f>_xll.BDP(C22,$D$11)</f>
        <v>AUD</v>
      </c>
      <c r="E22" s="120" t="s">
        <v>472</v>
      </c>
      <c r="F22" s="121">
        <f>_xll.BDP(C22,$F$11)</f>
        <v>7.41</v>
      </c>
      <c r="G22" s="121">
        <f>_xll.BDP(C22,$G$11)</f>
        <v>7.38</v>
      </c>
      <c r="H22" s="122">
        <f>IF(OR(OR(G22="#N/A N/A",G22="#N/A Real Time"),OR(F22="#N/A N/A",F22="#N/A Real Time")),0,  G22 - F22)</f>
        <v>-3.0000000000000249E-2</v>
      </c>
      <c r="I22" s="123">
        <f>IF(OR(F22=0,F22="#N/A N/A"),0,H22 / F22*100)</f>
        <v>-0.40485829959514508</v>
      </c>
      <c r="J22" s="124">
        <v>0</v>
      </c>
      <c r="K22" s="120" t="str">
        <f>CONCATENATE(D856,D22, " Curncy")</f>
        <v>EURAUD Curncy</v>
      </c>
      <c r="L22" s="120">
        <f>IF(D22 = D856,1,_xll.BDP(K22,$L$11))</f>
        <v>1</v>
      </c>
      <c r="M22" s="260">
        <f>IF(D22 = D856,1,_xll.BDP(K22,$M$11)*L22)</f>
        <v>1.5764800000000001</v>
      </c>
      <c r="N22" s="126">
        <f>H22*J22*V22/M22</f>
        <v>0</v>
      </c>
      <c r="O22" s="127">
        <f>N22 / AA816</f>
        <v>0</v>
      </c>
      <c r="P22" s="268">
        <f>N22 / AA856</f>
        <v>0</v>
      </c>
      <c r="Q22" s="128">
        <f>IF(OR(OR(J22=0,G22 = "#N/A N/A"),G22="#N/A Real Time"),0,G22*J22*V22/M22)</f>
        <v>0</v>
      </c>
      <c r="R22" s="129">
        <f>Q22 / AA816*100</f>
        <v>0</v>
      </c>
      <c r="S22" s="273">
        <f>Q22 / AA856*100</f>
        <v>0</v>
      </c>
      <c r="T22" s="129">
        <f>IF(S22&lt;0,R22,0)</f>
        <v>0</v>
      </c>
      <c r="U22" s="273">
        <f>IF(S22&gt;0,R22,0)</f>
        <v>0</v>
      </c>
      <c r="V22" s="120">
        <f>IF(EXACT(D22,UPPER(D22)),1,0.01)/X22</f>
        <v>1</v>
      </c>
      <c r="W22" s="120">
        <v>0</v>
      </c>
      <c r="X22" s="120">
        <v>1</v>
      </c>
      <c r="Y22" s="127">
        <f>IF(AND(S22&lt;0,O22&gt;0),O22,0)</f>
        <v>0</v>
      </c>
      <c r="Z22" s="127">
        <f>IF(AND(S22&gt;0,O22&gt;0),O22,0)</f>
        <v>0</v>
      </c>
      <c r="AA22" s="74"/>
      <c r="AB22" s="130">
        <f>_xll.BDH(C22,$AB$11,$D$1,$D$1)</f>
        <v>7.31</v>
      </c>
      <c r="AC22" s="130">
        <f>IF(OR(OR(F22="#N/A N/A",F22="#N/A Real Time"),OR(AB22="#N/A N/A",AB22="#N/A Real Time")),0,  F22 - AB22)</f>
        <v>0.10000000000000053</v>
      </c>
      <c r="AD22" s="177">
        <f>IF(OR(AB22=0,AB22="#N/A N/A"),0,AC22 / AB22*100)</f>
        <v>1.3679890560875587</v>
      </c>
      <c r="AE22" s="132">
        <v>0</v>
      </c>
      <c r="AF22" s="133">
        <f>IF(D22 = D856,1,_xll.BDP(K22,$AF$11)*L22)</f>
        <v>1.57491</v>
      </c>
      <c r="AG22" s="134">
        <f>AC22*AE22*V22/AF22 / AI816</f>
        <v>0</v>
      </c>
      <c r="AH22" s="278">
        <f>AC22*AE22*V22/AF22 / AI856</f>
        <v>0</v>
      </c>
      <c r="AI22" s="77"/>
      <c r="AJ22" s="73"/>
      <c r="AK22" s="65"/>
    </row>
    <row r="23" spans="1:37" x14ac:dyDescent="0.2">
      <c r="B23" s="120">
        <v>21043</v>
      </c>
      <c r="C23" s="120" t="s">
        <v>465</v>
      </c>
      <c r="D23" s="120" t="str">
        <f>_xll.BDP(C23,$D$11)</f>
        <v>AUD</v>
      </c>
      <c r="E23" s="120" t="s">
        <v>473</v>
      </c>
      <c r="F23" s="121">
        <f>_xll.BDP(C23,$F$11)</f>
        <v>34.729999999999997</v>
      </c>
      <c r="G23" s="121">
        <f>_xll.BDP(C23,$G$11)</f>
        <v>34.44</v>
      </c>
      <c r="H23" s="122">
        <f>IF(OR(OR(G23="#N/A N/A",G23="#N/A Real Time"),OR(F23="#N/A N/A",F23="#N/A Real Time")),0,  G23 - F23)</f>
        <v>-0.28999999999999915</v>
      </c>
      <c r="I23" s="123">
        <f>IF(OR(F23=0,F23="#N/A N/A"),0,H23 / F23*100)</f>
        <v>-0.8350129570976077</v>
      </c>
      <c r="J23" s="124">
        <v>0</v>
      </c>
      <c r="K23" s="120" t="str">
        <f>CONCATENATE(D856,D23, " Curncy")</f>
        <v>EURAUD Curncy</v>
      </c>
      <c r="L23" s="120">
        <f>IF(D23 = D856,1,_xll.BDP(K23,$L$11))</f>
        <v>1</v>
      </c>
      <c r="M23" s="260">
        <f>IF(D23 = D856,1,_xll.BDP(K23,$M$11)*L23)</f>
        <v>1.5764800000000001</v>
      </c>
      <c r="N23" s="126">
        <f>H23*J23*V23/M23</f>
        <v>0</v>
      </c>
      <c r="O23" s="127">
        <f>N23 / AA816</f>
        <v>0</v>
      </c>
      <c r="P23" s="268">
        <f>N23 / AA856</f>
        <v>0</v>
      </c>
      <c r="Q23" s="128">
        <f>IF(OR(OR(J23=0,G23 = "#N/A N/A"),G23="#N/A Real Time"),0,G23*J23*V23/M23)</f>
        <v>0</v>
      </c>
      <c r="R23" s="129">
        <f>Q23 / AA816*100</f>
        <v>0</v>
      </c>
      <c r="S23" s="273">
        <f>Q23 / AA856*100</f>
        <v>0</v>
      </c>
      <c r="T23" s="129">
        <f>IF(S23&lt;0,R23,0)</f>
        <v>0</v>
      </c>
      <c r="U23" s="273">
        <f>IF(S23&gt;0,R23,0)</f>
        <v>0</v>
      </c>
      <c r="V23" s="120">
        <f>IF(EXACT(D23,UPPER(D23)),1,0.01)/X23</f>
        <v>1</v>
      </c>
      <c r="W23" s="120">
        <v>0</v>
      </c>
      <c r="X23" s="120">
        <v>1</v>
      </c>
      <c r="Y23" s="127">
        <f>IF(AND(S23&lt;0,O23&gt;0),O23,0)</f>
        <v>0</v>
      </c>
      <c r="Z23" s="127">
        <f>IF(AND(S23&gt;0,O23&gt;0),O23,0)</f>
        <v>0</v>
      </c>
      <c r="AA23" s="74"/>
      <c r="AB23" s="130">
        <f>_xll.BDH(C23,$AB$11,$D$1,$D$1)</f>
        <v>34.29</v>
      </c>
      <c r="AC23" s="130">
        <f>IF(OR(OR(F23="#N/A N/A",F23="#N/A Real Time"),OR(AB23="#N/A N/A",AB23="#N/A Real Time")),0,  F23 - AB23)</f>
        <v>0.43999999999999773</v>
      </c>
      <c r="AD23" s="177">
        <f>IF(OR(AB23=0,AB23="#N/A N/A"),0,AC23 / AB23*100)</f>
        <v>1.2831729367162372</v>
      </c>
      <c r="AE23" s="132">
        <v>0</v>
      </c>
      <c r="AF23" s="133">
        <f>IF(D23 = D856,1,_xll.BDP(K23,$AF$11)*L23)</f>
        <v>1.57491</v>
      </c>
      <c r="AG23" s="134">
        <f>AC23*AE23*V23/AF23 / AI816</f>
        <v>0</v>
      </c>
      <c r="AH23" s="278">
        <f>AC23*AE23*V23/AF23 / AI856</f>
        <v>0</v>
      </c>
      <c r="AI23" s="77"/>
      <c r="AJ23" s="73"/>
      <c r="AK23" s="65"/>
    </row>
    <row r="24" spans="1:37" x14ac:dyDescent="0.2">
      <c r="B24" s="120">
        <v>24969</v>
      </c>
      <c r="C24" s="120" t="s">
        <v>206</v>
      </c>
      <c r="D24" s="120" t="str">
        <f>_xll.BDP(C24,$D$11)</f>
        <v>AUD</v>
      </c>
      <c r="E24" s="120" t="s">
        <v>391</v>
      </c>
      <c r="F24" s="121">
        <f>_xll.BDP(C24,$F$11)</f>
        <v>1.325</v>
      </c>
      <c r="G24" s="121">
        <f>_xll.BDP(C24,$G$11)</f>
        <v>1.36</v>
      </c>
      <c r="H24" s="122">
        <f>IF(OR(OR(G24="#N/A N/A",G24="#N/A Real Time"),OR(F24="#N/A N/A",F24="#N/A Real Time")),0,  G24 - F24)</f>
        <v>3.5000000000000142E-2</v>
      </c>
      <c r="I24" s="123">
        <f>IF(OR(F24=0,F24="#N/A N/A"),0,H24 / F24*100)</f>
        <v>2.6415094339622751</v>
      </c>
      <c r="J24" s="124">
        <v>0</v>
      </c>
      <c r="K24" s="120" t="str">
        <f>CONCATENATE(D856,D24, " Curncy")</f>
        <v>EURAUD Curncy</v>
      </c>
      <c r="L24" s="120">
        <f>IF(D24 = D856,1,_xll.BDP(K24,$L$11))</f>
        <v>1</v>
      </c>
      <c r="M24" s="260">
        <f>IF(D24 = D856,1,_xll.BDP(K24,$M$11)*L24)</f>
        <v>1.5764800000000001</v>
      </c>
      <c r="N24" s="126">
        <f>H24*J24*V24/M24</f>
        <v>0</v>
      </c>
      <c r="O24" s="127">
        <f>N24 / AA816</f>
        <v>0</v>
      </c>
      <c r="P24" s="268">
        <f>N24 / AA856</f>
        <v>0</v>
      </c>
      <c r="Q24" s="128">
        <f>IF(OR(OR(J24=0,G24 = "#N/A N/A"),G24="#N/A Real Time"),0,G24*J24*V24/M24)</f>
        <v>0</v>
      </c>
      <c r="R24" s="129">
        <f>Q24 / AA816*100</f>
        <v>0</v>
      </c>
      <c r="S24" s="273">
        <f>Q24 / AA856*100</f>
        <v>0</v>
      </c>
      <c r="T24" s="129">
        <f>IF(S24&lt;0,R24,0)</f>
        <v>0</v>
      </c>
      <c r="U24" s="273">
        <f>IF(S24&gt;0,R24,0)</f>
        <v>0</v>
      </c>
      <c r="V24" s="120">
        <f>IF(EXACT(D24,UPPER(D24)),1,0.01)/X24</f>
        <v>1</v>
      </c>
      <c r="W24" s="120">
        <v>0</v>
      </c>
      <c r="X24" s="120">
        <v>1</v>
      </c>
      <c r="Y24" s="127">
        <f>IF(AND(S24&lt;0,O24&gt;0),O24,0)</f>
        <v>0</v>
      </c>
      <c r="Z24" s="127">
        <f>IF(AND(S24&gt;0,O24&gt;0),O24,0)</f>
        <v>0</v>
      </c>
      <c r="AA24" s="74"/>
      <c r="AB24" s="130">
        <f>_xll.BDH(C24,$AB$11,$D$1,$D$1)</f>
        <v>1.33</v>
      </c>
      <c r="AC24" s="130">
        <f>IF(OR(OR(F24="#N/A N/A",F24="#N/A Real Time"),OR(AB24="#N/A N/A",AB24="#N/A Real Time")),0,  F24 - AB24)</f>
        <v>-5.0000000000001155E-3</v>
      </c>
      <c r="AD24" s="177">
        <f>IF(OR(AB24=0,AB24="#N/A N/A"),0,AC24 / AB24*100)</f>
        <v>-0.37593984962406879</v>
      </c>
      <c r="AE24" s="132">
        <v>0</v>
      </c>
      <c r="AF24" s="133">
        <f>IF(D24 = D856,1,_xll.BDP(K24,$AF$11)*L24)</f>
        <v>1.57491</v>
      </c>
      <c r="AG24" s="134">
        <f>AC24*AE24*V24/AF24 / AI816</f>
        <v>0</v>
      </c>
      <c r="AH24" s="278">
        <f>AC24*AE24*V24/AF24 / AI856</f>
        <v>0</v>
      </c>
      <c r="AI24" s="77"/>
      <c r="AJ24" s="73"/>
      <c r="AK24" s="65"/>
    </row>
    <row r="25" spans="1:37" x14ac:dyDescent="0.2">
      <c r="B25" s="120">
        <v>26847</v>
      </c>
      <c r="C25" s="120" t="s">
        <v>205</v>
      </c>
      <c r="D25" s="120" t="str">
        <f>_xll.BDP(C25,$D$11)</f>
        <v>AUD</v>
      </c>
      <c r="E25" s="120" t="s">
        <v>390</v>
      </c>
      <c r="F25" s="121">
        <f>_xll.BDP(C25,$F$11)</f>
        <v>5.0000000000000001E-3</v>
      </c>
      <c r="G25" s="121">
        <f>_xll.BDP(C25,$G$11)</f>
        <v>5.0000000000000001E-3</v>
      </c>
      <c r="H25" s="122">
        <f>IF(OR(OR(G25="#N/A N/A",G25="#N/A Real Time"),OR(F25="#N/A N/A",F25="#N/A Real Time")),0,  G25 - F25)</f>
        <v>0</v>
      </c>
      <c r="I25" s="123">
        <f>IF(OR(F25=0,F25="#N/A N/A"),0,H25 / F25*100)</f>
        <v>0</v>
      </c>
      <c r="J25" s="124">
        <v>383311</v>
      </c>
      <c r="K25" s="120" t="str">
        <f>CONCATENATE(D856,D25, " Curncy")</f>
        <v>EURAUD Curncy</v>
      </c>
      <c r="L25" s="120">
        <f>IF(D25 = D856,1,_xll.BDP(K25,$L$11))</f>
        <v>1</v>
      </c>
      <c r="M25" s="260">
        <f>IF(D25 = D856,1,_xll.BDP(K25,$M$11)*L25)</f>
        <v>1.5764800000000001</v>
      </c>
      <c r="N25" s="126">
        <f>H25*J25*V25/M25</f>
        <v>0</v>
      </c>
      <c r="O25" s="127">
        <f>N25 / AA816</f>
        <v>0</v>
      </c>
      <c r="P25" s="268">
        <f>N25 / AA856</f>
        <v>0</v>
      </c>
      <c r="Q25" s="128">
        <f>IF(OR(OR(J25=0,G25 = "#N/A N/A"),G25="#N/A Real Time"),0,G25*J25*V25/M25)</f>
        <v>1215.7179285496802</v>
      </c>
      <c r="R25" s="129">
        <f>Q25 / AA816*100</f>
        <v>6.0811892388309833E-4</v>
      </c>
      <c r="S25" s="273">
        <f>Q25 / AA856*100</f>
        <v>5.6679426393912546E-4</v>
      </c>
      <c r="T25" s="129">
        <f>IF(S25&lt;0,R25,0)</f>
        <v>0</v>
      </c>
      <c r="U25" s="273">
        <f>IF(S25&gt;0,R25,0)</f>
        <v>6.0811892388309833E-4</v>
      </c>
      <c r="V25" s="120">
        <f>IF(EXACT(D25,UPPER(D25)),1,0.01)/X25</f>
        <v>1</v>
      </c>
      <c r="W25" s="120">
        <v>4</v>
      </c>
      <c r="X25" s="120">
        <v>1</v>
      </c>
      <c r="Y25" s="127">
        <f>IF(AND(S25&lt;0,O25&gt;0),O25,0)</f>
        <v>0</v>
      </c>
      <c r="Z25" s="127">
        <f>IF(AND(S25&gt;0,O25&gt;0),O25,0)</f>
        <v>0</v>
      </c>
      <c r="AA25" s="74"/>
      <c r="AB25" s="130">
        <f>_xll.BDH(C25,$AB$11,$D$1,$D$1)</f>
        <v>5.0000000000000001E-3</v>
      </c>
      <c r="AC25" s="130">
        <f>IF(OR(OR(F25="#N/A N/A",F25="#N/A Real Time"),OR(AB25="#N/A N/A",AB25="#N/A Real Time")),0,  F25 - AB25)</f>
        <v>0</v>
      </c>
      <c r="AD25" s="177">
        <f>IF(OR(AB25=0,AB25="#N/A N/A"),0,AC25 / AB25*100)</f>
        <v>0</v>
      </c>
      <c r="AE25" s="132">
        <v>383311</v>
      </c>
      <c r="AF25" s="133">
        <f>IF(D25 = D856,1,_xll.BDP(K25,$AF$11)*L25)</f>
        <v>1.57491</v>
      </c>
      <c r="AG25" s="134">
        <f>AC25*AE25*V25/AF25 / AI816</f>
        <v>0</v>
      </c>
      <c r="AH25" s="278">
        <f>AC25*AE25*V25/AF25 / AI856</f>
        <v>0</v>
      </c>
      <c r="AI25" s="77"/>
      <c r="AJ25" s="73"/>
    </row>
    <row r="26" spans="1:37" x14ac:dyDescent="0.2">
      <c r="B26" s="120">
        <v>20633</v>
      </c>
      <c r="C26" s="120" t="s">
        <v>204</v>
      </c>
      <c r="D26" s="120" t="str">
        <f>_xll.BDP(C26,$D$11)</f>
        <v>AUD</v>
      </c>
      <c r="E26" s="120" t="s">
        <v>409</v>
      </c>
      <c r="F26" s="121">
        <f>_xll.BDP(C26,$F$11)</f>
        <v>31</v>
      </c>
      <c r="G26" s="121">
        <f>_xll.BDP(C26,$G$11)</f>
        <v>31.14</v>
      </c>
      <c r="H26" s="122">
        <f>IF(OR(OR(G26="#N/A N/A",G26="#N/A Real Time"),OR(F26="#N/A N/A",F26="#N/A Real Time")),0,  G26 - F26)</f>
        <v>0.14000000000000057</v>
      </c>
      <c r="I26" s="123">
        <f>IF(OR(F26=0,F26="#N/A N/A"),0,H26 / F26*100)</f>
        <v>0.45161290322580833</v>
      </c>
      <c r="J26" s="124">
        <v>0</v>
      </c>
      <c r="K26" s="120" t="str">
        <f>CONCATENATE(D856,D26, " Curncy")</f>
        <v>EURAUD Curncy</v>
      </c>
      <c r="L26" s="120">
        <f>IF(D26 = D856,1,_xll.BDP(K26,$L$11))</f>
        <v>1</v>
      </c>
      <c r="M26" s="260">
        <f>IF(D26 = D856,1,_xll.BDP(K26,$M$11)*L26)</f>
        <v>1.5764800000000001</v>
      </c>
      <c r="N26" s="126">
        <f>H26*J26*V26/M26</f>
        <v>0</v>
      </c>
      <c r="O26" s="127">
        <f>N26 / AA816</f>
        <v>0</v>
      </c>
      <c r="P26" s="268">
        <f>N26 / AA856</f>
        <v>0</v>
      </c>
      <c r="Q26" s="128">
        <f>IF(OR(OR(J26=0,G26 = "#N/A N/A"),G26="#N/A Real Time"),0,G26*J26*V26/M26)</f>
        <v>0</v>
      </c>
      <c r="R26" s="129">
        <f>Q26 / AA816*100</f>
        <v>0</v>
      </c>
      <c r="S26" s="273">
        <f>Q26 / AA856*100</f>
        <v>0</v>
      </c>
      <c r="T26" s="129">
        <f>IF(S26&lt;0,R26,0)</f>
        <v>0</v>
      </c>
      <c r="U26" s="273">
        <f>IF(S26&gt;0,R26,0)</f>
        <v>0</v>
      </c>
      <c r="V26" s="120">
        <f>IF(EXACT(D26,UPPER(D26)),1,0.01)/X26</f>
        <v>1</v>
      </c>
      <c r="W26" s="120">
        <v>0</v>
      </c>
      <c r="X26" s="120">
        <v>1</v>
      </c>
      <c r="Y26" s="127">
        <f>IF(AND(S26&lt;0,O26&gt;0),O26,0)</f>
        <v>0</v>
      </c>
      <c r="Z26" s="127">
        <f>IF(AND(S26&gt;0,O26&gt;0),O26,0)</f>
        <v>0</v>
      </c>
      <c r="AA26" s="74"/>
      <c r="AB26" s="130">
        <f>_xll.BDH(C26,$AB$11,$D$1,$D$1)</f>
        <v>30.44</v>
      </c>
      <c r="AC26" s="130">
        <f>IF(OR(OR(F26="#N/A N/A",F26="#N/A Real Time"),OR(AB26="#N/A N/A",AB26="#N/A Real Time")),0,  F26 - AB26)</f>
        <v>0.55999999999999872</v>
      </c>
      <c r="AD26" s="177">
        <f>IF(OR(AB26=0,AB26="#N/A N/A"),0,AC26 / AB26*100)</f>
        <v>1.8396846254927683</v>
      </c>
      <c r="AE26" s="132">
        <v>0</v>
      </c>
      <c r="AF26" s="133">
        <f>IF(D26 = D856,1,_xll.BDP(K26,$AF$11)*L26)</f>
        <v>1.57491</v>
      </c>
      <c r="AG26" s="134">
        <f>AC26*AE26*V26/AF26 / AI816</f>
        <v>0</v>
      </c>
      <c r="AH26" s="278">
        <f>AC26*AE26*V26/AF26 / AI856</f>
        <v>0</v>
      </c>
      <c r="AI26" s="77"/>
      <c r="AJ26" s="73"/>
    </row>
    <row r="27" spans="1:37" x14ac:dyDescent="0.2">
      <c r="A27" s="102" t="s">
        <v>250</v>
      </c>
      <c r="B27" s="102"/>
      <c r="C27" s="102"/>
      <c r="D27" s="102"/>
      <c r="E27" s="102" t="s">
        <v>203</v>
      </c>
      <c r="F27" s="136"/>
      <c r="G27" s="136"/>
      <c r="H27" s="137"/>
      <c r="I27" s="138"/>
      <c r="J27" s="139"/>
      <c r="K27" s="102"/>
      <c r="L27" s="102"/>
      <c r="M27" s="263"/>
      <c r="N27" s="158">
        <f xml:space="preserve"> SUM(N13:N26)</f>
        <v>-10883.76002232773</v>
      </c>
      <c r="O27" s="140">
        <f xml:space="preserve"> SUM(O13:O26)</f>
        <v>-5.444207309236333E-5</v>
      </c>
      <c r="P27" s="270">
        <f xml:space="preserve"> SUM(P13:P26)</f>
        <v>-5.0742467523733929E-5</v>
      </c>
      <c r="Q27" s="141">
        <f xml:space="preserve"> SUM(Q13:Q26)</f>
        <v>-10641650.217573328</v>
      </c>
      <c r="R27" s="142">
        <f xml:space="preserve"> SUM(R13:R26)</f>
        <v>-5.3231006359931117</v>
      </c>
      <c r="S27" s="275">
        <f xml:space="preserve"> SUM(S13:S26)</f>
        <v>-4.961369870857034</v>
      </c>
      <c r="T27" s="142">
        <f xml:space="preserve"> SUM(T13:T26)</f>
        <v>-5.3237087549169946</v>
      </c>
      <c r="U27" s="275">
        <f xml:space="preserve"> SUM(U13:U26)</f>
        <v>6.0811892388309833E-4</v>
      </c>
      <c r="V27" s="102"/>
      <c r="W27" s="102"/>
      <c r="X27" s="102"/>
      <c r="Y27" s="143">
        <f xml:space="preserve"> SUM(Y13:Y26)</f>
        <v>1.2955493197014934E-4</v>
      </c>
      <c r="Z27" s="143">
        <f xml:space="preserve"> SUM(Z13:Z26)</f>
        <v>0</v>
      </c>
      <c r="AA27" s="102"/>
      <c r="AB27" s="144"/>
      <c r="AC27" s="144"/>
      <c r="AD27" s="178"/>
      <c r="AE27" s="145"/>
      <c r="AF27" s="146"/>
      <c r="AG27" s="147">
        <f xml:space="preserve"> SUM(AG13:AG26)</f>
        <v>-1.1953708985725819E-3</v>
      </c>
      <c r="AH27" s="280">
        <f xml:space="preserve"> SUM(AH13:AH26)</f>
        <v>-1.1141362932705345E-3</v>
      </c>
      <c r="AI27" s="285"/>
      <c r="AJ27" s="73"/>
    </row>
    <row r="28" spans="1:37" x14ac:dyDescent="0.2">
      <c r="A28" s="12"/>
      <c r="B28" s="34"/>
      <c r="C28" s="86"/>
      <c r="D28" s="12"/>
      <c r="E28" s="12"/>
      <c r="F28" s="89"/>
      <c r="G28" s="89"/>
      <c r="H28" s="90"/>
      <c r="I28" s="91"/>
      <c r="J28" s="21"/>
      <c r="K28" s="34"/>
      <c r="L28" s="34"/>
      <c r="M28" s="291"/>
      <c r="N28" s="99"/>
      <c r="O28" s="57"/>
      <c r="P28" s="297"/>
      <c r="Q28" s="99"/>
      <c r="R28" s="37"/>
      <c r="S28" s="300"/>
      <c r="T28" s="100"/>
      <c r="U28" s="307"/>
      <c r="V28" s="27"/>
      <c r="W28" s="12"/>
      <c r="X28" s="89"/>
      <c r="Y28" s="100"/>
      <c r="Z28" s="100"/>
      <c r="AA28" s="94"/>
      <c r="AB28" s="95"/>
      <c r="AC28" s="95"/>
      <c r="AD28" s="96"/>
      <c r="AE28" s="95"/>
      <c r="AF28" s="97"/>
      <c r="AG28" s="72"/>
      <c r="AH28" s="309"/>
      <c r="AI28" s="77"/>
      <c r="AJ28" s="73"/>
    </row>
    <row r="29" spans="1:37" x14ac:dyDescent="0.2">
      <c r="A29" s="12"/>
      <c r="B29" s="120">
        <v>3338</v>
      </c>
      <c r="C29" s="120" t="s">
        <v>483</v>
      </c>
      <c r="D29" s="120" t="str">
        <f>_xll.BDP(C29,$D$11)</f>
        <v>EUR</v>
      </c>
      <c r="E29" s="120" t="s">
        <v>502</v>
      </c>
      <c r="F29" s="121">
        <f>_xll.BDP(C29,$F$11)</f>
        <v>22.71</v>
      </c>
      <c r="G29" s="121">
        <f>_xll.BDP(C29,$G$11)</f>
        <v>22.9</v>
      </c>
      <c r="H29" s="122">
        <f>IF(OR(OR(G29="#N/A N/A",G29="#N/A Real Time"),OR(F29="#N/A N/A",F29="#N/A Real Time")),0,  G29 - F29)</f>
        <v>0.18999999999999773</v>
      </c>
      <c r="I29" s="123">
        <f>IF(OR(F29=0,F29="#N/A N/A"),0,H29 / F29*100)</f>
        <v>0.83663584324085294</v>
      </c>
      <c r="J29" s="124">
        <v>0</v>
      </c>
      <c r="K29" s="120" t="str">
        <f>CONCATENATE(D856,D29, " Curncy")</f>
        <v>EUREUR Curncy</v>
      </c>
      <c r="L29" s="120">
        <f>IF(D29 = D856,1,_xll.BDP(K29,$L$11))</f>
        <v>1</v>
      </c>
      <c r="M29" s="260">
        <f>IF(D29 = D856,1,_xll.BDP(K29,$M$11)*L29)</f>
        <v>1</v>
      </c>
      <c r="N29" s="126">
        <f>H29*J29*V29/M29</f>
        <v>0</v>
      </c>
      <c r="O29" s="127">
        <f>N29 / AA816</f>
        <v>0</v>
      </c>
      <c r="P29" s="268">
        <f>N29 / AA856</f>
        <v>0</v>
      </c>
      <c r="Q29" s="128">
        <f>IF(OR(OR(J29=0,G29 = "#N/A N/A"),G29="#N/A Real Time"),0,G29*J29*V29/M29)</f>
        <v>0</v>
      </c>
      <c r="R29" s="129">
        <f>Q29 / AA816*100</f>
        <v>0</v>
      </c>
      <c r="S29" s="273">
        <f>Q29 / AA856*100</f>
        <v>0</v>
      </c>
      <c r="T29" s="129">
        <f>IF(S29&lt;0,R29,0)</f>
        <v>0</v>
      </c>
      <c r="U29" s="273">
        <f>IF(S29&gt;0,R29,0)</f>
        <v>0</v>
      </c>
      <c r="V29" s="120">
        <f>IF(EXACT(D29,UPPER(D29)),1,0.01)/X29</f>
        <v>1</v>
      </c>
      <c r="W29" s="120">
        <v>0</v>
      </c>
      <c r="X29" s="120">
        <v>1</v>
      </c>
      <c r="Y29" s="127">
        <f>IF(AND(S29&lt;0,O29&gt;0),O29,0)</f>
        <v>0</v>
      </c>
      <c r="Z29" s="127">
        <f>IF(AND(S29&gt;0,O29&gt;0),O29,0)</f>
        <v>0</v>
      </c>
      <c r="AA29" s="94"/>
      <c r="AB29" s="130">
        <f>_xll.BDH(C29,$AB$11,$D$1,$D$1)</f>
        <v>22.04</v>
      </c>
      <c r="AC29" s="130">
        <f>IF(OR(OR(F29="#N/A N/A",F29="#N/A Real Time"),OR(AB29="#N/A N/A",AB29="#N/A Real Time")),0,  F29 - AB29)</f>
        <v>0.67000000000000171</v>
      </c>
      <c r="AD29" s="177">
        <f>IF(OR(AB29=0,AB29="#N/A N/A"),0,AC29 / AB29*100)</f>
        <v>3.0399274047187013</v>
      </c>
      <c r="AE29" s="132">
        <v>0</v>
      </c>
      <c r="AF29" s="133">
        <f>IF(D29 = D856,1,_xll.BDP(K29,$AF$11)*L29)</f>
        <v>1</v>
      </c>
      <c r="AG29" s="134">
        <f>AC29*AE29*V29/AF29 / AI816</f>
        <v>0</v>
      </c>
      <c r="AH29" s="278">
        <f>AC29*AE29*V29/AF29 / AI856</f>
        <v>0</v>
      </c>
      <c r="AI29" s="77"/>
      <c r="AJ29" s="73"/>
    </row>
    <row r="30" spans="1:37" x14ac:dyDescent="0.2">
      <c r="A30" s="12"/>
      <c r="B30" s="120">
        <v>2617</v>
      </c>
      <c r="C30" s="120" t="s">
        <v>484</v>
      </c>
      <c r="D30" s="120" t="str">
        <f>_xll.BDP(C30,$D$11)</f>
        <v>EUR</v>
      </c>
      <c r="E30" s="120" t="s">
        <v>503</v>
      </c>
      <c r="F30" s="121">
        <f>_xll.BDP(C30,$F$11)</f>
        <v>19.809999999999999</v>
      </c>
      <c r="G30" s="121">
        <f>_xll.BDP(C30,$G$11)</f>
        <v>19.809999999999999</v>
      </c>
      <c r="H30" s="122">
        <f>IF(OR(OR(G30="#N/A N/A",G30="#N/A Real Time"),OR(F30="#N/A N/A",F30="#N/A Real Time")),0,  G30 - F30)</f>
        <v>0</v>
      </c>
      <c r="I30" s="123">
        <f>IF(OR(F30=0,F30="#N/A N/A"),0,H30 / F30*100)</f>
        <v>0</v>
      </c>
      <c r="J30" s="124">
        <v>0</v>
      </c>
      <c r="K30" s="120" t="str">
        <f>CONCATENATE(D856,D30, " Curncy")</f>
        <v>EUREUR Curncy</v>
      </c>
      <c r="L30" s="120">
        <f>IF(D30 = D856,1,_xll.BDP(K30,$L$11))</f>
        <v>1</v>
      </c>
      <c r="M30" s="260">
        <f>IF(D30 = D856,1,_xll.BDP(K30,$M$11)*L30)</f>
        <v>1</v>
      </c>
      <c r="N30" s="126">
        <f>H30*J30*V30/M30</f>
        <v>0</v>
      </c>
      <c r="O30" s="127">
        <f>N30 / AA816</f>
        <v>0</v>
      </c>
      <c r="P30" s="268">
        <f>N30 / AA856</f>
        <v>0</v>
      </c>
      <c r="Q30" s="128">
        <f>IF(OR(OR(J30=0,G30 = "#N/A N/A"),G30="#N/A Real Time"),0,G30*J30*V30/M30)</f>
        <v>0</v>
      </c>
      <c r="R30" s="129">
        <f>Q30 / AA816*100</f>
        <v>0</v>
      </c>
      <c r="S30" s="273">
        <f>Q30 / AA856*100</f>
        <v>0</v>
      </c>
      <c r="T30" s="129">
        <f>IF(S30&lt;0,R30,0)</f>
        <v>0</v>
      </c>
      <c r="U30" s="273">
        <f>IF(S30&gt;0,R30,0)</f>
        <v>0</v>
      </c>
      <c r="V30" s="120">
        <f>IF(EXACT(D30,UPPER(D30)),1,0.01)/X30</f>
        <v>1</v>
      </c>
      <c r="W30" s="120">
        <v>0</v>
      </c>
      <c r="X30" s="120">
        <v>1</v>
      </c>
      <c r="Y30" s="127">
        <f>IF(AND(S30&lt;0,O30&gt;0),O30,0)</f>
        <v>0</v>
      </c>
      <c r="Z30" s="127">
        <f>IF(AND(S30&gt;0,O30&gt;0),O30,0)</f>
        <v>0</v>
      </c>
      <c r="AA30" s="94"/>
      <c r="AB30" s="130">
        <f>_xll.BDH(C30,$AB$11,$D$1,$D$1)</f>
        <v>19.93</v>
      </c>
      <c r="AC30" s="130">
        <f>IF(OR(OR(F30="#N/A N/A",F30="#N/A Real Time"),OR(AB30="#N/A N/A",AB30="#N/A Real Time")),0,  F30 - AB30)</f>
        <v>-0.12000000000000099</v>
      </c>
      <c r="AD30" s="177">
        <f>IF(OR(AB30=0,AB30="#N/A N/A"),0,AC30 / AB30*100)</f>
        <v>-0.60210737581535878</v>
      </c>
      <c r="AE30" s="132">
        <v>0</v>
      </c>
      <c r="AF30" s="133">
        <f>IF(D30 = D856,1,_xll.BDP(K30,$AF$11)*L30)</f>
        <v>1</v>
      </c>
      <c r="AG30" s="134">
        <f>AC30*AE30*V30/AF30 / AI816</f>
        <v>0</v>
      </c>
      <c r="AH30" s="278">
        <f>AC30*AE30*V30/AF30 / AI856</f>
        <v>0</v>
      </c>
      <c r="AI30" s="77"/>
      <c r="AJ30" s="73"/>
      <c r="AK30" s="65"/>
    </row>
    <row r="31" spans="1:37" x14ac:dyDescent="0.2">
      <c r="A31" s="102" t="s">
        <v>500</v>
      </c>
      <c r="B31" s="102"/>
      <c r="C31" s="102"/>
      <c r="D31" s="102"/>
      <c r="E31" s="102" t="s">
        <v>501</v>
      </c>
      <c r="F31" s="136"/>
      <c r="G31" s="136"/>
      <c r="H31" s="137"/>
      <c r="I31" s="138"/>
      <c r="J31" s="139"/>
      <c r="K31" s="102"/>
      <c r="L31" s="102"/>
      <c r="M31" s="263"/>
      <c r="N31" s="158">
        <f xml:space="preserve"> SUM(N28:N30)</f>
        <v>0</v>
      </c>
      <c r="O31" s="140">
        <f xml:space="preserve"> SUM(O28:O30)</f>
        <v>0</v>
      </c>
      <c r="P31" s="270">
        <f xml:space="preserve"> SUM(P28:P30)</f>
        <v>0</v>
      </c>
      <c r="Q31" s="141">
        <f xml:space="preserve"> SUM(Q28:Q30)</f>
        <v>0</v>
      </c>
      <c r="R31" s="142">
        <f xml:space="preserve"> SUM(R28:R30)</f>
        <v>0</v>
      </c>
      <c r="S31" s="275">
        <f xml:space="preserve"> SUM(S28:S30)</f>
        <v>0</v>
      </c>
      <c r="T31" s="142">
        <f xml:space="preserve"> SUM(T28:T30)</f>
        <v>0</v>
      </c>
      <c r="U31" s="275">
        <f xml:space="preserve"> SUM(U28:U30)</f>
        <v>0</v>
      </c>
      <c r="V31" s="102"/>
      <c r="W31" s="102"/>
      <c r="X31" s="102"/>
      <c r="Y31" s="143">
        <f xml:space="preserve"> SUM(Y28:Y30)</f>
        <v>0</v>
      </c>
      <c r="Z31" s="143">
        <f xml:space="preserve"> SUM(Z28:Z30)</f>
        <v>0</v>
      </c>
      <c r="AA31" s="102"/>
      <c r="AB31" s="144"/>
      <c r="AC31" s="144"/>
      <c r="AD31" s="178"/>
      <c r="AE31" s="145"/>
      <c r="AF31" s="146"/>
      <c r="AG31" s="147">
        <f xml:space="preserve"> SUM(AG28:AG30)</f>
        <v>0</v>
      </c>
      <c r="AH31" s="280">
        <f xml:space="preserve"> SUM(AH28:AH30)</f>
        <v>0</v>
      </c>
      <c r="AI31" s="285"/>
      <c r="AJ31" s="73"/>
      <c r="AK31" s="65"/>
    </row>
    <row r="32" spans="1:37" x14ac:dyDescent="0.2">
      <c r="B32" s="32"/>
      <c r="C32" s="51"/>
      <c r="F32" s="38"/>
      <c r="G32" s="38"/>
      <c r="H32" s="39"/>
      <c r="I32" s="42"/>
      <c r="J32" s="18"/>
      <c r="K32" s="32"/>
      <c r="L32" s="32"/>
      <c r="M32" s="291"/>
      <c r="N32" s="99"/>
      <c r="O32" s="57"/>
      <c r="P32" s="297"/>
      <c r="Q32" s="40"/>
      <c r="R32" s="10"/>
      <c r="S32" s="300"/>
      <c r="T32" s="100"/>
      <c r="U32" s="307"/>
      <c r="V32" s="24"/>
      <c r="Y32" s="53"/>
      <c r="Z32" s="53"/>
      <c r="AA32" s="74"/>
      <c r="AB32" s="68"/>
      <c r="AC32" s="67"/>
      <c r="AD32" s="60"/>
      <c r="AE32" s="59"/>
      <c r="AF32" s="61"/>
      <c r="AG32" s="72"/>
      <c r="AH32" s="309"/>
      <c r="AI32" s="77"/>
      <c r="AJ32" s="73"/>
      <c r="AK32" s="65"/>
    </row>
    <row r="33" spans="1:37" x14ac:dyDescent="0.2">
      <c r="B33" s="120">
        <v>58</v>
      </c>
      <c r="C33" s="120" t="s">
        <v>474</v>
      </c>
      <c r="D33" s="120" t="str">
        <f>_xll.BDP(C33,$D$11)</f>
        <v>EUR</v>
      </c>
      <c r="E33" s="120" t="s">
        <v>1285</v>
      </c>
      <c r="F33" s="121">
        <f>_xll.BDP(C33,$F$11)</f>
        <v>3.8639999999999999</v>
      </c>
      <c r="G33" s="121">
        <f>_xll.BDP(C33,$G$11)</f>
        <v>3.8420000000000001</v>
      </c>
      <c r="H33" s="122">
        <f>IF(OR(OR(G33="#N/A N/A",G33="#N/A Real Time"),OR(F33="#N/A N/A",F33="#N/A Real Time")),0,  G33 - F33)</f>
        <v>-2.1999999999999797E-2</v>
      </c>
      <c r="I33" s="123">
        <f>IF(OR(F33=0,F33="#N/A N/A"),0,H33 / F33*100)</f>
        <v>-0.56935817805382505</v>
      </c>
      <c r="J33" s="124">
        <v>0</v>
      </c>
      <c r="K33" s="120" t="str">
        <f>CONCATENATE(D856,D33, " Curncy")</f>
        <v>EUREUR Curncy</v>
      </c>
      <c r="L33" s="120">
        <f>IF(D33 = D856,1,_xll.BDP(K33,$L$11))</f>
        <v>1</v>
      </c>
      <c r="M33" s="260">
        <f>IF(D33 = D856,1,_xll.BDP(K33,$M$11)*L33)</f>
        <v>1</v>
      </c>
      <c r="N33" s="126">
        <f>H33*J33*V33/M33</f>
        <v>0</v>
      </c>
      <c r="O33" s="127">
        <f>N33 / AA816</f>
        <v>0</v>
      </c>
      <c r="P33" s="268">
        <f>N33 / AA856</f>
        <v>0</v>
      </c>
      <c r="Q33" s="128">
        <f>IF(OR(OR(J33=0,G33 = "#N/A N/A"),G33="#N/A Real Time"),0,G33*J33*V33/M33)</f>
        <v>0</v>
      </c>
      <c r="R33" s="129">
        <f>Q33 / AA816*100</f>
        <v>0</v>
      </c>
      <c r="S33" s="273">
        <f>Q33 / AA856*100</f>
        <v>0</v>
      </c>
      <c r="T33" s="129">
        <f>IF(S33&lt;0,R33,0)</f>
        <v>0</v>
      </c>
      <c r="U33" s="273">
        <f>IF(S33&gt;0,R33,0)</f>
        <v>0</v>
      </c>
      <c r="V33" s="120">
        <f>IF(EXACT(D33,UPPER(D33)),1,0.01)/X33</f>
        <v>1</v>
      </c>
      <c r="W33" s="120">
        <v>0</v>
      </c>
      <c r="X33" s="120">
        <v>1</v>
      </c>
      <c r="Y33" s="127">
        <f>IF(AND(S33&lt;0,O33&gt;0),O33,0)</f>
        <v>0</v>
      </c>
      <c r="Z33" s="127">
        <f>IF(AND(S33&gt;0,O33&gt;0),O33,0)</f>
        <v>0</v>
      </c>
      <c r="AA33" s="74"/>
      <c r="AB33" s="130">
        <f>_xll.BDH(C33,$AB$11,$D$1,$D$1)</f>
        <v>3.7919999999999998</v>
      </c>
      <c r="AC33" s="130">
        <f>IF(OR(OR(F33="#N/A N/A",F33="#N/A Real Time"),OR(AB33="#N/A N/A",AB33="#N/A Real Time")),0,  F33 - AB33)</f>
        <v>7.2000000000000064E-2</v>
      </c>
      <c r="AD33" s="177">
        <f>IF(OR(AB33=0,AB33="#N/A N/A"),0,AC33 / AB33*100)</f>
        <v>1.8987341772151916</v>
      </c>
      <c r="AE33" s="132">
        <v>0</v>
      </c>
      <c r="AF33" s="133">
        <f>IF(D33 = D856,1,_xll.BDP(K33,$AF$11)*L33)</f>
        <v>1</v>
      </c>
      <c r="AG33" s="134">
        <f>AC33*AE33*V33/AF33 / AI816</f>
        <v>0</v>
      </c>
      <c r="AH33" s="278">
        <f>AC33*AE33*V33/AF33 / AI856</f>
        <v>0</v>
      </c>
      <c r="AI33" s="77"/>
      <c r="AJ33" s="73"/>
      <c r="AK33" s="65"/>
    </row>
    <row r="34" spans="1:37" x14ac:dyDescent="0.2">
      <c r="B34" s="120">
        <v>2096</v>
      </c>
      <c r="C34" s="120" t="s">
        <v>202</v>
      </c>
      <c r="D34" s="120" t="str">
        <f>_xll.BDP(C34,$D$11)</f>
        <v>EUR</v>
      </c>
      <c r="E34" s="120" t="s">
        <v>308</v>
      </c>
      <c r="F34" s="121">
        <f>_xll.BDP(C34,$F$11)</f>
        <v>78.41</v>
      </c>
      <c r="G34" s="121">
        <f>_xll.BDP(C34,$G$11)</f>
        <v>78.84</v>
      </c>
      <c r="H34" s="122">
        <f>IF(OR(OR(G34="#N/A N/A",G34="#N/A Real Time"),OR(F34="#N/A N/A",F34="#N/A Real Time")),0,  G34 - F34)</f>
        <v>0.43000000000000682</v>
      </c>
      <c r="I34" s="123">
        <f>IF(OR(F34=0,F34="#N/A N/A"),0,H34 / F34*100)</f>
        <v>0.54839943884709452</v>
      </c>
      <c r="J34" s="124">
        <v>0</v>
      </c>
      <c r="K34" s="120" t="str">
        <f>CONCATENATE(D856,D34, " Curncy")</f>
        <v>EUREUR Curncy</v>
      </c>
      <c r="L34" s="120">
        <f>IF(D34 = D856,1,_xll.BDP(K34,$L$11))</f>
        <v>1</v>
      </c>
      <c r="M34" s="260">
        <f>IF(D34 = D856,1,_xll.BDP(K34,$M$11)*L34)</f>
        <v>1</v>
      </c>
      <c r="N34" s="126">
        <f>H34*J34*V34/M34</f>
        <v>0</v>
      </c>
      <c r="O34" s="127">
        <f>N34 / AA816</f>
        <v>0</v>
      </c>
      <c r="P34" s="268">
        <f>N34 / AA856</f>
        <v>0</v>
      </c>
      <c r="Q34" s="128">
        <f>IF(OR(OR(J34=0,G34 = "#N/A N/A"),G34="#N/A Real Time"),0,G34*J34*V34/M34)</f>
        <v>0</v>
      </c>
      <c r="R34" s="129">
        <f>Q34 / AA816*100</f>
        <v>0</v>
      </c>
      <c r="S34" s="273">
        <f>Q34 / AA856*100</f>
        <v>0</v>
      </c>
      <c r="T34" s="129">
        <f>IF(S34&lt;0,R34,0)</f>
        <v>0</v>
      </c>
      <c r="U34" s="273">
        <f>IF(S34&gt;0,R34,0)</f>
        <v>0</v>
      </c>
      <c r="V34" s="120">
        <f>IF(EXACT(D34,UPPER(D34)),1,0.01)/X34</f>
        <v>1</v>
      </c>
      <c r="W34" s="120">
        <v>0</v>
      </c>
      <c r="X34" s="120">
        <v>1</v>
      </c>
      <c r="Y34" s="127">
        <f>IF(AND(S34&lt;0,O34&gt;0),O34,0)</f>
        <v>0</v>
      </c>
      <c r="Z34" s="127">
        <f>IF(AND(S34&gt;0,O34&gt;0),O34,0)</f>
        <v>0</v>
      </c>
      <c r="AA34" s="74"/>
      <c r="AB34" s="130">
        <f>_xll.BDH(C34,$AB$11,$D$1,$D$1)</f>
        <v>78.08</v>
      </c>
      <c r="AC34" s="130">
        <f>IF(OR(OR(F34="#N/A N/A",F34="#N/A Real Time"),OR(AB34="#N/A N/A",AB34="#N/A Real Time")),0,  F34 - AB34)</f>
        <v>0.32999999999999829</v>
      </c>
      <c r="AD34" s="177">
        <f>IF(OR(AB34=0,AB34="#N/A N/A"),0,AC34 / AB34*100)</f>
        <v>0.42264344262294867</v>
      </c>
      <c r="AE34" s="132">
        <v>0</v>
      </c>
      <c r="AF34" s="133">
        <f>IF(D34 = D856,1,_xll.BDP(K34,$AF$11)*L34)</f>
        <v>1</v>
      </c>
      <c r="AG34" s="134">
        <f>AC34*AE34*V34/AF34 / AI816</f>
        <v>0</v>
      </c>
      <c r="AH34" s="278">
        <f>AC34*AE34*V34/AF34 / AI856</f>
        <v>0</v>
      </c>
      <c r="AI34" s="77"/>
      <c r="AJ34" s="73"/>
      <c r="AK34" s="65"/>
    </row>
    <row r="35" spans="1:37" x14ac:dyDescent="0.2">
      <c r="A35" s="209"/>
      <c r="B35" s="120">
        <v>27859</v>
      </c>
      <c r="C35" s="120" t="s">
        <v>1434</v>
      </c>
      <c r="D35" s="120" t="str">
        <f>_xll.BDP(C35,$D$11)</f>
        <v>EUR</v>
      </c>
      <c r="E35" s="120" t="s">
        <v>1435</v>
      </c>
      <c r="F35" s="121">
        <f>_xll.BDP(C35,$F$11)</f>
        <v>144</v>
      </c>
      <c r="G35" s="121">
        <f>_xll.BDP(C35,$G$11)</f>
        <v>144</v>
      </c>
      <c r="H35" s="122">
        <f>IF(OR(OR(G35="#N/A N/A",G35="#N/A Real Time"),OR(F35="#N/A N/A",F35="#N/A Real Time")),0,  G35 - F35)</f>
        <v>0</v>
      </c>
      <c r="I35" s="123">
        <f>IF(OR(F35=0,F35="#N/A N/A"),0,H35 / F35*100)</f>
        <v>0</v>
      </c>
      <c r="J35" s="124">
        <v>0</v>
      </c>
      <c r="K35" s="120" t="str">
        <f>CONCATENATE(D856,D35, " Curncy")</f>
        <v>EUREUR Curncy</v>
      </c>
      <c r="L35" s="120">
        <f>IF(D35 = D856,1,_xll.BDP(K35,$L$11))</f>
        <v>1</v>
      </c>
      <c r="M35" s="260">
        <f>IF(D35 = D856,1,_xll.BDP(K35,$M$11)*L35)</f>
        <v>1</v>
      </c>
      <c r="N35" s="126">
        <f>H35*J35*V35/M35</f>
        <v>0</v>
      </c>
      <c r="O35" s="127">
        <f>N35 / AA816</f>
        <v>0</v>
      </c>
      <c r="P35" s="268">
        <f>N35 / AA856</f>
        <v>0</v>
      </c>
      <c r="Q35" s="128">
        <f>IF(OR(OR(J35=0,G35 = "#N/A N/A"),G35="#N/A Real Time"),0,G35*J35*V35/M35)</f>
        <v>0</v>
      </c>
      <c r="R35" s="129">
        <f>Q35 / AA816*100</f>
        <v>0</v>
      </c>
      <c r="S35" s="273">
        <f>Q35 / AA856*100</f>
        <v>0</v>
      </c>
      <c r="T35" s="129">
        <f>IF(S35&lt;0,R35,0)</f>
        <v>0</v>
      </c>
      <c r="U35" s="273">
        <f>IF(S35&gt;0,R35,0)</f>
        <v>0</v>
      </c>
      <c r="V35" s="120">
        <f>IF(EXACT(D35,UPPER(D35)),1,0.01)/X35</f>
        <v>1</v>
      </c>
      <c r="W35" s="120">
        <v>0</v>
      </c>
      <c r="X35" s="120">
        <v>1</v>
      </c>
      <c r="Y35" s="127">
        <f>IF(AND(S35&lt;0,O35&gt;0),O35,0)</f>
        <v>0</v>
      </c>
      <c r="Z35" s="127">
        <f>IF(AND(S35&gt;0,O35&gt;0),O35,0)</f>
        <v>0</v>
      </c>
      <c r="AA35" s="218"/>
      <c r="AB35" s="130">
        <f>_xll.BDH(C35,$AB$11,$D$1,$D$1)</f>
        <v>143.19999999999999</v>
      </c>
      <c r="AC35" s="130">
        <f>IF(OR(OR(F35="#N/A N/A",F35="#N/A Real Time"),OR(AB35="#N/A N/A",AB35="#N/A Real Time")),0,  F35 - AB35)</f>
        <v>0.80000000000001137</v>
      </c>
      <c r="AD35" s="177">
        <f>IF(OR(AB35=0,AB35="#N/A N/A"),0,AC35 / AB35*100)</f>
        <v>0.55865921787710293</v>
      </c>
      <c r="AE35" s="132">
        <v>0</v>
      </c>
      <c r="AF35" s="133">
        <f>IF(D35 = D856,1,_xll.BDP(K35,$AF$11)*L35)</f>
        <v>1</v>
      </c>
      <c r="AG35" s="134">
        <f>AC35*AE35*V35/AF35 / AI816</f>
        <v>0</v>
      </c>
      <c r="AH35" s="278">
        <f>AC35*AE35*V35/AF35 / AI856</f>
        <v>0</v>
      </c>
      <c r="AI35" s="223"/>
      <c r="AJ35" s="73"/>
      <c r="AK35" s="65"/>
    </row>
    <row r="36" spans="1:37" x14ac:dyDescent="0.2">
      <c r="B36" s="120">
        <v>6347</v>
      </c>
      <c r="C36" s="120" t="s">
        <v>475</v>
      </c>
      <c r="D36" s="120" t="str">
        <f>_xll.BDP(C36,$D$11)</f>
        <v>EUR</v>
      </c>
      <c r="E36" s="120" t="s">
        <v>479</v>
      </c>
      <c r="F36" s="121">
        <f>_xll.BDP(C36,$F$11)</f>
        <v>65.44</v>
      </c>
      <c r="G36" s="121">
        <f>_xll.BDP(C36,$G$11)</f>
        <v>65.540000000000006</v>
      </c>
      <c r="H36" s="122">
        <f>IF(OR(OR(G36="#N/A N/A",G36="#N/A Real Time"),OR(F36="#N/A N/A",F36="#N/A Real Time")),0,  G36 - F36)</f>
        <v>0.10000000000000853</v>
      </c>
      <c r="I36" s="123">
        <f>IF(OR(F36=0,F36="#N/A N/A"),0,H36 / F36*100)</f>
        <v>0.15281173594133335</v>
      </c>
      <c r="J36" s="124">
        <v>0</v>
      </c>
      <c r="K36" s="120" t="str">
        <f>CONCATENATE(D856,D36, " Curncy")</f>
        <v>EUREUR Curncy</v>
      </c>
      <c r="L36" s="120">
        <f>IF(D36 = D856,1,_xll.BDP(K36,$L$11))</f>
        <v>1</v>
      </c>
      <c r="M36" s="260">
        <f>IF(D36 = D856,1,_xll.BDP(K36,$M$11)*L36)</f>
        <v>1</v>
      </c>
      <c r="N36" s="126">
        <f>H36*J36*V36/M36</f>
        <v>0</v>
      </c>
      <c r="O36" s="127">
        <f>N36 / AA816</f>
        <v>0</v>
      </c>
      <c r="P36" s="268">
        <f>N36 / AA856</f>
        <v>0</v>
      </c>
      <c r="Q36" s="128">
        <f>IF(OR(OR(J36=0,G36 = "#N/A N/A"),G36="#N/A Real Time"),0,G36*J36*V36/M36)</f>
        <v>0</v>
      </c>
      <c r="R36" s="129">
        <f>Q36 / AA816*100</f>
        <v>0</v>
      </c>
      <c r="S36" s="273">
        <f>Q36 / AA856*100</f>
        <v>0</v>
      </c>
      <c r="T36" s="129">
        <f>IF(S36&lt;0,R36,0)</f>
        <v>0</v>
      </c>
      <c r="U36" s="273">
        <f>IF(S36&gt;0,R36,0)</f>
        <v>0</v>
      </c>
      <c r="V36" s="120">
        <f>IF(EXACT(D36,UPPER(D36)),1,0.01)/X36</f>
        <v>1</v>
      </c>
      <c r="W36" s="120">
        <v>0</v>
      </c>
      <c r="X36" s="120">
        <v>1</v>
      </c>
      <c r="Y36" s="127">
        <f>IF(AND(S36&lt;0,O36&gt;0),O36,0)</f>
        <v>0</v>
      </c>
      <c r="Z36" s="127">
        <f>IF(AND(S36&gt;0,O36&gt;0),O36,0)</f>
        <v>0</v>
      </c>
      <c r="AA36" s="74"/>
      <c r="AB36" s="130">
        <f>_xll.BDH(C36,$AB$11,$D$1,$D$1)</f>
        <v>65.94</v>
      </c>
      <c r="AC36" s="130">
        <f>IF(OR(OR(F36="#N/A N/A",F36="#N/A Real Time"),OR(AB36="#N/A N/A",AB36="#N/A Real Time")),0,  F36 - AB36)</f>
        <v>-0.5</v>
      </c>
      <c r="AD36" s="177">
        <f>IF(OR(AB36=0,AB36="#N/A N/A"),0,AC36 / AB36*100)</f>
        <v>-0.7582650894752806</v>
      </c>
      <c r="AE36" s="132">
        <v>0</v>
      </c>
      <c r="AF36" s="133">
        <f>IF(D36 = D856,1,_xll.BDP(K36,$AF$11)*L36)</f>
        <v>1</v>
      </c>
      <c r="AG36" s="134">
        <f>AC36*AE36*V36/AF36 / AI816</f>
        <v>0</v>
      </c>
      <c r="AH36" s="278">
        <f>AC36*AE36*V36/AF36 / AI856</f>
        <v>0</v>
      </c>
      <c r="AI36" s="77"/>
      <c r="AJ36" s="73"/>
      <c r="AK36" s="65"/>
    </row>
    <row r="37" spans="1:37" x14ac:dyDescent="0.2">
      <c r="B37" s="120">
        <v>2018</v>
      </c>
      <c r="C37" s="120" t="s">
        <v>476</v>
      </c>
      <c r="D37" s="120" t="str">
        <f>_xll.BDP(C37,$D$11)</f>
        <v>EUR</v>
      </c>
      <c r="E37" s="120" t="s">
        <v>480</v>
      </c>
      <c r="F37" s="121">
        <f>_xll.BDP(C37,$F$11)</f>
        <v>4.12</v>
      </c>
      <c r="G37" s="121">
        <f>_xll.BDP(C37,$G$11)</f>
        <v>4.1500000000000004</v>
      </c>
      <c r="H37" s="122">
        <f>IF(OR(OR(G37="#N/A N/A",G37="#N/A Real Time"),OR(F37="#N/A N/A",F37="#N/A Real Time")),0,  G37 - F37)</f>
        <v>3.0000000000000249E-2</v>
      </c>
      <c r="I37" s="123">
        <f>IF(OR(F37=0,F37="#N/A N/A"),0,H37 / F37*100)</f>
        <v>0.72815533980583125</v>
      </c>
      <c r="J37" s="124">
        <v>0</v>
      </c>
      <c r="K37" s="120" t="str">
        <f>CONCATENATE(D856,D37, " Curncy")</f>
        <v>EUREUR Curncy</v>
      </c>
      <c r="L37" s="120">
        <f>IF(D37 = D856,1,_xll.BDP(K37,$L$11))</f>
        <v>1</v>
      </c>
      <c r="M37" s="260">
        <f>IF(D37 = D856,1,_xll.BDP(K37,$M$11)*L37)</f>
        <v>1</v>
      </c>
      <c r="N37" s="126">
        <f>H37*J37*V37/M37</f>
        <v>0</v>
      </c>
      <c r="O37" s="127">
        <f>N37 / AA816</f>
        <v>0</v>
      </c>
      <c r="P37" s="268">
        <f>N37 / AA856</f>
        <v>0</v>
      </c>
      <c r="Q37" s="128">
        <f>IF(OR(OR(J37=0,G37 = "#N/A N/A"),G37="#N/A Real Time"),0,G37*J37*V37/M37)</f>
        <v>0</v>
      </c>
      <c r="R37" s="129">
        <f>Q37 / AA816*100</f>
        <v>0</v>
      </c>
      <c r="S37" s="273">
        <f>Q37 / AA856*100</f>
        <v>0</v>
      </c>
      <c r="T37" s="129">
        <f>IF(S37&lt;0,R37,0)</f>
        <v>0</v>
      </c>
      <c r="U37" s="273">
        <f>IF(S37&gt;0,R37,0)</f>
        <v>0</v>
      </c>
      <c r="V37" s="120">
        <f>IF(EXACT(D37,UPPER(D37)),1,0.01)/X37</f>
        <v>1</v>
      </c>
      <c r="W37" s="120">
        <v>0</v>
      </c>
      <c r="X37" s="120">
        <v>1</v>
      </c>
      <c r="Y37" s="127">
        <f>IF(AND(S37&lt;0,O37&gt;0),O37,0)</f>
        <v>0</v>
      </c>
      <c r="Z37" s="127">
        <f>IF(AND(S37&gt;0,O37&gt;0),O37,0)</f>
        <v>0</v>
      </c>
      <c r="AA37" s="74"/>
      <c r="AB37" s="130">
        <f>_xll.BDH(C37,$AB$11,$D$1,$D$1)</f>
        <v>4.0999999999999996</v>
      </c>
      <c r="AC37" s="130">
        <f>IF(OR(OR(F37="#N/A N/A",F37="#N/A Real Time"),OR(AB37="#N/A N/A",AB37="#N/A Real Time")),0,  F37 - AB37)</f>
        <v>2.0000000000000462E-2</v>
      </c>
      <c r="AD37" s="177">
        <f>IF(OR(AB37=0,AB37="#N/A N/A"),0,AC37 / AB37*100)</f>
        <v>0.48780487804879175</v>
      </c>
      <c r="AE37" s="132">
        <v>0</v>
      </c>
      <c r="AF37" s="133">
        <f>IF(D37 = D856,1,_xll.BDP(K37,$AF$11)*L37)</f>
        <v>1</v>
      </c>
      <c r="AG37" s="134">
        <f>AC37*AE37*V37/AF37 / AI816</f>
        <v>0</v>
      </c>
      <c r="AH37" s="278">
        <f>AC37*AE37*V37/AF37 / AI856</f>
        <v>0</v>
      </c>
      <c r="AI37" s="77"/>
      <c r="AJ37" s="73"/>
      <c r="AK37" s="65"/>
    </row>
    <row r="38" spans="1:37" x14ac:dyDescent="0.2">
      <c r="A38" s="209"/>
      <c r="B38" s="120">
        <v>28333</v>
      </c>
      <c r="C38" s="120" t="s">
        <v>1483</v>
      </c>
      <c r="D38" s="120" t="str">
        <f>_xll.BDP(C38,$D$11)</f>
        <v>EUR</v>
      </c>
      <c r="E38" s="120" t="s">
        <v>1484</v>
      </c>
      <c r="F38" s="121">
        <f>_xll.BDP(C38,$F$11)</f>
        <v>66.900000000000006</v>
      </c>
      <c r="G38" s="121">
        <f>_xll.BDP(C38,$G$11)</f>
        <v>66.599999999999994</v>
      </c>
      <c r="H38" s="122">
        <f>IF(OR(OR(G38="#N/A N/A",G38="#N/A Real Time"),OR(F38="#N/A N/A",F38="#N/A Real Time")),0,  G38 - F38)</f>
        <v>-0.30000000000001137</v>
      </c>
      <c r="I38" s="123">
        <f>IF(OR(F38=0,F38="#N/A N/A"),0,H38 / F38*100)</f>
        <v>-0.4484304932735596</v>
      </c>
      <c r="J38" s="124">
        <v>-97240</v>
      </c>
      <c r="K38" s="120" t="str">
        <f>CONCATENATE(D856,D38, " Curncy")</f>
        <v>EUREUR Curncy</v>
      </c>
      <c r="L38" s="120">
        <f>IF(D38 = D856,1,_xll.BDP(K38,$L$11))</f>
        <v>1</v>
      </c>
      <c r="M38" s="260">
        <f>IF(D38 = D856,1,_xll.BDP(K38,$M$11)*L38)</f>
        <v>1</v>
      </c>
      <c r="N38" s="126">
        <f>H38*J38*V38/M38</f>
        <v>29172.000000001106</v>
      </c>
      <c r="O38" s="127">
        <f>N38 / AA816</f>
        <v>1.4592237912195493E-4</v>
      </c>
      <c r="P38" s="268">
        <f>N38 / AA856</f>
        <v>1.3600623861291614E-4</v>
      </c>
      <c r="Q38" s="128">
        <f>IF(OR(OR(J38=0,G38 = "#N/A N/A"),G38="#N/A Real Time"),0,G38*J38*V38/M38)</f>
        <v>-6476183.9999999991</v>
      </c>
      <c r="R38" s="129">
        <f>Q38 / AA816*100</f>
        <v>-3.2394768165072767</v>
      </c>
      <c r="S38" s="273">
        <f>Q38 / AA856*100</f>
        <v>-3.0193384972066237</v>
      </c>
      <c r="T38" s="129">
        <f>IF(S38&lt;0,R38,0)</f>
        <v>-3.2394768165072767</v>
      </c>
      <c r="U38" s="273">
        <f>IF(S38&gt;0,R38,0)</f>
        <v>0</v>
      </c>
      <c r="V38" s="120">
        <f>IF(EXACT(D38,UPPER(D38)),1,0.01)/X38</f>
        <v>1</v>
      </c>
      <c r="W38" s="120">
        <v>0</v>
      </c>
      <c r="X38" s="120">
        <v>1</v>
      </c>
      <c r="Y38" s="127">
        <f>IF(AND(S38&lt;0,O38&gt;0),O38,0)</f>
        <v>1.4592237912195493E-4</v>
      </c>
      <c r="Z38" s="127">
        <f>IF(AND(S38&gt;0,O38&gt;0),O38,0)</f>
        <v>0</v>
      </c>
      <c r="AA38" s="218"/>
      <c r="AB38" s="130">
        <f>_xll.BDH(C38,$AB$11,$D$1,$D$1)</f>
        <v>65.5</v>
      </c>
      <c r="AC38" s="130">
        <f>IF(OR(OR(F38="#N/A N/A",F38="#N/A Real Time"),OR(AB38="#N/A N/A",AB38="#N/A Real Time")),0,  F38 - AB38)</f>
        <v>1.4000000000000057</v>
      </c>
      <c r="AD38" s="177">
        <f>IF(OR(AB38=0,AB38="#N/A N/A"),0,AC38 / AB38*100)</f>
        <v>2.1374045801526806</v>
      </c>
      <c r="AE38" s="132">
        <v>-97240</v>
      </c>
      <c r="AF38" s="133">
        <f>IF(D38 = D856,1,_xll.BDP(K38,$AF$11)*L38)</f>
        <v>1</v>
      </c>
      <c r="AG38" s="134">
        <f>AC38*AE38*V38/AF38 / AI816</f>
        <v>-6.7958297288885105E-4</v>
      </c>
      <c r="AH38" s="278">
        <f>AC38*AE38*V38/AF38 / AI856</f>
        <v>-6.3340010643414654E-4</v>
      </c>
      <c r="AI38" s="223"/>
      <c r="AJ38" s="73"/>
      <c r="AK38" s="65"/>
    </row>
    <row r="39" spans="1:37" x14ac:dyDescent="0.2">
      <c r="B39" s="120">
        <v>23509</v>
      </c>
      <c r="C39" s="120" t="s">
        <v>388</v>
      </c>
      <c r="D39" s="120" t="str">
        <f>_xll.BDP(C39,$D$11)</f>
        <v>EUR</v>
      </c>
      <c r="E39" s="120" t="s">
        <v>389</v>
      </c>
      <c r="F39" s="121">
        <f>_xll.BDP(C39,$F$11)</f>
        <v>19.12</v>
      </c>
      <c r="G39" s="121">
        <f>_xll.BDP(C39,$G$11)</f>
        <v>19.309999999999999</v>
      </c>
      <c r="H39" s="122">
        <f>IF(OR(OR(G39="#N/A N/A",G39="#N/A Real Time"),OR(F39="#N/A N/A",F39="#N/A Real Time")),0,  G39 - F39)</f>
        <v>0.18999999999999773</v>
      </c>
      <c r="I39" s="123">
        <f>IF(OR(F39=0,F39="#N/A N/A"),0,H39 / F39*100)</f>
        <v>0.99372384937237301</v>
      </c>
      <c r="J39" s="124">
        <v>-4389</v>
      </c>
      <c r="K39" s="120" t="str">
        <f>CONCATENATE(D856,D39, " Curncy")</f>
        <v>EUREUR Curncy</v>
      </c>
      <c r="L39" s="120">
        <f>IF(D39 = D856,1,_xll.BDP(K39,$L$11))</f>
        <v>1</v>
      </c>
      <c r="M39" s="260">
        <f>IF(D39 = D856,1,_xll.BDP(K39,$M$11)*L39)</f>
        <v>1</v>
      </c>
      <c r="N39" s="126">
        <f>H39*J39*V39/M39</f>
        <v>-833.90999999999008</v>
      </c>
      <c r="O39" s="127">
        <f>N39 / AA816</f>
        <v>-4.1713331678864453E-6</v>
      </c>
      <c r="P39" s="268">
        <f>N39 / AA856</f>
        <v>-3.8878706445115608E-6</v>
      </c>
      <c r="Q39" s="128">
        <f>IF(OR(OR(J39=0,G39 = "#N/A N/A"),G39="#N/A Real Time"),0,G39*J39*V39/M39)</f>
        <v>-84751.59</v>
      </c>
      <c r="R39" s="129">
        <f>Q39 / AA816*100</f>
        <v>-4.2393917616783273E-2</v>
      </c>
      <c r="S39" s="273">
        <f>Q39 / AA856*100</f>
        <v>-3.9513043234483756E-2</v>
      </c>
      <c r="T39" s="129">
        <f>IF(S39&lt;0,R39,0)</f>
        <v>-4.2393917616783273E-2</v>
      </c>
      <c r="U39" s="273">
        <f>IF(S39&gt;0,R39,0)</f>
        <v>0</v>
      </c>
      <c r="V39" s="120">
        <f>IF(EXACT(D39,UPPER(D39)),1,0.01)/X39</f>
        <v>1</v>
      </c>
      <c r="W39" s="120">
        <v>0</v>
      </c>
      <c r="X39" s="120">
        <v>1</v>
      </c>
      <c r="Y39" s="127">
        <f>IF(AND(S39&lt;0,O39&gt;0),O39,0)</f>
        <v>0</v>
      </c>
      <c r="Z39" s="127">
        <f>IF(AND(S39&gt;0,O39&gt;0),O39,0)</f>
        <v>0</v>
      </c>
      <c r="AA39" s="74"/>
      <c r="AB39" s="130">
        <f>_xll.BDH(C39,$AB$11,$D$1,$D$1)</f>
        <v>19.46</v>
      </c>
      <c r="AC39" s="130">
        <f>IF(OR(OR(F39="#N/A N/A",F39="#N/A Real Time"),OR(AB39="#N/A N/A",AB39="#N/A Real Time")),0,  F39 - AB39)</f>
        <v>-0.33999999999999986</v>
      </c>
      <c r="AD39" s="177">
        <f>IF(OR(AB39=0,AB39="#N/A N/A"),0,AC39 / AB39*100)</f>
        <v>-1.7471736896197319</v>
      </c>
      <c r="AE39" s="132">
        <v>-4389</v>
      </c>
      <c r="AF39" s="133">
        <f>IF(D39 = D856,1,_xll.BDP(K39,$AF$11)*L39)</f>
        <v>1</v>
      </c>
      <c r="AG39" s="134">
        <f>AC39*AE39*V39/AF39 / AI816</f>
        <v>7.4492748951277564E-6</v>
      </c>
      <c r="AH39" s="278">
        <f>AC39*AE39*V39/AF39 / AI856</f>
        <v>6.9430396282204213E-6</v>
      </c>
      <c r="AI39" s="77"/>
      <c r="AJ39" s="73"/>
      <c r="AK39" s="65"/>
    </row>
    <row r="40" spans="1:37" x14ac:dyDescent="0.2">
      <c r="B40" s="120">
        <v>279</v>
      </c>
      <c r="C40" s="120" t="s">
        <v>477</v>
      </c>
      <c r="D40" s="120" t="str">
        <f>_xll.BDP(C40,$D$11)</f>
        <v>EUR</v>
      </c>
      <c r="E40" s="120" t="s">
        <v>481</v>
      </c>
      <c r="F40" s="121">
        <f>_xll.BDP(C40,$F$11)</f>
        <v>107.25</v>
      </c>
      <c r="G40" s="121">
        <f>_xll.BDP(C40,$G$11)</f>
        <v>107.65</v>
      </c>
      <c r="H40" s="122">
        <f>IF(OR(OR(G40="#N/A N/A",G40="#N/A Real Time"),OR(F40="#N/A N/A",F40="#N/A Real Time")),0,  G40 - F40)</f>
        <v>0.40000000000000568</v>
      </c>
      <c r="I40" s="123">
        <f>IF(OR(F40=0,F40="#N/A N/A"),0,H40 / F40*100)</f>
        <v>0.37296037296037826</v>
      </c>
      <c r="J40" s="124">
        <v>0</v>
      </c>
      <c r="K40" s="120" t="str">
        <f>CONCATENATE(D856,D40, " Curncy")</f>
        <v>EUREUR Curncy</v>
      </c>
      <c r="L40" s="120">
        <f>IF(D40 = D856,1,_xll.BDP(K40,$L$11))</f>
        <v>1</v>
      </c>
      <c r="M40" s="260">
        <f>IF(D40 = D856,1,_xll.BDP(K40,$M$11)*L40)</f>
        <v>1</v>
      </c>
      <c r="N40" s="126">
        <f>H40*J40*V40/M40</f>
        <v>0</v>
      </c>
      <c r="O40" s="127">
        <f>N40 / AA816</f>
        <v>0</v>
      </c>
      <c r="P40" s="268">
        <f>N40 / AA856</f>
        <v>0</v>
      </c>
      <c r="Q40" s="128">
        <f>IF(OR(OR(J40=0,G40 = "#N/A N/A"),G40="#N/A Real Time"),0,G40*J40*V40/M40)</f>
        <v>0</v>
      </c>
      <c r="R40" s="129">
        <f>Q40 / AA816*100</f>
        <v>0</v>
      </c>
      <c r="S40" s="273">
        <f>Q40 / AA856*100</f>
        <v>0</v>
      </c>
      <c r="T40" s="129">
        <f>IF(S40&lt;0,R40,0)</f>
        <v>0</v>
      </c>
      <c r="U40" s="273">
        <f>IF(S40&gt;0,R40,0)</f>
        <v>0</v>
      </c>
      <c r="V40" s="120">
        <f>IF(EXACT(D40,UPPER(D40)),1,0.01)/X40</f>
        <v>1</v>
      </c>
      <c r="W40" s="120">
        <v>0</v>
      </c>
      <c r="X40" s="120">
        <v>1</v>
      </c>
      <c r="Y40" s="127">
        <f>IF(AND(S40&lt;0,O40&gt;0),O40,0)</f>
        <v>0</v>
      </c>
      <c r="Z40" s="127">
        <f>IF(AND(S40&gt;0,O40&gt;0),O40,0)</f>
        <v>0</v>
      </c>
      <c r="AA40" s="74"/>
      <c r="AB40" s="130">
        <f>_xll.BDH(C40,$AB$11,$D$1,$D$1)</f>
        <v>104.9</v>
      </c>
      <c r="AC40" s="130">
        <f>IF(OR(OR(F40="#N/A N/A",F40="#N/A Real Time"),OR(AB40="#N/A N/A",AB40="#N/A Real Time")),0,  F40 - AB40)</f>
        <v>2.3499999999999943</v>
      </c>
      <c r="AD40" s="177">
        <f>IF(OR(AB40=0,AB40="#N/A N/A"),0,AC40 / AB40*100)</f>
        <v>2.2402287893231594</v>
      </c>
      <c r="AE40" s="132">
        <v>0</v>
      </c>
      <c r="AF40" s="133">
        <f>IF(D40 = D856,1,_xll.BDP(K40,$AF$11)*L40)</f>
        <v>1</v>
      </c>
      <c r="AG40" s="134">
        <f>AC40*AE40*V40/AF40 / AI816</f>
        <v>0</v>
      </c>
      <c r="AH40" s="278">
        <f>AC40*AE40*V40/AF40 / AI856</f>
        <v>0</v>
      </c>
      <c r="AI40" s="77"/>
      <c r="AJ40" s="73"/>
      <c r="AK40" s="65"/>
    </row>
    <row r="41" spans="1:37" x14ac:dyDescent="0.2">
      <c r="B41" s="120">
        <v>6898</v>
      </c>
      <c r="C41" s="120" t="s">
        <v>478</v>
      </c>
      <c r="D41" s="120" t="str">
        <f>_xll.BDP(C41,$D$11)</f>
        <v>EUR</v>
      </c>
      <c r="E41" s="120" t="s">
        <v>482</v>
      </c>
      <c r="F41" s="121">
        <f>_xll.BDP(C41,$F$11)</f>
        <v>75.319999999999993</v>
      </c>
      <c r="G41" s="121">
        <f>_xll.BDP(C41,$G$11)</f>
        <v>74.78</v>
      </c>
      <c r="H41" s="122">
        <f>IF(OR(OR(G41="#N/A N/A",G41="#N/A Real Time"),OR(F41="#N/A N/A",F41="#N/A Real Time")),0,  G41 - F41)</f>
        <v>-0.53999999999999204</v>
      </c>
      <c r="I41" s="123">
        <f>IF(OR(F41=0,F41="#N/A N/A"),0,H41 / F41*100)</f>
        <v>-0.71694105151353171</v>
      </c>
      <c r="J41" s="124">
        <v>0</v>
      </c>
      <c r="K41" s="120" t="str">
        <f>CONCATENATE(D856,D41, " Curncy")</f>
        <v>EUREUR Curncy</v>
      </c>
      <c r="L41" s="120">
        <f>IF(D41 = D856,1,_xll.BDP(K41,$L$11))</f>
        <v>1</v>
      </c>
      <c r="M41" s="260">
        <f>IF(D41 = D856,1,_xll.BDP(K41,$M$11)*L41)</f>
        <v>1</v>
      </c>
      <c r="N41" s="126">
        <f>H41*J41*V41/M41</f>
        <v>0</v>
      </c>
      <c r="O41" s="127">
        <f>N41 / AA816</f>
        <v>0</v>
      </c>
      <c r="P41" s="268">
        <f>N41 / AA856</f>
        <v>0</v>
      </c>
      <c r="Q41" s="128">
        <f>IF(OR(OR(J41=0,G41 = "#N/A N/A"),G41="#N/A Real Time"),0,G41*J41*V41/M41)</f>
        <v>0</v>
      </c>
      <c r="R41" s="129">
        <f>Q41 / AA816*100</f>
        <v>0</v>
      </c>
      <c r="S41" s="273">
        <f>Q41 / AA856*100</f>
        <v>0</v>
      </c>
      <c r="T41" s="129">
        <f>IF(S41&lt;0,R41,0)</f>
        <v>0</v>
      </c>
      <c r="U41" s="273">
        <f>IF(S41&gt;0,R41,0)</f>
        <v>0</v>
      </c>
      <c r="V41" s="120">
        <f>IF(EXACT(D41,UPPER(D41)),1,0.01)/X41</f>
        <v>1</v>
      </c>
      <c r="W41" s="120">
        <v>0</v>
      </c>
      <c r="X41" s="120">
        <v>1</v>
      </c>
      <c r="Y41" s="127">
        <f>IF(AND(S41&lt;0,O41&gt;0),O41,0)</f>
        <v>0</v>
      </c>
      <c r="Z41" s="127">
        <f>IF(AND(S41&gt;0,O41&gt;0),O41,0)</f>
        <v>0</v>
      </c>
      <c r="AA41" s="74"/>
      <c r="AB41" s="130">
        <f>_xll.BDH(C41,$AB$11,$D$1,$D$1)</f>
        <v>76.3</v>
      </c>
      <c r="AC41" s="130">
        <f>IF(OR(OR(F41="#N/A N/A",F41="#N/A Real Time"),OR(AB41="#N/A N/A",AB41="#N/A Real Time")),0,  F41 - AB41)</f>
        <v>-0.98000000000000398</v>
      </c>
      <c r="AD41" s="177">
        <f>IF(OR(AB41=0,AB41="#N/A N/A"),0,AC41 / AB41*100)</f>
        <v>-1.2844036697247758</v>
      </c>
      <c r="AE41" s="132">
        <v>0</v>
      </c>
      <c r="AF41" s="133">
        <f>IF(D41 = D856,1,_xll.BDP(K41,$AF$11)*L41)</f>
        <v>1</v>
      </c>
      <c r="AG41" s="134">
        <f>AC41*AE41*V41/AF41 / AI816</f>
        <v>0</v>
      </c>
      <c r="AH41" s="278">
        <f>AC41*AE41*V41/AF41 / AI856</f>
        <v>0</v>
      </c>
      <c r="AI41" s="77"/>
      <c r="AJ41" s="73"/>
      <c r="AK41" s="65"/>
    </row>
    <row r="42" spans="1:37" x14ac:dyDescent="0.2">
      <c r="A42" s="102" t="s">
        <v>251</v>
      </c>
      <c r="B42" s="102"/>
      <c r="C42" s="102"/>
      <c r="D42" s="102"/>
      <c r="E42" s="102" t="s">
        <v>201</v>
      </c>
      <c r="F42" s="136"/>
      <c r="G42" s="136"/>
      <c r="H42" s="137"/>
      <c r="I42" s="138"/>
      <c r="J42" s="139"/>
      <c r="K42" s="102"/>
      <c r="L42" s="102"/>
      <c r="M42" s="263"/>
      <c r="N42" s="158">
        <f xml:space="preserve"> SUM(N32:N41)</f>
        <v>28338.090000001117</v>
      </c>
      <c r="O42" s="140">
        <f xml:space="preserve"> SUM(O32:O41)</f>
        <v>1.4175104595406848E-4</v>
      </c>
      <c r="P42" s="270">
        <f xml:space="preserve"> SUM(P32:P41)</f>
        <v>1.3211836796840458E-4</v>
      </c>
      <c r="Q42" s="141">
        <f xml:space="preserve"> SUM(Q32:Q41)</f>
        <v>-6560935.5899999989</v>
      </c>
      <c r="R42" s="142">
        <f xml:space="preserve"> SUM(R32:R41)</f>
        <v>-3.2818707341240598</v>
      </c>
      <c r="S42" s="275">
        <f xml:space="preserve"> SUM(S32:S41)</f>
        <v>-3.0588515404411076</v>
      </c>
      <c r="T42" s="142">
        <f xml:space="preserve"> SUM(T32:T41)</f>
        <v>-3.2818707341240598</v>
      </c>
      <c r="U42" s="275">
        <f xml:space="preserve"> SUM(U32:U41)</f>
        <v>0</v>
      </c>
      <c r="V42" s="102"/>
      <c r="W42" s="102"/>
      <c r="X42" s="102"/>
      <c r="Y42" s="143">
        <f xml:space="preserve"> SUM(Y32:Y41)</f>
        <v>1.4592237912195493E-4</v>
      </c>
      <c r="Z42" s="143">
        <f xml:space="preserve"> SUM(Z32:Z41)</f>
        <v>0</v>
      </c>
      <c r="AA42" s="102"/>
      <c r="AB42" s="144"/>
      <c r="AC42" s="144"/>
      <c r="AD42" s="178"/>
      <c r="AE42" s="145"/>
      <c r="AF42" s="146"/>
      <c r="AG42" s="147">
        <f xml:space="preserve"> SUM(AG32:AG41)</f>
        <v>-6.7213369799372326E-4</v>
      </c>
      <c r="AH42" s="280">
        <f xml:space="preserve"> SUM(AH32:AH41)</f>
        <v>-6.264570668059261E-4</v>
      </c>
      <c r="AI42" s="285"/>
      <c r="AJ42" s="73"/>
      <c r="AK42" s="65"/>
    </row>
    <row r="43" spans="1:37" x14ac:dyDescent="0.2">
      <c r="B43" s="32"/>
      <c r="C43" s="51"/>
      <c r="F43" s="38"/>
      <c r="G43" s="38"/>
      <c r="H43" s="39"/>
      <c r="I43" s="42"/>
      <c r="J43" s="18"/>
      <c r="K43" s="32"/>
      <c r="L43" s="32"/>
      <c r="M43" s="291"/>
      <c r="N43" s="99"/>
      <c r="O43" s="57"/>
      <c r="P43" s="297"/>
      <c r="Q43" s="40"/>
      <c r="R43" s="10"/>
      <c r="S43" s="300"/>
      <c r="T43" s="100"/>
      <c r="U43" s="307"/>
      <c r="V43" s="24"/>
      <c r="Y43" s="53"/>
      <c r="Z43" s="53"/>
      <c r="AA43" s="74"/>
      <c r="AB43" s="68"/>
      <c r="AC43" s="67"/>
      <c r="AD43" s="60"/>
      <c r="AE43" s="59"/>
      <c r="AF43" s="61"/>
      <c r="AG43" s="72"/>
      <c r="AH43" s="309"/>
      <c r="AI43" s="77"/>
      <c r="AJ43" s="73"/>
      <c r="AK43" s="65"/>
    </row>
    <row r="44" spans="1:37" x14ac:dyDescent="0.2">
      <c r="B44" s="120">
        <v>1895</v>
      </c>
      <c r="C44" s="120" t="s">
        <v>200</v>
      </c>
      <c r="D44" s="120" t="str">
        <f>_xll.BDP(C44,$D$11)</f>
        <v>BRL</v>
      </c>
      <c r="E44" s="120" t="s">
        <v>410</v>
      </c>
      <c r="F44" s="121">
        <f>_xll.BDP(C44,$F$11)</f>
        <v>42.66</v>
      </c>
      <c r="G44" s="121">
        <f>_xll.BDP(C44,$G$11)</f>
        <v>42.66</v>
      </c>
      <c r="H44" s="122">
        <f>IF(OR(OR(G44="#N/A N/A",G44="#N/A Real Time"),OR(F44="#N/A N/A",F44="#N/A Real Time")),0,  G44 - F44)</f>
        <v>0</v>
      </c>
      <c r="I44" s="123">
        <f>IF(OR(F44=0,F44="#N/A N/A"),0,H44 / F44*100)</f>
        <v>0</v>
      </c>
      <c r="J44" s="124">
        <v>1198573</v>
      </c>
      <c r="K44" s="120" t="str">
        <f>CONCATENATE(D856,D44, " Curncy")</f>
        <v>EURBRL Curncy</v>
      </c>
      <c r="L44" s="120">
        <f>IF(D44 = D856,1,_xll.BDP(K44,$L$11))</f>
        <v>1</v>
      </c>
      <c r="M44" s="260">
        <f>IF(D44 = D856,1,_xll.BDP(K44,$M$11)*L44)</f>
        <v>4.3864999999999998</v>
      </c>
      <c r="N44" s="126">
        <f>H44*J44*V44/M44</f>
        <v>0</v>
      </c>
      <c r="O44" s="127">
        <f>N44 / AA816</f>
        <v>0</v>
      </c>
      <c r="P44" s="268">
        <f>N44 / AA856</f>
        <v>0</v>
      </c>
      <c r="Q44" s="128">
        <f>IF(OR(OR(J44=0,G44 = "#N/A N/A"),G44="#N/A Real Time"),0,G44*J44*V44/M44)</f>
        <v>11656474.22318477</v>
      </c>
      <c r="R44" s="129">
        <f>Q44 / AA816*100</f>
        <v>5.8307296408227023</v>
      </c>
      <c r="S44" s="273">
        <f>Q44 / AA856*100</f>
        <v>5.4345029980245236</v>
      </c>
      <c r="T44" s="129">
        <f>IF(S44&lt;0,R44,0)</f>
        <v>0</v>
      </c>
      <c r="U44" s="273">
        <f>IF(S44&gt;0,R44,0)</f>
        <v>5.8307296408227023</v>
      </c>
      <c r="V44" s="120">
        <f>IF(EXACT(D44,UPPER(D44)),1,0.01)/X44</f>
        <v>1</v>
      </c>
      <c r="W44" s="120">
        <v>0</v>
      </c>
      <c r="X44" s="120">
        <v>1</v>
      </c>
      <c r="Y44" s="127">
        <f>IF(AND(S44&lt;0,O44&gt;0),O44,0)</f>
        <v>0</v>
      </c>
      <c r="Z44" s="127">
        <f>IF(AND(S44&gt;0,O44&gt;0),O44,0)</f>
        <v>0</v>
      </c>
      <c r="AA44" s="74"/>
      <c r="AB44" s="130">
        <f>_xll.BDH(C44,$AB$11,$D$1,$D$1)</f>
        <v>42.95</v>
      </c>
      <c r="AC44" s="130">
        <f>IF(OR(OR(F44="#N/A N/A",F44="#N/A Real Time"),OR(AB44="#N/A N/A",AB44="#N/A Real Time")),0,  F44 - AB44)</f>
        <v>-0.29000000000000625</v>
      </c>
      <c r="AD44" s="177">
        <f>IF(OR(AB44=0,AB44="#N/A N/A"),0,AC44 / AB44*100)</f>
        <v>-0.67520372526194705</v>
      </c>
      <c r="AE44" s="132">
        <v>1198573</v>
      </c>
      <c r="AF44" s="133">
        <f>IF(D44 = D856,1,_xll.BDP(K44,$AF$11)*L44)</f>
        <v>4.3864999999999998</v>
      </c>
      <c r="AG44" s="134">
        <f>AC44*AE44*V44/AF44 / AI816</f>
        <v>-3.9556135649917719E-4</v>
      </c>
      <c r="AH44" s="278">
        <f>AC44*AE44*V44/AF44 / AI856</f>
        <v>-3.6867993358155046E-4</v>
      </c>
      <c r="AI44" s="77"/>
      <c r="AJ44" s="73"/>
      <c r="AK44" s="65"/>
    </row>
    <row r="45" spans="1:37" x14ac:dyDescent="0.2">
      <c r="B45" s="120">
        <v>10230</v>
      </c>
      <c r="C45" s="120" t="s">
        <v>983</v>
      </c>
      <c r="D45" s="120" t="str">
        <f>_xll.BDP(C45,$D$11)</f>
        <v>BRL</v>
      </c>
      <c r="E45" s="120" t="s">
        <v>1053</v>
      </c>
      <c r="F45" s="121">
        <f>_xll.BDP(C45,$F$11)</f>
        <v>51.48</v>
      </c>
      <c r="G45" s="121">
        <f>_xll.BDP(C45,$G$11)</f>
        <v>51.48</v>
      </c>
      <c r="H45" s="122">
        <f>IF(OR(OR(G45="#N/A N/A",G45="#N/A Real Time"),OR(F45="#N/A N/A",F45="#N/A Real Time")),0,  G45 - F45)</f>
        <v>0</v>
      </c>
      <c r="I45" s="123">
        <f>IF(OR(F45=0,F45="#N/A N/A"),0,H45 / F45*100)</f>
        <v>0</v>
      </c>
      <c r="J45" s="124">
        <v>0</v>
      </c>
      <c r="K45" s="120" t="str">
        <f>CONCATENATE(D856,D45, " Curncy")</f>
        <v>EURBRL Curncy</v>
      </c>
      <c r="L45" s="120">
        <f>IF(D45 = D856,1,_xll.BDP(K45,$L$11))</f>
        <v>1</v>
      </c>
      <c r="M45" s="260">
        <f>IF(D45 = D856,1,_xll.BDP(K45,$M$11)*L45)</f>
        <v>4.3864999999999998</v>
      </c>
      <c r="N45" s="126">
        <f>H45*J45*V45/M45</f>
        <v>0</v>
      </c>
      <c r="O45" s="127">
        <f>N45 / AA816</f>
        <v>0</v>
      </c>
      <c r="P45" s="268">
        <f>N45 / AA856</f>
        <v>0</v>
      </c>
      <c r="Q45" s="128">
        <f>IF(OR(OR(J45=0,G45 = "#N/A N/A"),G45="#N/A Real Time"),0,G45*J45*V45/M45)</f>
        <v>0</v>
      </c>
      <c r="R45" s="129">
        <f>Q45 / AA816*100</f>
        <v>0</v>
      </c>
      <c r="S45" s="273">
        <f>Q45 / AA856*100</f>
        <v>0</v>
      </c>
      <c r="T45" s="129">
        <f>IF(S45&lt;0,R45,0)</f>
        <v>0</v>
      </c>
      <c r="U45" s="273">
        <f>IF(S45&gt;0,R45,0)</f>
        <v>0</v>
      </c>
      <c r="V45" s="120">
        <f>IF(EXACT(D45,UPPER(D45)),1,0.01)/X45</f>
        <v>1</v>
      </c>
      <c r="W45" s="120">
        <v>0</v>
      </c>
      <c r="X45" s="120">
        <v>1</v>
      </c>
      <c r="Y45" s="127">
        <f>IF(AND(S45&lt;0,O45&gt;0),O45,0)</f>
        <v>0</v>
      </c>
      <c r="Z45" s="127">
        <f>IF(AND(S45&gt;0,O45&gt;0),O45,0)</f>
        <v>0</v>
      </c>
      <c r="AA45" s="74"/>
      <c r="AB45" s="130">
        <f>_xll.BDH(C45,$AB$11,$D$1,$D$1)</f>
        <v>51.79</v>
      </c>
      <c r="AC45" s="130">
        <f>IF(OR(OR(F45="#N/A N/A",F45="#N/A Real Time"),OR(AB45="#N/A N/A",AB45="#N/A Real Time")),0,  F45 - AB45)</f>
        <v>-0.31000000000000227</v>
      </c>
      <c r="AD45" s="177">
        <f>IF(OR(AB45=0,AB45="#N/A N/A"),0,AC45 / AB45*100)</f>
        <v>-0.59857115273219208</v>
      </c>
      <c r="AE45" s="132">
        <v>0</v>
      </c>
      <c r="AF45" s="133">
        <f>IF(D45 = D856,1,_xll.BDP(K45,$AF$11)*L45)</f>
        <v>4.3864999999999998</v>
      </c>
      <c r="AG45" s="134">
        <f>AC45*AE45*V45/AF45 / AI816</f>
        <v>0</v>
      </c>
      <c r="AH45" s="278">
        <f>AC45*AE45*V45/AF45 / AI856</f>
        <v>0</v>
      </c>
      <c r="AI45" s="77"/>
      <c r="AJ45" s="73"/>
      <c r="AK45" s="65"/>
    </row>
    <row r="46" spans="1:37" x14ac:dyDescent="0.2">
      <c r="A46" s="102" t="s">
        <v>252</v>
      </c>
      <c r="B46" s="102"/>
      <c r="C46" s="102"/>
      <c r="D46" s="102"/>
      <c r="E46" s="102" t="s">
        <v>199</v>
      </c>
      <c r="F46" s="136"/>
      <c r="G46" s="136"/>
      <c r="H46" s="137"/>
      <c r="I46" s="138"/>
      <c r="J46" s="139"/>
      <c r="K46" s="102"/>
      <c r="L46" s="102"/>
      <c r="M46" s="263"/>
      <c r="N46" s="158">
        <f xml:space="preserve"> SUM(N43:N45)</f>
        <v>0</v>
      </c>
      <c r="O46" s="140">
        <f xml:space="preserve"> SUM(O43:O45)</f>
        <v>0</v>
      </c>
      <c r="P46" s="270">
        <f xml:space="preserve"> SUM(P43:P45)</f>
        <v>0</v>
      </c>
      <c r="Q46" s="141">
        <f xml:space="preserve"> SUM(Q43:Q45)</f>
        <v>11656474.22318477</v>
      </c>
      <c r="R46" s="142">
        <f xml:space="preserve"> SUM(R43:R45)</f>
        <v>5.8307296408227023</v>
      </c>
      <c r="S46" s="275">
        <f xml:space="preserve"> SUM(S43:S45)</f>
        <v>5.4345029980245236</v>
      </c>
      <c r="T46" s="142">
        <f xml:space="preserve"> SUM(T43:T45)</f>
        <v>0</v>
      </c>
      <c r="U46" s="275">
        <f xml:space="preserve"> SUM(U43:U45)</f>
        <v>5.8307296408227023</v>
      </c>
      <c r="V46" s="102"/>
      <c r="W46" s="102"/>
      <c r="X46" s="102"/>
      <c r="Y46" s="143">
        <f xml:space="preserve"> SUM(Y43:Y45)</f>
        <v>0</v>
      </c>
      <c r="Z46" s="143">
        <f xml:space="preserve"> SUM(Z43:Z45)</f>
        <v>0</v>
      </c>
      <c r="AA46" s="102"/>
      <c r="AB46" s="144"/>
      <c r="AC46" s="144"/>
      <c r="AD46" s="178"/>
      <c r="AE46" s="145"/>
      <c r="AF46" s="146"/>
      <c r="AG46" s="147">
        <f xml:space="preserve"> SUM(AG43:AG45)</f>
        <v>-3.9556135649917719E-4</v>
      </c>
      <c r="AH46" s="280">
        <f xml:space="preserve"> SUM(AH43:AH45)</f>
        <v>-3.6867993358155046E-4</v>
      </c>
      <c r="AI46" s="285"/>
      <c r="AJ46" s="73"/>
      <c r="AK46" s="65"/>
    </row>
    <row r="47" spans="1:37" x14ac:dyDescent="0.2">
      <c r="B47" s="32"/>
      <c r="C47" s="51"/>
      <c r="F47" s="38"/>
      <c r="G47" s="38"/>
      <c r="H47" s="39"/>
      <c r="I47" s="42"/>
      <c r="J47" s="18"/>
      <c r="K47" s="32"/>
      <c r="L47" s="32"/>
      <c r="M47" s="291"/>
      <c r="N47" s="99"/>
      <c r="O47" s="57"/>
      <c r="P47" s="297"/>
      <c r="Q47" s="40"/>
      <c r="R47" s="10"/>
      <c r="S47" s="300"/>
      <c r="T47" s="100"/>
      <c r="U47" s="307"/>
      <c r="V47" s="24"/>
      <c r="Y47" s="53"/>
      <c r="Z47" s="53"/>
      <c r="AA47" s="74"/>
      <c r="AB47" s="68"/>
      <c r="AC47" s="67"/>
      <c r="AD47" s="60"/>
      <c r="AE47" s="59"/>
      <c r="AF47" s="61"/>
      <c r="AG47" s="72"/>
      <c r="AH47" s="309"/>
      <c r="AI47" s="77"/>
      <c r="AJ47" s="73"/>
      <c r="AK47" s="65"/>
    </row>
    <row r="48" spans="1:37" x14ac:dyDescent="0.2">
      <c r="B48" s="120">
        <v>775</v>
      </c>
      <c r="C48" s="120" t="s">
        <v>918</v>
      </c>
      <c r="D48" s="120" t="str">
        <f>_xll.BDP(C48,$D$11)</f>
        <v>CAD</v>
      </c>
      <c r="E48" s="120" t="s">
        <v>990</v>
      </c>
      <c r="F48" s="121">
        <f>_xll.BDP(C48,$F$11)</f>
        <v>56.31</v>
      </c>
      <c r="G48" s="121">
        <f>_xll.BDP(C48,$G$11)</f>
        <v>56.31</v>
      </c>
      <c r="H48" s="122">
        <f>IF(OR(OR(G48="#N/A N/A",G48="#N/A Real Time"),OR(F48="#N/A N/A",F48="#N/A Real Time")),0,  G48 - F48)</f>
        <v>0</v>
      </c>
      <c r="I48" s="123">
        <f>IF(OR(F48=0,F48="#N/A N/A"),0,H48 / F48*100)</f>
        <v>0</v>
      </c>
      <c r="J48" s="124">
        <v>0</v>
      </c>
      <c r="K48" s="120" t="str">
        <f>CONCATENATE(D856,D48, " Curncy")</f>
        <v>EURCAD Curncy</v>
      </c>
      <c r="L48" s="120">
        <f>IF(D48 = D856,1,_xll.BDP(K48,$L$11))</f>
        <v>1</v>
      </c>
      <c r="M48" s="260">
        <f>IF(D48 = D856,1,_xll.BDP(K48,$M$11)*L48)</f>
        <v>1.5083800000000001</v>
      </c>
      <c r="N48" s="126">
        <f>H48*J48*V48/M48</f>
        <v>0</v>
      </c>
      <c r="O48" s="127">
        <f>N48 / AA816</f>
        <v>0</v>
      </c>
      <c r="P48" s="268">
        <f>N48 / AA856</f>
        <v>0</v>
      </c>
      <c r="Q48" s="128">
        <f>IF(OR(OR(J48=0,G48 = "#N/A N/A"),G48="#N/A Real Time"),0,G48*J48*V48/M48)</f>
        <v>0</v>
      </c>
      <c r="R48" s="129">
        <f>Q48 / AA816*100</f>
        <v>0</v>
      </c>
      <c r="S48" s="273">
        <f>Q48 / AA856*100</f>
        <v>0</v>
      </c>
      <c r="T48" s="129">
        <f>IF(S48&lt;0,R48,0)</f>
        <v>0</v>
      </c>
      <c r="U48" s="273">
        <f>IF(S48&gt;0,R48,0)</f>
        <v>0</v>
      </c>
      <c r="V48" s="120">
        <f>IF(EXACT(D48,UPPER(D48)),1,0.01)/X48</f>
        <v>1</v>
      </c>
      <c r="W48" s="120">
        <v>0</v>
      </c>
      <c r="X48" s="120">
        <v>1</v>
      </c>
      <c r="Y48" s="127">
        <f>IF(AND(S48&lt;0,O48&gt;0),O48,0)</f>
        <v>0</v>
      </c>
      <c r="Z48" s="127">
        <f>IF(AND(S48&gt;0,O48&gt;0),O48,0)</f>
        <v>0</v>
      </c>
      <c r="AA48" s="74"/>
      <c r="AB48" s="130">
        <f>_xll.BDH(C48,$AB$11,$D$1,$D$1)</f>
        <v>56.67</v>
      </c>
      <c r="AC48" s="130">
        <f>IF(OR(OR(F48="#N/A N/A",F48="#N/A Real Time"),OR(AB48="#N/A N/A",AB48="#N/A Real Time")),0,  F48 - AB48)</f>
        <v>-0.35999999999999943</v>
      </c>
      <c r="AD48" s="177">
        <f>IF(OR(AB48=0,AB48="#N/A N/A"),0,AC48 / AB48*100)</f>
        <v>-0.63525674960296352</v>
      </c>
      <c r="AE48" s="132">
        <v>0</v>
      </c>
      <c r="AF48" s="133">
        <f>IF(D48 = D856,1,_xll.BDP(K48,$AF$11)*L48)</f>
        <v>1.5054799999999999</v>
      </c>
      <c r="AG48" s="134">
        <f>AC48*AE48*V48/AF48 / AI816</f>
        <v>0</v>
      </c>
      <c r="AH48" s="278">
        <f>AC48*AE48*V48/AF48 / AI856</f>
        <v>0</v>
      </c>
      <c r="AI48" s="77"/>
      <c r="AJ48" s="73"/>
      <c r="AK48" s="65"/>
    </row>
    <row r="49" spans="1:37" x14ac:dyDescent="0.2">
      <c r="B49" s="120">
        <v>11902</v>
      </c>
      <c r="C49" s="120" t="s">
        <v>923</v>
      </c>
      <c r="D49" s="120" t="str">
        <f>_xll.BDP(C49,$D$11)</f>
        <v>CAD</v>
      </c>
      <c r="E49" s="120" t="s">
        <v>995</v>
      </c>
      <c r="F49" s="121">
        <f>_xll.BDP(C49,$F$11)</f>
        <v>1.05</v>
      </c>
      <c r="G49" s="121">
        <f>_xll.BDP(C49,$G$11)</f>
        <v>1.05</v>
      </c>
      <c r="H49" s="122">
        <f>IF(OR(OR(G49="#N/A N/A",G49="#N/A Real Time"),OR(F49="#N/A N/A",F49="#N/A Real Time")),0,  G49 - F49)</f>
        <v>0</v>
      </c>
      <c r="I49" s="123">
        <f>IF(OR(F49=0,F49="#N/A N/A"),0,H49 / F49*100)</f>
        <v>0</v>
      </c>
      <c r="J49" s="124">
        <v>0</v>
      </c>
      <c r="K49" s="120" t="str">
        <f>CONCATENATE(D856,D49, " Curncy")</f>
        <v>EURCAD Curncy</v>
      </c>
      <c r="L49" s="120">
        <f>IF(D49 = D856,1,_xll.BDP(K49,$L$11))</f>
        <v>1</v>
      </c>
      <c r="M49" s="260">
        <f>IF(D49 = D856,1,_xll.BDP(K49,$M$11)*L49)</f>
        <v>1.5083800000000001</v>
      </c>
      <c r="N49" s="126">
        <f>H49*J49*V49/M49</f>
        <v>0</v>
      </c>
      <c r="O49" s="127">
        <f>N49 / AA816</f>
        <v>0</v>
      </c>
      <c r="P49" s="268">
        <f>N49 / AA856</f>
        <v>0</v>
      </c>
      <c r="Q49" s="128">
        <f>IF(OR(OR(J49=0,G49 = "#N/A N/A"),G49="#N/A Real Time"),0,G49*J49*V49/M49)</f>
        <v>0</v>
      </c>
      <c r="R49" s="129">
        <f>Q49 / AA816*100</f>
        <v>0</v>
      </c>
      <c r="S49" s="273">
        <f>Q49 / AA856*100</f>
        <v>0</v>
      </c>
      <c r="T49" s="129">
        <f>IF(S49&lt;0,R49,0)</f>
        <v>0</v>
      </c>
      <c r="U49" s="273">
        <f>IF(S49&gt;0,R49,0)</f>
        <v>0</v>
      </c>
      <c r="V49" s="120">
        <f>IF(EXACT(D49,UPPER(D49)),1,0.01)/X49</f>
        <v>1</v>
      </c>
      <c r="W49" s="120">
        <v>0</v>
      </c>
      <c r="X49" s="120">
        <v>1</v>
      </c>
      <c r="Y49" s="127">
        <f>IF(AND(S49&lt;0,O49&gt;0),O49,0)</f>
        <v>0</v>
      </c>
      <c r="Z49" s="127">
        <f>IF(AND(S49&gt;0,O49&gt;0),O49,0)</f>
        <v>0</v>
      </c>
      <c r="AA49" s="74"/>
      <c r="AB49" s="130">
        <f>_xll.BDH(C49,$AB$11,$D$1,$D$1)</f>
        <v>1.03</v>
      </c>
      <c r="AC49" s="130">
        <f>IF(OR(OR(F49="#N/A N/A",F49="#N/A Real Time"),OR(AB49="#N/A N/A",AB49="#N/A Real Time")),0,  F49 - AB49)</f>
        <v>2.0000000000000018E-2</v>
      </c>
      <c r="AD49" s="177">
        <f>IF(OR(AB49=0,AB49="#N/A N/A"),0,AC49 / AB49*100)</f>
        <v>1.9417475728155356</v>
      </c>
      <c r="AE49" s="132">
        <v>0</v>
      </c>
      <c r="AF49" s="133">
        <f>IF(D49 = D856,1,_xll.BDP(K49,$AF$11)*L49)</f>
        <v>1.5054799999999999</v>
      </c>
      <c r="AG49" s="134">
        <f>AC49*AE49*V49/AF49 / AI816</f>
        <v>0</v>
      </c>
      <c r="AH49" s="278">
        <f>AC49*AE49*V49/AF49 / AI856</f>
        <v>0</v>
      </c>
      <c r="AI49" s="77"/>
      <c r="AJ49" s="73"/>
      <c r="AK49" s="65"/>
    </row>
    <row r="50" spans="1:37" x14ac:dyDescent="0.2">
      <c r="A50" s="209"/>
      <c r="B50" s="120">
        <v>28070</v>
      </c>
      <c r="C50" s="120" t="s">
        <v>1436</v>
      </c>
      <c r="D50" s="120" t="str">
        <f>_xll.BDP(C50,$D$11)</f>
        <v>CAD</v>
      </c>
      <c r="E50" s="120" t="s">
        <v>1437</v>
      </c>
      <c r="F50" s="121">
        <f>_xll.BDP(C50,$F$11)</f>
        <v>11.83</v>
      </c>
      <c r="G50" s="121">
        <f>_xll.BDP(C50,$G$11)</f>
        <v>11.83</v>
      </c>
      <c r="H50" s="122">
        <f>IF(OR(OR(G50="#N/A N/A",G50="#N/A Real Time"),OR(F50="#N/A N/A",F50="#N/A Real Time")),0,  G50 - F50)</f>
        <v>0</v>
      </c>
      <c r="I50" s="123">
        <f>IF(OR(F50=0,F50="#N/A N/A"),0,H50 / F50*100)</f>
        <v>0</v>
      </c>
      <c r="J50" s="124">
        <v>0</v>
      </c>
      <c r="K50" s="120" t="str">
        <f>CONCATENATE(D856,D50, " Curncy")</f>
        <v>EURCAD Curncy</v>
      </c>
      <c r="L50" s="120">
        <f>IF(D50 = D856,1,_xll.BDP(K50,$L$11))</f>
        <v>1</v>
      </c>
      <c r="M50" s="260">
        <f>IF(D50 = D856,1,_xll.BDP(K50,$M$11)*L50)</f>
        <v>1.5083800000000001</v>
      </c>
      <c r="N50" s="126">
        <f>H50*J50*V50/M50</f>
        <v>0</v>
      </c>
      <c r="O50" s="127">
        <f>N50 / AA816</f>
        <v>0</v>
      </c>
      <c r="P50" s="268">
        <f>N50 / AA856</f>
        <v>0</v>
      </c>
      <c r="Q50" s="128">
        <f>IF(OR(OR(J50=0,G50 = "#N/A N/A"),G50="#N/A Real Time"),0,G50*J50*V50/M50)</f>
        <v>0</v>
      </c>
      <c r="R50" s="129">
        <f>Q50 / AA816*100</f>
        <v>0</v>
      </c>
      <c r="S50" s="273">
        <f>Q50 / AA856*100</f>
        <v>0</v>
      </c>
      <c r="T50" s="129">
        <f>IF(S50&lt;0,R50,0)</f>
        <v>0</v>
      </c>
      <c r="U50" s="273">
        <f>IF(S50&gt;0,R50,0)</f>
        <v>0</v>
      </c>
      <c r="V50" s="120">
        <f>IF(EXACT(D50,UPPER(D50)),1,0.01)/X50</f>
        <v>1</v>
      </c>
      <c r="W50" s="120">
        <v>0</v>
      </c>
      <c r="X50" s="120">
        <v>1</v>
      </c>
      <c r="Y50" s="127">
        <f>IF(AND(S50&lt;0,O50&gt;0),O50,0)</f>
        <v>0</v>
      </c>
      <c r="Z50" s="127">
        <f>IF(AND(S50&gt;0,O50&gt;0),O50,0)</f>
        <v>0</v>
      </c>
      <c r="AA50" s="218"/>
      <c r="AB50" s="130">
        <f>_xll.BDH(C50,$AB$11,$D$1,$D$1)</f>
        <v>11.85</v>
      </c>
      <c r="AC50" s="130">
        <f>IF(OR(OR(F50="#N/A N/A",F50="#N/A Real Time"),OR(AB50="#N/A N/A",AB50="#N/A Real Time")),0,  F50 - AB50)</f>
        <v>-1.9999999999999574E-2</v>
      </c>
      <c r="AD50" s="177">
        <f>IF(OR(AB50=0,AB50="#N/A N/A"),0,AC50 / AB50*100)</f>
        <v>-0.16877637130801329</v>
      </c>
      <c r="AE50" s="132">
        <v>0</v>
      </c>
      <c r="AF50" s="133">
        <f>IF(D50 = D856,1,_xll.BDP(K50,$AF$11)*L50)</f>
        <v>1.5054799999999999</v>
      </c>
      <c r="AG50" s="134">
        <f>AC50*AE50*V50/AF50 / AI816</f>
        <v>0</v>
      </c>
      <c r="AH50" s="278">
        <f>AC50*AE50*V50/AF50 / AI856</f>
        <v>0</v>
      </c>
      <c r="AI50" s="223"/>
      <c r="AJ50" s="73"/>
      <c r="AK50" s="65"/>
    </row>
    <row r="51" spans="1:37" x14ac:dyDescent="0.2">
      <c r="A51" s="209"/>
      <c r="B51" s="120">
        <v>26234</v>
      </c>
      <c r="C51" s="120" t="s">
        <v>1572</v>
      </c>
      <c r="D51" s="120" t="str">
        <f>_xll.BDP(C51,$D$11)</f>
        <v>CAD</v>
      </c>
      <c r="E51" s="120" t="s">
        <v>1573</v>
      </c>
      <c r="F51" s="121">
        <f>_xll.BDP(C51,$F$11)</f>
        <v>17.91</v>
      </c>
      <c r="G51" s="121">
        <f>_xll.BDP(C51,$G$11)</f>
        <v>17.91</v>
      </c>
      <c r="H51" s="122">
        <f>IF(OR(OR(G51="#N/A N/A",G51="#N/A Real Time"),OR(F51="#N/A N/A",F51="#N/A Real Time")),0,  G51 - F51)</f>
        <v>0</v>
      </c>
      <c r="I51" s="123">
        <f>IF(OR(F51=0,F51="#N/A N/A"),0,H51 / F51*100)</f>
        <v>0</v>
      </c>
      <c r="J51" s="124">
        <v>1136874</v>
      </c>
      <c r="K51" s="120" t="str">
        <f>CONCATENATE(D856,D51, " Curncy")</f>
        <v>EURCAD Curncy</v>
      </c>
      <c r="L51" s="120">
        <f>IF(D51 = D856,1,_xll.BDP(K51,$L$11))</f>
        <v>1</v>
      </c>
      <c r="M51" s="260">
        <f>IF(D51 = D856,1,_xll.BDP(K51,$M$11)*L51)</f>
        <v>1.5083800000000001</v>
      </c>
      <c r="N51" s="126">
        <f>H51*J51*V51/M51</f>
        <v>0</v>
      </c>
      <c r="O51" s="127">
        <f>N51 / AA816</f>
        <v>0</v>
      </c>
      <c r="P51" s="268">
        <f>N51 / AA856</f>
        <v>0</v>
      </c>
      <c r="Q51" s="128">
        <f>IF(OR(OR(J51=0,G51 = "#N/A N/A"),G51="#N/A Real Time"),0,G51*J51*V51/M51)</f>
        <v>13498861.918084301</v>
      </c>
      <c r="R51" s="129">
        <f>Q51 / AA816*100</f>
        <v>6.7523174500395671</v>
      </c>
      <c r="S51" s="273">
        <f>Q51 / AA856*100</f>
        <v>6.2934644009108425</v>
      </c>
      <c r="T51" s="129">
        <f>IF(S51&lt;0,R51,0)</f>
        <v>0</v>
      </c>
      <c r="U51" s="273">
        <f>IF(S51&gt;0,R51,0)</f>
        <v>6.7523174500395671</v>
      </c>
      <c r="V51" s="120">
        <f>IF(EXACT(D51,UPPER(D51)),1,0.01)/X51</f>
        <v>1</v>
      </c>
      <c r="W51" s="120">
        <v>0</v>
      </c>
      <c r="X51" s="120">
        <v>1</v>
      </c>
      <c r="Y51" s="127">
        <f>IF(AND(S51&lt;0,O51&gt;0),O51,0)</f>
        <v>0</v>
      </c>
      <c r="Z51" s="127">
        <f>IF(AND(S51&gt;0,O51&gt;0),O51,0)</f>
        <v>0</v>
      </c>
      <c r="AA51" s="218"/>
      <c r="AB51" s="130">
        <f>_xll.BDH(C51,$AB$11,$D$1,$D$1)</f>
        <v>17.95</v>
      </c>
      <c r="AC51" s="130">
        <f>IF(OR(OR(F51="#N/A N/A",F51="#N/A Real Time"),OR(AB51="#N/A N/A",AB51="#N/A Real Time")),0,  F51 - AB51)</f>
        <v>-3.9999999999999147E-2</v>
      </c>
      <c r="AD51" s="177">
        <f>IF(OR(AB51=0,AB51="#N/A N/A"),0,AC51 / AB51*100)</f>
        <v>-0.22284122562673619</v>
      </c>
      <c r="AE51" s="132">
        <v>1136874</v>
      </c>
      <c r="AF51" s="133">
        <f>IF(D51 = D856,1,_xll.BDP(K51,$AF$11)*L51)</f>
        <v>1.5054799999999999</v>
      </c>
      <c r="AG51" s="134">
        <f>AC51*AE51*V51/AF51 / AI816</f>
        <v>-1.5078801998965433E-4</v>
      </c>
      <c r="AH51" s="278">
        <f>AC51*AE51*V51/AF51 / AI856</f>
        <v>-1.4054081947409568E-4</v>
      </c>
      <c r="AI51" s="223"/>
      <c r="AJ51" s="73"/>
      <c r="AK51" s="65"/>
    </row>
    <row r="52" spans="1:37" x14ac:dyDescent="0.2">
      <c r="B52" s="120">
        <v>27963</v>
      </c>
      <c r="C52" s="120" t="s">
        <v>1323</v>
      </c>
      <c r="D52" s="120" t="str">
        <f>_xll.BDP(C52,$D$11)</f>
        <v>CAD</v>
      </c>
      <c r="E52" s="120" t="s">
        <v>1324</v>
      </c>
      <c r="F52" s="121">
        <f>_xll.BDP(C52,$F$11)</f>
        <v>56.31</v>
      </c>
      <c r="G52" s="121">
        <f>_xll.BDP(C52,$G$11)</f>
        <v>56.31</v>
      </c>
      <c r="H52" s="122">
        <f>IF(OR(OR(G52="#N/A N/A",G52="#N/A Real Time"),OR(F52="#N/A N/A",F52="#N/A Real Time")),0,  G52 - F52)</f>
        <v>0</v>
      </c>
      <c r="I52" s="123">
        <f>IF(OR(F52=0,F52="#N/A N/A"),0,H52 / F52*100)</f>
        <v>0</v>
      </c>
      <c r="J52" s="124">
        <v>0</v>
      </c>
      <c r="K52" s="120" t="str">
        <f>CONCATENATE(D856,D52, " Curncy")</f>
        <v>EURCAD Curncy</v>
      </c>
      <c r="L52" s="120">
        <f>IF(D52 = D856,1,_xll.BDP(K52,$L$11))</f>
        <v>1</v>
      </c>
      <c r="M52" s="260">
        <f>IF(D52 = D856,1,_xll.BDP(K52,$M$11)*L52)</f>
        <v>1.5083800000000001</v>
      </c>
      <c r="N52" s="126">
        <f>H52*J52*V52/M52</f>
        <v>0</v>
      </c>
      <c r="O52" s="127">
        <f>N52 / AA816</f>
        <v>0</v>
      </c>
      <c r="P52" s="268">
        <f>N52 / AA856</f>
        <v>0</v>
      </c>
      <c r="Q52" s="128">
        <f>IF(OR(OR(J52=0,G52 = "#N/A N/A"),G52="#N/A Real Time"),0,G52*J52*V52/M52)</f>
        <v>0</v>
      </c>
      <c r="R52" s="129">
        <f>Q52 / AA816*100</f>
        <v>0</v>
      </c>
      <c r="S52" s="273">
        <f>Q52 / AA856*100</f>
        <v>0</v>
      </c>
      <c r="T52" s="129">
        <f>IF(S52&lt;0,R52,0)</f>
        <v>0</v>
      </c>
      <c r="U52" s="273">
        <f>IF(S52&gt;0,R52,0)</f>
        <v>0</v>
      </c>
      <c r="V52" s="120">
        <f>IF(EXACT(D52,UPPER(D52)),1,0.01)/X52</f>
        <v>1</v>
      </c>
      <c r="W52" s="120">
        <v>0</v>
      </c>
      <c r="X52" s="120">
        <v>1</v>
      </c>
      <c r="Y52" s="127">
        <f>IF(AND(S52&lt;0,O52&gt;0),O52,0)</f>
        <v>0</v>
      </c>
      <c r="Z52" s="127">
        <f>IF(AND(S52&gt;0,O52&gt;0),O52,0)</f>
        <v>0</v>
      </c>
      <c r="AA52" s="74"/>
      <c r="AB52" s="130">
        <f>_xll.BDH(C52,$AB$11,$D$1,$D$1)</f>
        <v>53.45</v>
      </c>
      <c r="AC52" s="130">
        <f>IF(OR(OR(F52="#N/A N/A",F52="#N/A Real Time"),OR(AB52="#N/A N/A",AB52="#N/A Real Time")),0,  F52 - AB52)</f>
        <v>2.8599999999999994</v>
      </c>
      <c r="AD52" s="177">
        <f>IF(OR(AB52=0,AB52="#N/A N/A"),0,AC52 / AB52*100)</f>
        <v>5.3507951356407846</v>
      </c>
      <c r="AE52" s="132">
        <v>0</v>
      </c>
      <c r="AF52" s="133">
        <f>IF(D52 = D856,1,_xll.BDP(K52,$AF$11)*L52)</f>
        <v>1.5054799999999999</v>
      </c>
      <c r="AG52" s="134">
        <f>AC52*AE52*V52/AF52 / AI816</f>
        <v>0</v>
      </c>
      <c r="AH52" s="278">
        <f>AC52*AE52*V52/AF52 / AI856</f>
        <v>0</v>
      </c>
      <c r="AI52" s="77"/>
      <c r="AJ52" s="73"/>
      <c r="AK52" s="65"/>
    </row>
    <row r="53" spans="1:37" x14ac:dyDescent="0.2">
      <c r="B53" s="120">
        <v>20613</v>
      </c>
      <c r="C53" s="120" t="s">
        <v>1671</v>
      </c>
      <c r="D53" s="120" t="str">
        <f>_xll.BDP(C53,$D$11)</f>
        <v>CAD</v>
      </c>
      <c r="E53" s="120" t="s">
        <v>387</v>
      </c>
      <c r="F53" s="121" t="str">
        <f>_xll.BDP(C53,$F$11)</f>
        <v>#N/A N/A</v>
      </c>
      <c r="G53" s="121">
        <f>_xll.BDP(C53,$G$11)</f>
        <v>1.4999999999999999E-2</v>
      </c>
      <c r="H53" s="122">
        <f>IF(OR(OR(G53="#N/A N/A",G53="#N/A Real Time"),OR(F53="#N/A N/A",F53="#N/A Real Time")),0,  G53 - F53)</f>
        <v>0</v>
      </c>
      <c r="I53" s="123">
        <f>IF(OR(F53=0,F53="#N/A N/A"),0,H53 / F53*100)</f>
        <v>0</v>
      </c>
      <c r="J53" s="124">
        <v>252234</v>
      </c>
      <c r="K53" s="120" t="str">
        <f>CONCATENATE(D856,D53, " Curncy")</f>
        <v>EURCAD Curncy</v>
      </c>
      <c r="L53" s="120">
        <f>IF(D53 = D856,1,_xll.BDP(K53,$L$11))</f>
        <v>1</v>
      </c>
      <c r="M53" s="260">
        <f>IF(D53 = D856,1,_xll.BDP(K53,$M$11)*L53)</f>
        <v>1.5083800000000001</v>
      </c>
      <c r="N53" s="126">
        <f>H53*J53*V53/M53</f>
        <v>0</v>
      </c>
      <c r="O53" s="127">
        <f>N53 / AA816</f>
        <v>0</v>
      </c>
      <c r="P53" s="268">
        <f>N53 / AA856</f>
        <v>0</v>
      </c>
      <c r="Q53" s="128">
        <f>IF(OR(OR(J53=0,G53 = "#N/A N/A"),G53="#N/A Real Time"),0,G53*J53*V53/M53)</f>
        <v>2508.3268141980134</v>
      </c>
      <c r="R53" s="129">
        <f>Q53 / AA816*100</f>
        <v>1.2546997680760801E-3</v>
      </c>
      <c r="S53" s="273">
        <f>Q53 / AA856*100</f>
        <v>1.1694367722849921E-3</v>
      </c>
      <c r="T53" s="129">
        <f>IF(S53&lt;0,R53,0)</f>
        <v>0</v>
      </c>
      <c r="U53" s="273">
        <f>IF(S53&gt;0,R53,0)</f>
        <v>1.2546997680760801E-3</v>
      </c>
      <c r="V53" s="120">
        <f>IF(EXACT(D53,UPPER(D53)),1,0.01)/X53</f>
        <v>1</v>
      </c>
      <c r="W53" s="120">
        <v>0</v>
      </c>
      <c r="X53" s="120">
        <v>1</v>
      </c>
      <c r="Y53" s="127">
        <f>IF(AND(S53&lt;0,O53&gt;0),O53,0)</f>
        <v>0</v>
      </c>
      <c r="Z53" s="127">
        <f>IF(AND(S53&gt;0,O53&gt;0),O53,0)</f>
        <v>0</v>
      </c>
      <c r="AA53" s="74"/>
      <c r="AB53" s="130" t="str">
        <f>_xll.BDH(C53,$AB$11,$D$1,$D$1)</f>
        <v>#N/A N/A</v>
      </c>
      <c r="AC53" s="130">
        <f>IF(OR(OR(F53="#N/A N/A",F53="#N/A Real Time"),OR(AB53="#N/A N/A",AB53="#N/A Real Time")),0,  F53 - AB53)</f>
        <v>0</v>
      </c>
      <c r="AD53" s="177">
        <f>IF(OR(AB53=0,AB53="#N/A N/A"),0,AC53 / AB53*100)</f>
        <v>0</v>
      </c>
      <c r="AE53" s="132">
        <v>252234</v>
      </c>
      <c r="AF53" s="133">
        <f>IF(D53 = D856,1,_xll.BDP(K53,$AF$11)*L53)</f>
        <v>1.5054799999999999</v>
      </c>
      <c r="AG53" s="134">
        <f>AC53*AE53*V53/AF53 / AI816</f>
        <v>0</v>
      </c>
      <c r="AH53" s="278">
        <f>AC53*AE53*V53/AF53 / AI856</f>
        <v>0</v>
      </c>
      <c r="AI53" s="77"/>
      <c r="AJ53" s="73"/>
      <c r="AK53" s="65"/>
    </row>
    <row r="54" spans="1:37" x14ac:dyDescent="0.2">
      <c r="B54" s="120">
        <v>23892</v>
      </c>
      <c r="C54" s="120" t="s">
        <v>945</v>
      </c>
      <c r="D54" s="120" t="str">
        <f>_xll.BDP(C54,$D$11)</f>
        <v>CAD</v>
      </c>
      <c r="E54" s="120" t="s">
        <v>1017</v>
      </c>
      <c r="F54" s="121">
        <f>_xll.BDP(C54,$F$11)</f>
        <v>99.46</v>
      </c>
      <c r="G54" s="121">
        <f>_xll.BDP(C54,$G$11)</f>
        <v>99.46</v>
      </c>
      <c r="H54" s="122">
        <f>IF(OR(OR(G54="#N/A N/A",G54="#N/A Real Time"),OR(F54="#N/A N/A",F54="#N/A Real Time")),0,  G54 - F54)</f>
        <v>0</v>
      </c>
      <c r="I54" s="123">
        <f>IF(OR(F54=0,F54="#N/A N/A"),0,H54 / F54*100)</f>
        <v>0</v>
      </c>
      <c r="J54" s="124">
        <v>0</v>
      </c>
      <c r="K54" s="120" t="str">
        <f>CONCATENATE(D856,D54, " Curncy")</f>
        <v>EURCAD Curncy</v>
      </c>
      <c r="L54" s="120">
        <f>IF(D54 = D856,1,_xll.BDP(K54,$L$11))</f>
        <v>1</v>
      </c>
      <c r="M54" s="260">
        <f>IF(D54 = D856,1,_xll.BDP(K54,$M$11)*L54)</f>
        <v>1.5083800000000001</v>
      </c>
      <c r="N54" s="126">
        <f>H54*J54*V54/M54</f>
        <v>0</v>
      </c>
      <c r="O54" s="127">
        <f>N54 / AA816</f>
        <v>0</v>
      </c>
      <c r="P54" s="268">
        <f>N54 / AA856</f>
        <v>0</v>
      </c>
      <c r="Q54" s="128">
        <f>IF(OR(OR(J54=0,G54 = "#N/A N/A"),G54="#N/A Real Time"),0,G54*J54*V54/M54)</f>
        <v>0</v>
      </c>
      <c r="R54" s="129">
        <f>Q54 / AA816*100</f>
        <v>0</v>
      </c>
      <c r="S54" s="273">
        <f>Q54 / AA856*100</f>
        <v>0</v>
      </c>
      <c r="T54" s="129">
        <f>IF(S54&lt;0,R54,0)</f>
        <v>0</v>
      </c>
      <c r="U54" s="273">
        <f>IF(S54&gt;0,R54,0)</f>
        <v>0</v>
      </c>
      <c r="V54" s="120">
        <f>IF(EXACT(D54,UPPER(D54)),1,0.01)/X54</f>
        <v>1</v>
      </c>
      <c r="W54" s="120">
        <v>0</v>
      </c>
      <c r="X54" s="120">
        <v>1</v>
      </c>
      <c r="Y54" s="127">
        <f>IF(AND(S54&lt;0,O54&gt;0),O54,0)</f>
        <v>0</v>
      </c>
      <c r="Z54" s="127">
        <f>IF(AND(S54&gt;0,O54&gt;0),O54,0)</f>
        <v>0</v>
      </c>
      <c r="AA54" s="74"/>
      <c r="AB54" s="130">
        <f>_xll.BDH(C54,$AB$11,$D$1,$D$1)</f>
        <v>99.66</v>
      </c>
      <c r="AC54" s="130">
        <f>IF(OR(OR(F54="#N/A N/A",F54="#N/A Real Time"),OR(AB54="#N/A N/A",AB54="#N/A Real Time")),0,  F54 - AB54)</f>
        <v>-0.20000000000000284</v>
      </c>
      <c r="AD54" s="177">
        <f>IF(OR(AB54=0,AB54="#N/A N/A"),0,AC54 / AB54*100)</f>
        <v>-0.20068231988762075</v>
      </c>
      <c r="AE54" s="132">
        <v>0</v>
      </c>
      <c r="AF54" s="133">
        <f>IF(D54 = D856,1,_xll.BDP(K54,$AF$11)*L54)</f>
        <v>1.5054799999999999</v>
      </c>
      <c r="AG54" s="134">
        <f>AC54*AE54*V54/AF54 / AI816</f>
        <v>0</v>
      </c>
      <c r="AH54" s="278">
        <f>AC54*AE54*V54/AF54 / AI856</f>
        <v>0</v>
      </c>
      <c r="AI54" s="77"/>
      <c r="AJ54" s="73"/>
      <c r="AK54" s="65"/>
    </row>
    <row r="55" spans="1:37" x14ac:dyDescent="0.2">
      <c r="B55" s="120">
        <v>2130</v>
      </c>
      <c r="C55" s="120" t="s">
        <v>975</v>
      </c>
      <c r="D55" s="120" t="str">
        <f>_xll.BDP(C55,$D$11)</f>
        <v>CAD</v>
      </c>
      <c r="E55" s="120" t="s">
        <v>1045</v>
      </c>
      <c r="F55" s="121">
        <f>_xll.BDP(C55,$F$11)</f>
        <v>104.69</v>
      </c>
      <c r="G55" s="121">
        <f>_xll.BDP(C55,$G$11)</f>
        <v>104.69</v>
      </c>
      <c r="H55" s="122">
        <f>IF(OR(OR(G55="#N/A N/A",G55="#N/A Real Time"),OR(F55="#N/A N/A",F55="#N/A Real Time")),0,  G55 - F55)</f>
        <v>0</v>
      </c>
      <c r="I55" s="123">
        <f>IF(OR(F55=0,F55="#N/A N/A"),0,H55 / F55*100)</f>
        <v>0</v>
      </c>
      <c r="J55" s="124">
        <v>-31100</v>
      </c>
      <c r="K55" s="120" t="str">
        <f>CONCATENATE(D856,D55, " Curncy")</f>
        <v>EURCAD Curncy</v>
      </c>
      <c r="L55" s="120">
        <f>IF(D55 = D856,1,_xll.BDP(K55,$L$11))</f>
        <v>1</v>
      </c>
      <c r="M55" s="260">
        <f>IF(D55 = D856,1,_xll.BDP(K55,$M$11)*L55)</f>
        <v>1.5083800000000001</v>
      </c>
      <c r="N55" s="126">
        <f>H55*J55*V55/M55</f>
        <v>0</v>
      </c>
      <c r="O55" s="127">
        <f>N55 / AA816</f>
        <v>0</v>
      </c>
      <c r="P55" s="268">
        <f>N55 / AA856</f>
        <v>0</v>
      </c>
      <c r="Q55" s="128">
        <f>IF(OR(OR(J55=0,G55 = "#N/A N/A"),G55="#N/A Real Time"),0,G55*J55*V55/M55)</f>
        <v>-2158513.7697397205</v>
      </c>
      <c r="R55" s="129">
        <f>Q55 / AA816*100</f>
        <v>-1.0797184445629635</v>
      </c>
      <c r="S55" s="273">
        <f>Q55 / AA856*100</f>
        <v>-1.006346286906878</v>
      </c>
      <c r="T55" s="129">
        <f>IF(S55&lt;0,R55,0)</f>
        <v>-1.0797184445629635</v>
      </c>
      <c r="U55" s="273">
        <f>IF(S55&gt;0,R55,0)</f>
        <v>0</v>
      </c>
      <c r="V55" s="120">
        <f>IF(EXACT(D55,UPPER(D55)),1,0.01)/X55</f>
        <v>1</v>
      </c>
      <c r="W55" s="120">
        <v>0</v>
      </c>
      <c r="X55" s="120">
        <v>1</v>
      </c>
      <c r="Y55" s="127">
        <f>IF(AND(S55&lt;0,O55&gt;0),O55,0)</f>
        <v>0</v>
      </c>
      <c r="Z55" s="127">
        <f>IF(AND(S55&gt;0,O55&gt;0),O55,0)</f>
        <v>0</v>
      </c>
      <c r="AA55" s="74"/>
      <c r="AB55" s="130">
        <f>_xll.BDH(C55,$AB$11,$D$1,$D$1)</f>
        <v>103.78</v>
      </c>
      <c r="AC55" s="130">
        <f>IF(OR(OR(F55="#N/A N/A",F55="#N/A Real Time"),OR(AB55="#N/A N/A",AB55="#N/A Real Time")),0,  F55 - AB55)</f>
        <v>0.90999999999999659</v>
      </c>
      <c r="AD55" s="177">
        <f>IF(OR(AB55=0,AB55="#N/A N/A"),0,AC55 / AB55*100)</f>
        <v>0.87685488533435796</v>
      </c>
      <c r="AE55" s="132">
        <v>-31100</v>
      </c>
      <c r="AF55" s="133">
        <f>IF(D55 = D856,1,_xll.BDP(K55,$AF$11)*L55)</f>
        <v>1.5054799999999999</v>
      </c>
      <c r="AG55" s="134">
        <f>AC55*AE55*V55/AF55 / AI816</f>
        <v>-9.384179235621719E-5</v>
      </c>
      <c r="AH55" s="278">
        <f>AC55*AE55*V55/AF55 / AI856</f>
        <v>-8.7464524035567084E-5</v>
      </c>
      <c r="AI55" s="77"/>
      <c r="AJ55" s="73"/>
      <c r="AK55" s="65"/>
    </row>
    <row r="56" spans="1:37" x14ac:dyDescent="0.2">
      <c r="B56" s="120">
        <v>23263</v>
      </c>
      <c r="C56" s="120" t="s">
        <v>198</v>
      </c>
      <c r="D56" s="120" t="str">
        <f>_xll.BDP(C56,$D$11)</f>
        <v>CAD</v>
      </c>
      <c r="E56" s="120" t="s">
        <v>386</v>
      </c>
      <c r="F56" s="121">
        <f>_xll.BDP(C56,$F$11)</f>
        <v>2.16</v>
      </c>
      <c r="G56" s="121">
        <f>_xll.BDP(C56,$G$11)</f>
        <v>2.16</v>
      </c>
      <c r="H56" s="122">
        <f>IF(OR(OR(G56="#N/A N/A",G56="#N/A Real Time"),OR(F56="#N/A N/A",F56="#N/A Real Time")),0,  G56 - F56)</f>
        <v>0</v>
      </c>
      <c r="I56" s="123">
        <f>IF(OR(F56=0,F56="#N/A N/A"),0,H56 / F56*100)</f>
        <v>0</v>
      </c>
      <c r="J56" s="124">
        <v>-4081517</v>
      </c>
      <c r="K56" s="120" t="str">
        <f>CONCATENATE(D856,D56, " Curncy")</f>
        <v>EURCAD Curncy</v>
      </c>
      <c r="L56" s="120">
        <f>IF(D56 = D856,1,_xll.BDP(K56,$L$11))</f>
        <v>1</v>
      </c>
      <c r="M56" s="260">
        <f>IF(D56 = D856,1,_xll.BDP(K56,$M$11)*L56)</f>
        <v>1.5083800000000001</v>
      </c>
      <c r="N56" s="126">
        <f>H56*J56*V56/M56</f>
        <v>0</v>
      </c>
      <c r="O56" s="127">
        <f>N56 / AA816</f>
        <v>0</v>
      </c>
      <c r="P56" s="268">
        <f>N56 / AA856</f>
        <v>0</v>
      </c>
      <c r="Q56" s="128">
        <f>IF(OR(OR(J56=0,G56 = "#N/A N/A"),G56="#N/A Real Time"),0,G56*J56*V56/M56)</f>
        <v>-5844731.9110568957</v>
      </c>
      <c r="R56" s="129">
        <f>Q56 / AA816*100</f>
        <v>-2.9236157472624442</v>
      </c>
      <c r="S56" s="273">
        <f>Q56 / AA856*100</f>
        <v>-2.7249417349640046</v>
      </c>
      <c r="T56" s="129">
        <f>IF(S56&lt;0,R56,0)</f>
        <v>-2.9236157472624442</v>
      </c>
      <c r="U56" s="273">
        <f>IF(S56&gt;0,R56,0)</f>
        <v>0</v>
      </c>
      <c r="V56" s="120">
        <f>IF(EXACT(D56,UPPER(D56)),1,0.01)/X56</f>
        <v>1</v>
      </c>
      <c r="W56" s="120">
        <v>0</v>
      </c>
      <c r="X56" s="120">
        <v>1</v>
      </c>
      <c r="Y56" s="127">
        <f>IF(AND(S56&lt;0,O56&gt;0),O56,0)</f>
        <v>0</v>
      </c>
      <c r="Z56" s="127">
        <f>IF(AND(S56&gt;0,O56&gt;0),O56,0)</f>
        <v>0</v>
      </c>
      <c r="AA56" s="74"/>
      <c r="AB56" s="130">
        <f>_xll.BDH(C56,$AB$11,$D$1,$D$1)</f>
        <v>2.14</v>
      </c>
      <c r="AC56" s="130">
        <f>IF(OR(OR(F56="#N/A N/A",F56="#N/A Real Time"),OR(AB56="#N/A N/A",AB56="#N/A Real Time")),0,  F56 - AB56)</f>
        <v>2.0000000000000018E-2</v>
      </c>
      <c r="AD56" s="177">
        <f>IF(OR(AB56=0,AB56="#N/A N/A"),0,AC56 / AB56*100)</f>
        <v>0.93457943925233722</v>
      </c>
      <c r="AE56" s="132">
        <v>-4081517</v>
      </c>
      <c r="AF56" s="133">
        <f>IF(D56 = D856,1,_xll.BDP(K56,$AF$11)*L56)</f>
        <v>1.5054799999999999</v>
      </c>
      <c r="AG56" s="134">
        <f>AC56*AE56*V56/AF56 / AI816</f>
        <v>-2.7067373648448627E-4</v>
      </c>
      <c r="AH56" s="278">
        <f>AC56*AE56*V56/AF56 / AI856</f>
        <v>-2.5227938358932708E-4</v>
      </c>
      <c r="AI56" s="77"/>
      <c r="AJ56" s="73"/>
      <c r="AK56" s="65"/>
    </row>
    <row r="57" spans="1:37" x14ac:dyDescent="0.2">
      <c r="A57" s="102" t="s">
        <v>253</v>
      </c>
      <c r="B57" s="102"/>
      <c r="C57" s="102"/>
      <c r="D57" s="102"/>
      <c r="E57" s="102" t="s">
        <v>197</v>
      </c>
      <c r="F57" s="136"/>
      <c r="G57" s="136"/>
      <c r="H57" s="137"/>
      <c r="I57" s="138"/>
      <c r="J57" s="139"/>
      <c r="K57" s="102"/>
      <c r="L57" s="102"/>
      <c r="M57" s="263"/>
      <c r="N57" s="158">
        <f xml:space="preserve"> SUM(N47:N56)</f>
        <v>0</v>
      </c>
      <c r="O57" s="140">
        <f xml:space="preserve"> SUM(O47:O56)</f>
        <v>0</v>
      </c>
      <c r="P57" s="270">
        <f xml:space="preserve"> SUM(P47:P56)</f>
        <v>0</v>
      </c>
      <c r="Q57" s="141">
        <f xml:space="preserve"> SUM(Q47:Q56)</f>
        <v>5498124.5641018832</v>
      </c>
      <c r="R57" s="142">
        <f xml:space="preserve"> SUM(R47:R56)</f>
        <v>2.7502379579822356</v>
      </c>
      <c r="S57" s="275">
        <f xml:space="preserve"> SUM(S47:S56)</f>
        <v>2.5633458158122453</v>
      </c>
      <c r="T57" s="142">
        <f xml:space="preserve"> SUM(T47:T56)</f>
        <v>-4.0033341918254077</v>
      </c>
      <c r="U57" s="275">
        <f xml:space="preserve"> SUM(U47:U56)</f>
        <v>6.7535721498076429</v>
      </c>
      <c r="V57" s="102"/>
      <c r="W57" s="102"/>
      <c r="X57" s="102"/>
      <c r="Y57" s="143">
        <f xml:space="preserve"> SUM(Y47:Y56)</f>
        <v>0</v>
      </c>
      <c r="Z57" s="143">
        <f xml:space="preserve"> SUM(Z47:Z56)</f>
        <v>0</v>
      </c>
      <c r="AA57" s="102"/>
      <c r="AB57" s="144"/>
      <c r="AC57" s="144"/>
      <c r="AD57" s="178"/>
      <c r="AE57" s="145"/>
      <c r="AF57" s="146"/>
      <c r="AG57" s="147">
        <f xml:space="preserve"> SUM(AG47:AG56)</f>
        <v>-5.1530354883035784E-4</v>
      </c>
      <c r="AH57" s="280">
        <f xml:space="preserve"> SUM(AH47:AH56)</f>
        <v>-4.8028472709898983E-4</v>
      </c>
      <c r="AI57" s="285"/>
      <c r="AJ57" s="73"/>
      <c r="AK57" s="65"/>
    </row>
    <row r="58" spans="1:37" x14ac:dyDescent="0.2">
      <c r="B58" s="32"/>
      <c r="C58" s="51"/>
      <c r="F58" s="38"/>
      <c r="G58" s="38"/>
      <c r="H58" s="39"/>
      <c r="I58" s="42"/>
      <c r="J58" s="18"/>
      <c r="K58" s="32"/>
      <c r="L58" s="32"/>
      <c r="M58" s="291"/>
      <c r="N58" s="99"/>
      <c r="O58" s="57"/>
      <c r="P58" s="297"/>
      <c r="Q58" s="40"/>
      <c r="R58" s="10"/>
      <c r="S58" s="300"/>
      <c r="T58" s="100"/>
      <c r="U58" s="307"/>
      <c r="V58" s="24"/>
      <c r="Y58" s="53"/>
      <c r="Z58" s="53"/>
      <c r="AA58" s="74"/>
      <c r="AB58" s="68"/>
      <c r="AC58" s="67"/>
      <c r="AD58" s="60"/>
      <c r="AE58" s="59"/>
      <c r="AF58" s="61"/>
      <c r="AG58" s="72"/>
      <c r="AH58" s="309"/>
      <c r="AI58" s="77"/>
      <c r="AJ58" s="73"/>
      <c r="AK58" s="65"/>
    </row>
    <row r="59" spans="1:37" x14ac:dyDescent="0.2">
      <c r="B59" s="120">
        <v>1802</v>
      </c>
      <c r="C59" s="120"/>
      <c r="D59" s="120" t="s">
        <v>75</v>
      </c>
      <c r="E59" s="120" t="s">
        <v>196</v>
      </c>
      <c r="F59" s="121">
        <v>9.9999999999999995E-7</v>
      </c>
      <c r="G59" s="121">
        <v>9.9999999999999995E-7</v>
      </c>
      <c r="H59" s="122">
        <f>IF(OR(OR(G59="#N/A N/A",G59="#N/A Real Time"),OR(F59="#N/A N/A",F59="#N/A Real Time")),0,  G59 - F59)</f>
        <v>0</v>
      </c>
      <c r="I59" s="123">
        <f>IF(OR(F59=0,F59="#N/A N/A"),0,H59 / F59*100)</f>
        <v>0</v>
      </c>
      <c r="J59" s="124">
        <v>366200</v>
      </c>
      <c r="K59" s="120" t="str">
        <f>CONCATENATE(D856,D59, " Curncy")</f>
        <v>EURGBP Curncy</v>
      </c>
      <c r="L59" s="120">
        <f>IF(D59 = D856,1,_xll.BDP(K59,$L$11))</f>
        <v>1</v>
      </c>
      <c r="M59" s="260">
        <f>IF(D59 = D856,1,_xll.BDP(K59,$M$11)*L59)</f>
        <v>0.86363000000000001</v>
      </c>
      <c r="N59" s="126">
        <f>H59*J59*V59/M59</f>
        <v>0</v>
      </c>
      <c r="O59" s="127">
        <f>N59 / AA816</f>
        <v>0</v>
      </c>
      <c r="P59" s="268">
        <f>N59 / AA856</f>
        <v>0</v>
      </c>
      <c r="Q59" s="128">
        <f>IF(OR(OR(J59=0,G59 = "#N/A N/A"),G59="#N/A Real Time"),0,G59*J59*V59/M59)</f>
        <v>0.42402417702025169</v>
      </c>
      <c r="R59" s="129">
        <f>Q59 / AA816*100</f>
        <v>2.1210275852194485E-7</v>
      </c>
      <c r="S59" s="273">
        <f>Q59 / AA856*100</f>
        <v>1.9768933702680502E-7</v>
      </c>
      <c r="T59" s="129">
        <f>IF(S59&lt;0,R59,0)</f>
        <v>0</v>
      </c>
      <c r="U59" s="273">
        <f>IF(S59&gt;0,R59,0)</f>
        <v>2.1210275852194485E-7</v>
      </c>
      <c r="V59" s="120">
        <f>IF(EXACT(D59,UPPER(D59)),1,0.01)/X59</f>
        <v>1</v>
      </c>
      <c r="W59" s="120">
        <v>1</v>
      </c>
      <c r="X59" s="120">
        <v>1</v>
      </c>
      <c r="Y59" s="127">
        <f>IF(AND(S59&lt;0,O59&gt;0),O59,0)</f>
        <v>0</v>
      </c>
      <c r="Z59" s="127">
        <f>IF(AND(S59&gt;0,O59&gt;0),O59,0)</f>
        <v>0</v>
      </c>
      <c r="AA59" s="74"/>
      <c r="AB59" s="130">
        <v>9.9999999999999995E-7</v>
      </c>
      <c r="AC59" s="130">
        <f>IF(OR(OR(F59="#N/A N/A",F59="#N/A Real Time"),OR(AB59="#N/A N/A",AB59="#N/A Real Time")),0,  F59 - AB59)</f>
        <v>0</v>
      </c>
      <c r="AD59" s="177">
        <f>IF(OR(AB59=0,AB59="#N/A N/A"),0,AC59 / AB59*100)</f>
        <v>0</v>
      </c>
      <c r="AE59" s="132">
        <v>366200</v>
      </c>
      <c r="AF59" s="133">
        <f>IF(D59 = D856,1,_xll.BDP(K59,$AF$11)*L59)</f>
        <v>0.86409000000000002</v>
      </c>
      <c r="AG59" s="134">
        <f>AC59*AE59*V59/AF59 / AI816</f>
        <v>0</v>
      </c>
      <c r="AH59" s="278">
        <f>AC59*AE59*V59/AF59 / AI856</f>
        <v>0</v>
      </c>
      <c r="AI59" s="77"/>
      <c r="AJ59" s="73"/>
      <c r="AK59" s="65"/>
    </row>
    <row r="60" spans="1:37" x14ac:dyDescent="0.2">
      <c r="A60" s="102" t="s">
        <v>254</v>
      </c>
      <c r="B60" s="102"/>
      <c r="C60" s="102"/>
      <c r="D60" s="102"/>
      <c r="E60" s="102" t="s">
        <v>195</v>
      </c>
      <c r="F60" s="136"/>
      <c r="G60" s="136"/>
      <c r="H60" s="137"/>
      <c r="I60" s="138"/>
      <c r="J60" s="139"/>
      <c r="K60" s="102"/>
      <c r="L60" s="102"/>
      <c r="M60" s="263"/>
      <c r="N60" s="158">
        <f xml:space="preserve"> SUM(N58:N59)</f>
        <v>0</v>
      </c>
      <c r="O60" s="140">
        <f xml:space="preserve"> SUM(O58:O59)</f>
        <v>0</v>
      </c>
      <c r="P60" s="270">
        <f xml:space="preserve"> SUM(P58:P59)</f>
        <v>0</v>
      </c>
      <c r="Q60" s="141">
        <f xml:space="preserve"> SUM(Q58:Q59)</f>
        <v>0.42402417702025169</v>
      </c>
      <c r="R60" s="142">
        <f xml:space="preserve"> SUM(R58:R59)</f>
        <v>2.1210275852194485E-7</v>
      </c>
      <c r="S60" s="275">
        <f xml:space="preserve"> SUM(S58:S59)</f>
        <v>1.9768933702680502E-7</v>
      </c>
      <c r="T60" s="142">
        <f xml:space="preserve"> SUM(T58:T59)</f>
        <v>0</v>
      </c>
      <c r="U60" s="275">
        <f xml:space="preserve"> SUM(U58:U59)</f>
        <v>2.1210275852194485E-7</v>
      </c>
      <c r="V60" s="102"/>
      <c r="W60" s="102"/>
      <c r="X60" s="102"/>
      <c r="Y60" s="143">
        <f xml:space="preserve"> SUM(Y58:Y59)</f>
        <v>0</v>
      </c>
      <c r="Z60" s="143">
        <f xml:space="preserve"> SUM(Z58:Z59)</f>
        <v>0</v>
      </c>
      <c r="AA60" s="102"/>
      <c r="AB60" s="144"/>
      <c r="AC60" s="144"/>
      <c r="AD60" s="178"/>
      <c r="AE60" s="145"/>
      <c r="AF60" s="146"/>
      <c r="AG60" s="147">
        <f xml:space="preserve"> SUM(AG58:AG59)</f>
        <v>0</v>
      </c>
      <c r="AH60" s="280">
        <f xml:space="preserve"> SUM(AH58:AH59)</f>
        <v>0</v>
      </c>
      <c r="AI60" s="285"/>
      <c r="AJ60" s="73"/>
      <c r="AK60" s="65"/>
    </row>
    <row r="61" spans="1:37" x14ac:dyDescent="0.2">
      <c r="B61" s="32"/>
      <c r="C61" s="51"/>
      <c r="F61" s="38"/>
      <c r="G61" s="38"/>
      <c r="H61" s="39"/>
      <c r="I61" s="42"/>
      <c r="J61" s="18"/>
      <c r="K61" s="32"/>
      <c r="L61" s="32"/>
      <c r="M61" s="291"/>
      <c r="N61" s="99"/>
      <c r="O61" s="57"/>
      <c r="P61" s="297"/>
      <c r="Q61" s="40"/>
      <c r="R61" s="10"/>
      <c r="S61" s="300"/>
      <c r="T61" s="100"/>
      <c r="U61" s="307"/>
      <c r="V61" s="24"/>
      <c r="Y61" s="53"/>
      <c r="Z61" s="53"/>
      <c r="AA61" s="74"/>
      <c r="AB61" s="68"/>
      <c r="AC61" s="67"/>
      <c r="AD61" s="60"/>
      <c r="AE61" s="59"/>
      <c r="AF61" s="61"/>
      <c r="AG61" s="72"/>
      <c r="AH61" s="309"/>
      <c r="AI61" s="77"/>
      <c r="AJ61" s="73"/>
      <c r="AK61" s="65"/>
    </row>
    <row r="62" spans="1:37" x14ac:dyDescent="0.2">
      <c r="B62" s="120">
        <v>27226</v>
      </c>
      <c r="C62" s="120" t="s">
        <v>194</v>
      </c>
      <c r="D62" s="120" t="str">
        <f>_xll.BDP(C62,$D$11)</f>
        <v>DKK</v>
      </c>
      <c r="E62" s="120" t="s">
        <v>309</v>
      </c>
      <c r="F62" s="121">
        <f>_xll.BDP(C62,$F$11)</f>
        <v>175.7</v>
      </c>
      <c r="G62" s="121">
        <f>_xll.BDP(C62,$G$11)</f>
        <v>188.45</v>
      </c>
      <c r="H62" s="122">
        <f>IF(OR(OR(G62="#N/A N/A",G62="#N/A Real Time"),OR(F62="#N/A N/A",F62="#N/A Real Time")),0,  G62 - F62)</f>
        <v>12.75</v>
      </c>
      <c r="I62" s="123">
        <f>IF(OR(F62=0,F62="#N/A N/A"),0,H62 / F62*100)</f>
        <v>7.2566875355719986</v>
      </c>
      <c r="J62" s="124">
        <v>0</v>
      </c>
      <c r="K62" s="120" t="str">
        <f>CONCATENATE(D856,D62, " Curncy")</f>
        <v>EURDKK Curncy</v>
      </c>
      <c r="L62" s="120">
        <f>IF(D62 = D856,1,_xll.BDP(K62,$L$11))</f>
        <v>1</v>
      </c>
      <c r="M62" s="260">
        <f>IF(D62 = D856,1,_xll.BDP(K62,$M$11)*L62)</f>
        <v>7.4634999999999998</v>
      </c>
      <c r="N62" s="126">
        <f>H62*J62*V62/M62</f>
        <v>0</v>
      </c>
      <c r="O62" s="127">
        <f>N62 / AA816</f>
        <v>0</v>
      </c>
      <c r="P62" s="268">
        <f>N62 / AA856</f>
        <v>0</v>
      </c>
      <c r="Q62" s="128">
        <f>IF(OR(OR(J62=0,G62 = "#N/A N/A"),G62="#N/A Real Time"),0,G62*J62*V62/M62)</f>
        <v>0</v>
      </c>
      <c r="R62" s="129">
        <f>Q62 / AA816*100</f>
        <v>0</v>
      </c>
      <c r="S62" s="273">
        <f>Q62 / AA856*100</f>
        <v>0</v>
      </c>
      <c r="T62" s="129">
        <f>IF(S62&lt;0,R62,0)</f>
        <v>0</v>
      </c>
      <c r="U62" s="273">
        <f>IF(S62&gt;0,R62,0)</f>
        <v>0</v>
      </c>
      <c r="V62" s="120">
        <f>IF(EXACT(D62,UPPER(D62)),1,0.01)/X62</f>
        <v>1</v>
      </c>
      <c r="W62" s="120">
        <v>0</v>
      </c>
      <c r="X62" s="120">
        <v>1</v>
      </c>
      <c r="Y62" s="127">
        <f>IF(AND(S62&lt;0,O62&gt;0),O62,0)</f>
        <v>0</v>
      </c>
      <c r="Z62" s="127">
        <f>IF(AND(S62&gt;0,O62&gt;0),O62,0)</f>
        <v>0</v>
      </c>
      <c r="AA62" s="74"/>
      <c r="AB62" s="130">
        <f>_xll.BDH(C62,$AB$11,$D$1,$D$1)</f>
        <v>176.35</v>
      </c>
      <c r="AC62" s="130">
        <f>IF(OR(OR(F62="#N/A N/A",F62="#N/A Real Time"),OR(AB62="#N/A N/A",AB62="#N/A Real Time")),0,  F62 - AB62)</f>
        <v>-0.65000000000000568</v>
      </c>
      <c r="AD62" s="177">
        <f>IF(OR(AB62=0,AB62="#N/A N/A"),0,AC62 / AB62*100)</f>
        <v>-0.36858519988659239</v>
      </c>
      <c r="AE62" s="132">
        <v>0</v>
      </c>
      <c r="AF62" s="133">
        <f>IF(D62 = D856,1,_xll.BDP(K62,$AF$11)*L62)</f>
        <v>7.4637000000000002</v>
      </c>
      <c r="AG62" s="134">
        <f>AC62*AE62*V62/AF62 / AI816</f>
        <v>0</v>
      </c>
      <c r="AH62" s="278">
        <f>AC62*AE62*V62/AF62 / AI856</f>
        <v>0</v>
      </c>
      <c r="AI62" s="77"/>
      <c r="AJ62" s="73"/>
      <c r="AK62" s="65"/>
    </row>
    <row r="63" spans="1:37" x14ac:dyDescent="0.2">
      <c r="B63" s="120">
        <v>22805</v>
      </c>
      <c r="C63" s="120" t="s">
        <v>488</v>
      </c>
      <c r="D63" s="120" t="str">
        <f>_xll.BDP(C63,$D$11)</f>
        <v>DKK</v>
      </c>
      <c r="E63" s="120" t="s">
        <v>511</v>
      </c>
      <c r="F63" s="121">
        <f>_xll.BDP(C63,$F$11)</f>
        <v>693.4</v>
      </c>
      <c r="G63" s="121">
        <f>_xll.BDP(C63,$G$11)</f>
        <v>696.4</v>
      </c>
      <c r="H63" s="122">
        <f>IF(OR(OR(G63="#N/A N/A",G63="#N/A Real Time"),OR(F63="#N/A N/A",F63="#N/A Real Time")),0,  G63 - F63)</f>
        <v>3</v>
      </c>
      <c r="I63" s="123">
        <f>IF(OR(F63=0,F63="#N/A N/A"),0,H63 / F63*100)</f>
        <v>0.43265070666282091</v>
      </c>
      <c r="J63" s="124">
        <v>0</v>
      </c>
      <c r="K63" s="120" t="str">
        <f>CONCATENATE(D856,D63, " Curncy")</f>
        <v>EURDKK Curncy</v>
      </c>
      <c r="L63" s="120">
        <f>IF(D63 = D856,1,_xll.BDP(K63,$L$11))</f>
        <v>1</v>
      </c>
      <c r="M63" s="260">
        <f>IF(D63 = D856,1,_xll.BDP(K63,$M$11)*L63)</f>
        <v>7.4634999999999998</v>
      </c>
      <c r="N63" s="126">
        <f>H63*J63*V63/M63</f>
        <v>0</v>
      </c>
      <c r="O63" s="127">
        <f>N63 / AA816</f>
        <v>0</v>
      </c>
      <c r="P63" s="268">
        <f>N63 / AA856</f>
        <v>0</v>
      </c>
      <c r="Q63" s="128">
        <f>IF(OR(OR(J63=0,G63 = "#N/A N/A"),G63="#N/A Real Time"),0,G63*J63*V63/M63)</f>
        <v>0</v>
      </c>
      <c r="R63" s="129">
        <f>Q63 / AA816*100</f>
        <v>0</v>
      </c>
      <c r="S63" s="273">
        <f>Q63 / AA856*100</f>
        <v>0</v>
      </c>
      <c r="T63" s="129">
        <f>IF(S63&lt;0,R63,0)</f>
        <v>0</v>
      </c>
      <c r="U63" s="273">
        <f>IF(S63&gt;0,R63,0)</f>
        <v>0</v>
      </c>
      <c r="V63" s="120">
        <f>IF(EXACT(D63,UPPER(D63)),1,0.01)/X63</f>
        <v>1</v>
      </c>
      <c r="W63" s="120">
        <v>0</v>
      </c>
      <c r="X63" s="120">
        <v>1</v>
      </c>
      <c r="Y63" s="127">
        <f>IF(AND(S63&lt;0,O63&gt;0),O63,0)</f>
        <v>0</v>
      </c>
      <c r="Z63" s="127">
        <f>IF(AND(S63&gt;0,O63&gt;0),O63,0)</f>
        <v>0</v>
      </c>
      <c r="AA63" s="74"/>
      <c r="AB63" s="130">
        <f>_xll.BDH(C63,$AB$11,$D$1,$D$1)</f>
        <v>704.8</v>
      </c>
      <c r="AC63" s="130">
        <f>IF(OR(OR(F63="#N/A N/A",F63="#N/A Real Time"),OR(AB63="#N/A N/A",AB63="#N/A Real Time")),0,  F63 - AB63)</f>
        <v>-11.399999999999977</v>
      </c>
      <c r="AD63" s="177">
        <f>IF(OR(AB63=0,AB63="#N/A N/A"),0,AC63 / AB63*100)</f>
        <v>-1.6174801362088504</v>
      </c>
      <c r="AE63" s="132">
        <v>0</v>
      </c>
      <c r="AF63" s="133">
        <f>IF(D63 = D856,1,_xll.BDP(K63,$AF$11)*L63)</f>
        <v>7.4637000000000002</v>
      </c>
      <c r="AG63" s="134">
        <f>AC63*AE63*V63/AF63 / AI816</f>
        <v>0</v>
      </c>
      <c r="AH63" s="278">
        <f>AC63*AE63*V63/AF63 / AI856</f>
        <v>0</v>
      </c>
      <c r="AI63" s="77"/>
      <c r="AJ63" s="73"/>
      <c r="AK63" s="65"/>
    </row>
    <row r="64" spans="1:37" x14ac:dyDescent="0.2">
      <c r="B64" s="120">
        <v>2982</v>
      </c>
      <c r="C64" s="120" t="s">
        <v>489</v>
      </c>
      <c r="D64" s="120" t="str">
        <f>_xll.BDP(C64,$D$11)</f>
        <v>DKK</v>
      </c>
      <c r="E64" s="120" t="s">
        <v>512</v>
      </c>
      <c r="F64" s="121">
        <f>_xll.BDP(C64,$F$11)</f>
        <v>127</v>
      </c>
      <c r="G64" s="121">
        <f>_xll.BDP(C64,$G$11)</f>
        <v>127.25</v>
      </c>
      <c r="H64" s="122">
        <f>IF(OR(OR(G64="#N/A N/A",G64="#N/A Real Time"),OR(F64="#N/A N/A",F64="#N/A Real Time")),0,  G64 - F64)</f>
        <v>0.25</v>
      </c>
      <c r="I64" s="123">
        <f>IF(OR(F64=0,F64="#N/A N/A"),0,H64 / F64*100)</f>
        <v>0.19685039370078738</v>
      </c>
      <c r="J64" s="124">
        <v>0</v>
      </c>
      <c r="K64" s="120" t="str">
        <f>CONCATENATE(D856,D64, " Curncy")</f>
        <v>EURDKK Curncy</v>
      </c>
      <c r="L64" s="120">
        <f>IF(D64 = D856,1,_xll.BDP(K64,$L$11))</f>
        <v>1</v>
      </c>
      <c r="M64" s="260">
        <f>IF(D64 = D856,1,_xll.BDP(K64,$M$11)*L64)</f>
        <v>7.4634999999999998</v>
      </c>
      <c r="N64" s="126">
        <f>H64*J64*V64/M64</f>
        <v>0</v>
      </c>
      <c r="O64" s="127">
        <f>N64 / AA816</f>
        <v>0</v>
      </c>
      <c r="P64" s="268">
        <f>N64 / AA856</f>
        <v>0</v>
      </c>
      <c r="Q64" s="128">
        <f>IF(OR(OR(J64=0,G64 = "#N/A N/A"),G64="#N/A Real Time"),0,G64*J64*V64/M64)</f>
        <v>0</v>
      </c>
      <c r="R64" s="129">
        <f>Q64 / AA816*100</f>
        <v>0</v>
      </c>
      <c r="S64" s="273">
        <f>Q64 / AA856*100</f>
        <v>0</v>
      </c>
      <c r="T64" s="129">
        <f>IF(S64&lt;0,R64,0)</f>
        <v>0</v>
      </c>
      <c r="U64" s="273">
        <f>IF(S64&gt;0,R64,0)</f>
        <v>0</v>
      </c>
      <c r="V64" s="120">
        <f>IF(EXACT(D64,UPPER(D64)),1,0.01)/X64</f>
        <v>1</v>
      </c>
      <c r="W64" s="120">
        <v>0</v>
      </c>
      <c r="X64" s="120">
        <v>1</v>
      </c>
      <c r="Y64" s="127">
        <f>IF(AND(S64&lt;0,O64&gt;0),O64,0)</f>
        <v>0</v>
      </c>
      <c r="Z64" s="127">
        <f>IF(AND(S64&gt;0,O64&gt;0),O64,0)</f>
        <v>0</v>
      </c>
      <c r="AA64" s="74"/>
      <c r="AB64" s="130">
        <f>_xll.BDH(C64,$AB$11,$D$1,$D$1)</f>
        <v>124.15</v>
      </c>
      <c r="AC64" s="130">
        <f>IF(OR(OR(F64="#N/A N/A",F64="#N/A Real Time"),OR(AB64="#N/A N/A",AB64="#N/A Real Time")),0,  F64 - AB64)</f>
        <v>2.8499999999999943</v>
      </c>
      <c r="AD64" s="177">
        <f>IF(OR(AB64=0,AB64="#N/A N/A"),0,AC64 / AB64*100)</f>
        <v>2.2956101490132856</v>
      </c>
      <c r="AE64" s="132">
        <v>0</v>
      </c>
      <c r="AF64" s="133">
        <f>IF(D64 = D856,1,_xll.BDP(K64,$AF$11)*L64)</f>
        <v>7.4637000000000002</v>
      </c>
      <c r="AG64" s="134">
        <f>AC64*AE64*V64/AF64 / AI816</f>
        <v>0</v>
      </c>
      <c r="AH64" s="278">
        <f>AC64*AE64*V64/AF64 / AI856</f>
        <v>0</v>
      </c>
      <c r="AI64" s="77"/>
      <c r="AJ64" s="73"/>
      <c r="AK64" s="65"/>
    </row>
    <row r="65" spans="1:37" x14ac:dyDescent="0.2">
      <c r="B65" s="120">
        <v>7096</v>
      </c>
      <c r="C65" s="120" t="s">
        <v>490</v>
      </c>
      <c r="D65" s="120" t="str">
        <f>_xll.BDP(C65,$D$11)</f>
        <v>DKK</v>
      </c>
      <c r="E65" s="120" t="s">
        <v>513</v>
      </c>
      <c r="F65" s="121">
        <f>_xll.BDP(C65,$F$11)</f>
        <v>336.3</v>
      </c>
      <c r="G65" s="121">
        <f>_xll.BDP(C65,$G$11)</f>
        <v>336.2</v>
      </c>
      <c r="H65" s="122">
        <f>IF(OR(OR(G65="#N/A N/A",G65="#N/A Real Time"),OR(F65="#N/A N/A",F65="#N/A Real Time")),0,  G65 - F65)</f>
        <v>-0.10000000000002274</v>
      </c>
      <c r="I65" s="123">
        <f>IF(OR(F65=0,F65="#N/A N/A"),0,H65 / F65*100)</f>
        <v>-2.9735355337503041E-2</v>
      </c>
      <c r="J65" s="124">
        <v>-101758</v>
      </c>
      <c r="K65" s="120" t="str">
        <f>CONCATENATE(D856,D65, " Curncy")</f>
        <v>EURDKK Curncy</v>
      </c>
      <c r="L65" s="120">
        <f>IF(D65 = D856,1,_xll.BDP(K65,$L$11))</f>
        <v>1</v>
      </c>
      <c r="M65" s="260">
        <f>IF(D65 = D856,1,_xll.BDP(K65,$M$11)*L65)</f>
        <v>7.4634999999999998</v>
      </c>
      <c r="N65" s="126">
        <f>H65*J65*V65/M65</f>
        <v>1363.4085884641675</v>
      </c>
      <c r="O65" s="127">
        <f>N65 / AA816</f>
        <v>6.8199583485530693E-6</v>
      </c>
      <c r="P65" s="268">
        <f>N65 / AA856</f>
        <v>6.356508769009657E-6</v>
      </c>
      <c r="Q65" s="128">
        <f>IF(OR(OR(J65=0,G65 = "#N/A N/A"),G65="#N/A Real Time"),0,G65*J65*V65/M65)</f>
        <v>-4583779.6744154887</v>
      </c>
      <c r="R65" s="129">
        <f>Q65 / AA816*100</f>
        <v>-2.2928699967830206</v>
      </c>
      <c r="S65" s="273">
        <f>Q65 / AA856*100</f>
        <v>-2.1370582481405611</v>
      </c>
      <c r="T65" s="129">
        <f>IF(S65&lt;0,R65,0)</f>
        <v>-2.2928699967830206</v>
      </c>
      <c r="U65" s="273">
        <f>IF(S65&gt;0,R65,0)</f>
        <v>0</v>
      </c>
      <c r="V65" s="120">
        <f>IF(EXACT(D65,UPPER(D65)),1,0.01)/X65</f>
        <v>1</v>
      </c>
      <c r="W65" s="120">
        <v>0</v>
      </c>
      <c r="X65" s="120">
        <v>1</v>
      </c>
      <c r="Y65" s="127">
        <f>IF(AND(S65&lt;0,O65&gt;0),O65,0)</f>
        <v>6.8199583485530693E-6</v>
      </c>
      <c r="Z65" s="127">
        <f>IF(AND(S65&gt;0,O65&gt;0),O65,0)</f>
        <v>0</v>
      </c>
      <c r="AA65" s="74"/>
      <c r="AB65" s="130">
        <f>_xll.BDH(C65,$AB$11,$D$1,$D$1)</f>
        <v>312.10000000000002</v>
      </c>
      <c r="AC65" s="130">
        <f>IF(OR(OR(F65="#N/A N/A",F65="#N/A Real Time"),OR(AB65="#N/A N/A",AB65="#N/A Real Time")),0,  F65 - AB65)</f>
        <v>24.199999999999989</v>
      </c>
      <c r="AD65" s="177">
        <f>IF(OR(AB65=0,AB65="#N/A N/A"),0,AC65 / AB65*100)</f>
        <v>7.7539250240307558</v>
      </c>
      <c r="AE65" s="132">
        <v>-101758</v>
      </c>
      <c r="AF65" s="133">
        <f>IF(D65 = D856,1,_xll.BDP(K65,$AF$11)*L65)</f>
        <v>7.4637000000000002</v>
      </c>
      <c r="AG65" s="134">
        <f>AC65*AE65*V65/AF65 / AI816</f>
        <v>-1.647021456089354E-3</v>
      </c>
      <c r="AH65" s="278">
        <f>AC65*AE65*V65/AF65 / AI856</f>
        <v>-1.5350937371954197E-3</v>
      </c>
      <c r="AI65" s="77"/>
      <c r="AJ65" s="73"/>
      <c r="AK65" s="65"/>
    </row>
    <row r="66" spans="1:37" x14ac:dyDescent="0.2">
      <c r="B66" s="120">
        <v>1537</v>
      </c>
      <c r="C66" s="120" t="s">
        <v>491</v>
      </c>
      <c r="D66" s="120" t="str">
        <f>_xll.BDP(C66,$D$11)</f>
        <v>DKK</v>
      </c>
      <c r="E66" s="120" t="s">
        <v>514</v>
      </c>
      <c r="F66" s="121">
        <f>_xll.BDP(C66,$F$11)</f>
        <v>333.85</v>
      </c>
      <c r="G66" s="121">
        <f>_xll.BDP(C66,$G$11)</f>
        <v>331.55</v>
      </c>
      <c r="H66" s="122">
        <f>IF(OR(OR(G66="#N/A N/A",G66="#N/A Real Time"),OR(F66="#N/A N/A",F66="#N/A Real Time")),0,  G66 - F66)</f>
        <v>-2.3000000000000114</v>
      </c>
      <c r="I66" s="123">
        <f>IF(OR(F66=0,F66="#N/A N/A"),0,H66 / F66*100)</f>
        <v>-0.68893215515950612</v>
      </c>
      <c r="J66" s="124">
        <v>0</v>
      </c>
      <c r="K66" s="120" t="str">
        <f>CONCATENATE(D856,D66, " Curncy")</f>
        <v>EURDKK Curncy</v>
      </c>
      <c r="L66" s="120">
        <f>IF(D66 = D856,1,_xll.BDP(K66,$L$11))</f>
        <v>1</v>
      </c>
      <c r="M66" s="260">
        <f>IF(D66 = D856,1,_xll.BDP(K66,$M$11)*L66)</f>
        <v>7.4634999999999998</v>
      </c>
      <c r="N66" s="126">
        <f>H66*J66*V66/M66</f>
        <v>0</v>
      </c>
      <c r="O66" s="127">
        <f>N66 / AA816</f>
        <v>0</v>
      </c>
      <c r="P66" s="268">
        <f>N66 / AA856</f>
        <v>0</v>
      </c>
      <c r="Q66" s="128">
        <f>IF(OR(OR(J66=0,G66 = "#N/A N/A"),G66="#N/A Real Time"),0,G66*J66*V66/M66)</f>
        <v>0</v>
      </c>
      <c r="R66" s="129">
        <f>Q66 / AA816*100</f>
        <v>0</v>
      </c>
      <c r="S66" s="273">
        <f>Q66 / AA856*100</f>
        <v>0</v>
      </c>
      <c r="T66" s="129">
        <f>IF(S66&lt;0,R66,0)</f>
        <v>0</v>
      </c>
      <c r="U66" s="273">
        <f>IF(S66&gt;0,R66,0)</f>
        <v>0</v>
      </c>
      <c r="V66" s="120">
        <f>IF(EXACT(D66,UPPER(D66)),1,0.01)/X66</f>
        <v>1</v>
      </c>
      <c r="W66" s="120">
        <v>0</v>
      </c>
      <c r="X66" s="120">
        <v>1</v>
      </c>
      <c r="Y66" s="127">
        <f>IF(AND(S66&lt;0,O66&gt;0),O66,0)</f>
        <v>0</v>
      </c>
      <c r="Z66" s="127">
        <f>IF(AND(S66&gt;0,O66&gt;0),O66,0)</f>
        <v>0</v>
      </c>
      <c r="AA66" s="74"/>
      <c r="AB66" s="130">
        <f>_xll.BDH(C66,$AB$11,$D$1,$D$1)</f>
        <v>338.8</v>
      </c>
      <c r="AC66" s="130">
        <f>IF(OR(OR(F66="#N/A N/A",F66="#N/A Real Time"),OR(AB66="#N/A N/A",AB66="#N/A Real Time")),0,  F66 - AB66)</f>
        <v>-4.9499999999999886</v>
      </c>
      <c r="AD66" s="177">
        <f>IF(OR(AB66=0,AB66="#N/A N/A"),0,AC66 / AB66*100)</f>
        <v>-1.4610389610389578</v>
      </c>
      <c r="AE66" s="132">
        <v>0</v>
      </c>
      <c r="AF66" s="133">
        <f>IF(D66 = D856,1,_xll.BDP(K66,$AF$11)*L66)</f>
        <v>7.4637000000000002</v>
      </c>
      <c r="AG66" s="134">
        <f>AC66*AE66*V66/AF66 / AI816</f>
        <v>0</v>
      </c>
      <c r="AH66" s="278">
        <f>AC66*AE66*V66/AF66 / AI856</f>
        <v>0</v>
      </c>
      <c r="AI66" s="77"/>
      <c r="AJ66" s="73"/>
      <c r="AK66" s="65"/>
    </row>
    <row r="67" spans="1:37" x14ac:dyDescent="0.2">
      <c r="B67" s="120">
        <v>2135</v>
      </c>
      <c r="C67" s="120" t="s">
        <v>492</v>
      </c>
      <c r="D67" s="120" t="str">
        <f>_xll.BDP(C67,$D$11)</f>
        <v>DKK</v>
      </c>
      <c r="E67" s="120" t="s">
        <v>515</v>
      </c>
      <c r="F67" s="121">
        <f>_xll.BDP(C67,$F$11)</f>
        <v>337.4</v>
      </c>
      <c r="G67" s="121">
        <f>_xll.BDP(C67,$G$11)</f>
        <v>339.2</v>
      </c>
      <c r="H67" s="122">
        <f>IF(OR(OR(G67="#N/A N/A",G67="#N/A Real Time"),OR(F67="#N/A N/A",F67="#N/A Real Time")),0,  G67 - F67)</f>
        <v>1.8000000000000114</v>
      </c>
      <c r="I67" s="123">
        <f>IF(OR(F67=0,F67="#N/A N/A"),0,H67 / F67*100)</f>
        <v>0.5334914048607029</v>
      </c>
      <c r="J67" s="124">
        <v>0</v>
      </c>
      <c r="K67" s="120" t="str">
        <f>CONCATENATE(D856,D67, " Curncy")</f>
        <v>EURDKK Curncy</v>
      </c>
      <c r="L67" s="120">
        <f>IF(D67 = D856,1,_xll.BDP(K67,$L$11))</f>
        <v>1</v>
      </c>
      <c r="M67" s="260">
        <f>IF(D67 = D856,1,_xll.BDP(K67,$M$11)*L67)</f>
        <v>7.4634999999999998</v>
      </c>
      <c r="N67" s="126">
        <f>H67*J67*V67/M67</f>
        <v>0</v>
      </c>
      <c r="O67" s="127">
        <f>N67 / AA816</f>
        <v>0</v>
      </c>
      <c r="P67" s="268">
        <f>N67 / AA856</f>
        <v>0</v>
      </c>
      <c r="Q67" s="128">
        <f>IF(OR(OR(J67=0,G67 = "#N/A N/A"),G67="#N/A Real Time"),0,G67*J67*V67/M67)</f>
        <v>0</v>
      </c>
      <c r="R67" s="129">
        <f>Q67 / AA816*100</f>
        <v>0</v>
      </c>
      <c r="S67" s="273">
        <f>Q67 / AA856*100</f>
        <v>0</v>
      </c>
      <c r="T67" s="129">
        <f>IF(S67&lt;0,R67,0)</f>
        <v>0</v>
      </c>
      <c r="U67" s="273">
        <f>IF(S67&gt;0,R67,0)</f>
        <v>0</v>
      </c>
      <c r="V67" s="120">
        <f>IF(EXACT(D67,UPPER(D67)),1,0.01)/X67</f>
        <v>1</v>
      </c>
      <c r="W67" s="120">
        <v>0</v>
      </c>
      <c r="X67" s="120">
        <v>1</v>
      </c>
      <c r="Y67" s="127">
        <f>IF(AND(S67&lt;0,O67&gt;0),O67,0)</f>
        <v>0</v>
      </c>
      <c r="Z67" s="127">
        <f>IF(AND(S67&gt;0,O67&gt;0),O67,0)</f>
        <v>0</v>
      </c>
      <c r="AA67" s="74"/>
      <c r="AB67" s="130">
        <f>_xll.BDH(C67,$AB$11,$D$1,$D$1)</f>
        <v>339.8</v>
      </c>
      <c r="AC67" s="130">
        <f>IF(OR(OR(F67="#N/A N/A",F67="#N/A Real Time"),OR(AB67="#N/A N/A",AB67="#N/A Real Time")),0,  F67 - AB67)</f>
        <v>-2.4000000000000341</v>
      </c>
      <c r="AD67" s="177">
        <f>IF(OR(AB67=0,AB67="#N/A N/A"),0,AC67 / AB67*100)</f>
        <v>-0.70629782224839144</v>
      </c>
      <c r="AE67" s="132">
        <v>0</v>
      </c>
      <c r="AF67" s="133">
        <f>IF(D67 = D856,1,_xll.BDP(K67,$AF$11)*L67)</f>
        <v>7.4637000000000002</v>
      </c>
      <c r="AG67" s="134">
        <f>AC67*AE67*V67/AF67 / AI816</f>
        <v>0</v>
      </c>
      <c r="AH67" s="278">
        <f>AC67*AE67*V67/AF67 / AI856</f>
        <v>0</v>
      </c>
      <c r="AI67" s="77"/>
      <c r="AJ67" s="73"/>
      <c r="AK67" s="65"/>
    </row>
    <row r="68" spans="1:37" x14ac:dyDescent="0.2">
      <c r="B68" s="120">
        <v>2041</v>
      </c>
      <c r="C68" s="120" t="s">
        <v>493</v>
      </c>
      <c r="D68" s="120" t="str">
        <f>_xll.BDP(C68,$D$11)</f>
        <v>DKK</v>
      </c>
      <c r="E68" s="120" t="s">
        <v>516</v>
      </c>
      <c r="F68" s="121">
        <f>_xll.BDP(C68,$F$11)</f>
        <v>594</v>
      </c>
      <c r="G68" s="121">
        <f>_xll.BDP(C68,$G$11)</f>
        <v>599.4</v>
      </c>
      <c r="H68" s="122">
        <f>IF(OR(OR(G68="#N/A N/A",G68="#N/A Real Time"),OR(F68="#N/A N/A",F68="#N/A Real Time")),0,  G68 - F68)</f>
        <v>5.3999999999999773</v>
      </c>
      <c r="I68" s="123">
        <f>IF(OR(F68=0,F68="#N/A N/A"),0,H68 / F68*100)</f>
        <v>0.90909090909090517</v>
      </c>
      <c r="J68" s="124">
        <v>0</v>
      </c>
      <c r="K68" s="120" t="str">
        <f>CONCATENATE(D856,D68, " Curncy")</f>
        <v>EURDKK Curncy</v>
      </c>
      <c r="L68" s="120">
        <f>IF(D68 = D856,1,_xll.BDP(K68,$L$11))</f>
        <v>1</v>
      </c>
      <c r="M68" s="260">
        <f>IF(D68 = D856,1,_xll.BDP(K68,$M$11)*L68)</f>
        <v>7.4634999999999998</v>
      </c>
      <c r="N68" s="126">
        <f>H68*J68*V68/M68</f>
        <v>0</v>
      </c>
      <c r="O68" s="127">
        <f>N68 / AA816</f>
        <v>0</v>
      </c>
      <c r="P68" s="268">
        <f>N68 / AA856</f>
        <v>0</v>
      </c>
      <c r="Q68" s="128">
        <f>IF(OR(OR(J68=0,G68 = "#N/A N/A"),G68="#N/A Real Time"),0,G68*J68*V68/M68)</f>
        <v>0</v>
      </c>
      <c r="R68" s="129">
        <f>Q68 / AA816*100</f>
        <v>0</v>
      </c>
      <c r="S68" s="273">
        <f>Q68 / AA856*100</f>
        <v>0</v>
      </c>
      <c r="T68" s="129">
        <f>IF(S68&lt;0,R68,0)</f>
        <v>0</v>
      </c>
      <c r="U68" s="273">
        <f>IF(S68&gt;0,R68,0)</f>
        <v>0</v>
      </c>
      <c r="V68" s="120">
        <f>IF(EXACT(D68,UPPER(D68)),1,0.01)/X68</f>
        <v>1</v>
      </c>
      <c r="W68" s="120">
        <v>0</v>
      </c>
      <c r="X68" s="120">
        <v>1</v>
      </c>
      <c r="Y68" s="127">
        <f>IF(AND(S68&lt;0,O68&gt;0),O68,0)</f>
        <v>0</v>
      </c>
      <c r="Z68" s="127">
        <f>IF(AND(S68&gt;0,O68&gt;0),O68,0)</f>
        <v>0</v>
      </c>
      <c r="AA68" s="74"/>
      <c r="AB68" s="130">
        <f>_xll.BDH(C68,$AB$11,$D$1,$D$1)</f>
        <v>593.79999999999995</v>
      </c>
      <c r="AC68" s="130">
        <f>IF(OR(OR(F68="#N/A N/A",F68="#N/A Real Time"),OR(AB68="#N/A N/A",AB68="#N/A Real Time")),0,  F68 - AB68)</f>
        <v>0.20000000000004547</v>
      </c>
      <c r="AD68" s="177">
        <f>IF(OR(AB68=0,AB68="#N/A N/A"),0,AC68 / AB68*100)</f>
        <v>3.3681374200075019E-2</v>
      </c>
      <c r="AE68" s="132">
        <v>0</v>
      </c>
      <c r="AF68" s="133">
        <f>IF(D68 = D856,1,_xll.BDP(K68,$AF$11)*L68)</f>
        <v>7.4637000000000002</v>
      </c>
      <c r="AG68" s="134">
        <f>AC68*AE68*V68/AF68 / AI816</f>
        <v>0</v>
      </c>
      <c r="AH68" s="278">
        <f>AC68*AE68*V68/AF68 / AI856</f>
        <v>0</v>
      </c>
      <c r="AI68" s="77"/>
      <c r="AJ68" s="73"/>
      <c r="AK68" s="65"/>
    </row>
    <row r="69" spans="1:37" x14ac:dyDescent="0.2">
      <c r="B69" s="120">
        <v>22608</v>
      </c>
      <c r="C69" s="120" t="s">
        <v>1639</v>
      </c>
      <c r="D69" s="120" t="str">
        <f>_xll.BDP(C69,$D$11)</f>
        <v>DKK</v>
      </c>
      <c r="E69" s="120" t="s">
        <v>277</v>
      </c>
      <c r="F69" s="121">
        <f>_xll.BDP(C69,$F$11)</f>
        <v>197.5</v>
      </c>
      <c r="G69" s="121">
        <f>_xll.BDP(C69,$G$11)</f>
        <v>197.5</v>
      </c>
      <c r="H69" s="122">
        <f>IF(OR(OR(G69="#N/A N/A",G69="#N/A Real Time"),OR(F69="#N/A N/A",F69="#N/A Real Time")),0,  G69 - F69)</f>
        <v>0</v>
      </c>
      <c r="I69" s="123">
        <f>IF(OR(F69=0,F69="#N/A N/A"),0,H69 / F69*100)</f>
        <v>0</v>
      </c>
      <c r="J69" s="124">
        <v>0</v>
      </c>
      <c r="K69" s="120" t="str">
        <f>CONCATENATE(D856,D69, " Curncy")</f>
        <v>EURDKK Curncy</v>
      </c>
      <c r="L69" s="120">
        <f>IF(D69 = D856,1,_xll.BDP(K69,$L$11))</f>
        <v>1</v>
      </c>
      <c r="M69" s="260">
        <f>IF(D69 = D856,1,_xll.BDP(K69,$M$11)*L69)</f>
        <v>7.4634999999999998</v>
      </c>
      <c r="N69" s="126">
        <f>H69*J69*V69/M69</f>
        <v>0</v>
      </c>
      <c r="O69" s="127">
        <f>N69 / AA816</f>
        <v>0</v>
      </c>
      <c r="P69" s="268">
        <f>N69 / AA856</f>
        <v>0</v>
      </c>
      <c r="Q69" s="128">
        <f>IF(OR(OR(J69=0,G69 = "#N/A N/A"),G69="#N/A Real Time"),0,G69*J69*V69/M69)</f>
        <v>0</v>
      </c>
      <c r="R69" s="129">
        <f>Q69 / AA816*100</f>
        <v>0</v>
      </c>
      <c r="S69" s="273">
        <f>Q69 / AA856*100</f>
        <v>0</v>
      </c>
      <c r="T69" s="129">
        <f>IF(S69&lt;0,R69,0)</f>
        <v>0</v>
      </c>
      <c r="U69" s="273">
        <f>IF(S69&gt;0,R69,0)</f>
        <v>0</v>
      </c>
      <c r="V69" s="120">
        <f>IF(EXACT(D69,UPPER(D69)),1,0.01)/X69</f>
        <v>1</v>
      </c>
      <c r="W69" s="120">
        <v>0</v>
      </c>
      <c r="X69" s="120">
        <v>1</v>
      </c>
      <c r="Y69" s="127">
        <f>IF(AND(S69&lt;0,O69&gt;0),O69,0)</f>
        <v>0</v>
      </c>
      <c r="Z69" s="127">
        <f>IF(AND(S69&gt;0,O69&gt;0),O69,0)</f>
        <v>0</v>
      </c>
      <c r="AA69" s="74"/>
      <c r="AB69" s="130">
        <f>_xll.BDH(C69,$AB$11,$D$1,$D$1)</f>
        <v>194.65</v>
      </c>
      <c r="AC69" s="130">
        <f>IF(OR(OR(F69="#N/A N/A",F69="#N/A Real Time"),OR(AB69="#N/A N/A",AB69="#N/A Real Time")),0,  F69 - AB69)</f>
        <v>2.8499999999999943</v>
      </c>
      <c r="AD69" s="177">
        <f>IF(OR(AB69=0,AB69="#N/A N/A"),0,AC69 / AB69*100)</f>
        <v>1.4641664526072409</v>
      </c>
      <c r="AE69" s="132">
        <v>0</v>
      </c>
      <c r="AF69" s="133">
        <f>IF(D69 = D856,1,_xll.BDP(K69,$AF$11)*L69)</f>
        <v>7.4637000000000002</v>
      </c>
      <c r="AG69" s="134">
        <f>AC69*AE69*V69/AF69 / AI816</f>
        <v>0</v>
      </c>
      <c r="AH69" s="278">
        <f>AC69*AE69*V69/AF69 / AI856</f>
        <v>0</v>
      </c>
      <c r="AI69" s="77"/>
      <c r="AJ69" s="73"/>
      <c r="AK69" s="65"/>
    </row>
    <row r="70" spans="1:37" x14ac:dyDescent="0.2">
      <c r="A70" s="102" t="s">
        <v>255</v>
      </c>
      <c r="B70" s="102"/>
      <c r="C70" s="102"/>
      <c r="D70" s="102"/>
      <c r="E70" s="102" t="s">
        <v>193</v>
      </c>
      <c r="F70" s="136"/>
      <c r="G70" s="136"/>
      <c r="H70" s="137"/>
      <c r="I70" s="138"/>
      <c r="J70" s="139"/>
      <c r="K70" s="102"/>
      <c r="L70" s="102"/>
      <c r="M70" s="263"/>
      <c r="N70" s="158">
        <f xml:space="preserve"> SUM(N61:N69)</f>
        <v>1363.4085884641675</v>
      </c>
      <c r="O70" s="140">
        <f xml:space="preserve"> SUM(O61:O69)</f>
        <v>6.8199583485530693E-6</v>
      </c>
      <c r="P70" s="270">
        <f xml:space="preserve"> SUM(P61:P69)</f>
        <v>6.356508769009657E-6</v>
      </c>
      <c r="Q70" s="141">
        <f xml:space="preserve"> SUM(Q61:Q69)</f>
        <v>-4583779.6744154887</v>
      </c>
      <c r="R70" s="142">
        <f xml:space="preserve"> SUM(R61:R69)</f>
        <v>-2.2928699967830206</v>
      </c>
      <c r="S70" s="275">
        <f xml:space="preserve"> SUM(S61:S69)</f>
        <v>-2.1370582481405611</v>
      </c>
      <c r="T70" s="142">
        <f xml:space="preserve"> SUM(T61:T69)</f>
        <v>-2.2928699967830206</v>
      </c>
      <c r="U70" s="275">
        <f xml:space="preserve"> SUM(U61:U69)</f>
        <v>0</v>
      </c>
      <c r="V70" s="102"/>
      <c r="W70" s="102"/>
      <c r="X70" s="102"/>
      <c r="Y70" s="143">
        <f xml:space="preserve"> SUM(Y61:Y69)</f>
        <v>6.8199583485530693E-6</v>
      </c>
      <c r="Z70" s="143">
        <f xml:space="preserve"> SUM(Z61:Z69)</f>
        <v>0</v>
      </c>
      <c r="AA70" s="102"/>
      <c r="AB70" s="144"/>
      <c r="AC70" s="144"/>
      <c r="AD70" s="178"/>
      <c r="AE70" s="145"/>
      <c r="AF70" s="146"/>
      <c r="AG70" s="147">
        <f xml:space="preserve"> SUM(AG61:AG69)</f>
        <v>-1.647021456089354E-3</v>
      </c>
      <c r="AH70" s="280">
        <f xml:space="preserve"> SUM(AH61:AH69)</f>
        <v>-1.5350937371954197E-3</v>
      </c>
      <c r="AI70" s="285"/>
      <c r="AJ70" s="73"/>
      <c r="AK70" s="65"/>
    </row>
    <row r="71" spans="1:37" x14ac:dyDescent="0.2">
      <c r="B71" s="32"/>
      <c r="C71" s="51"/>
      <c r="F71" s="38"/>
      <c r="G71" s="38"/>
      <c r="H71" s="39"/>
      <c r="I71" s="42"/>
      <c r="J71" s="18"/>
      <c r="K71" s="32"/>
      <c r="L71" s="32"/>
      <c r="M71" s="291"/>
      <c r="N71" s="99"/>
      <c r="O71" s="57"/>
      <c r="P71" s="297"/>
      <c r="Q71" s="40"/>
      <c r="R71" s="10"/>
      <c r="S71" s="300"/>
      <c r="T71" s="100"/>
      <c r="U71" s="307"/>
      <c r="V71" s="24"/>
      <c r="Y71" s="53"/>
      <c r="Z71" s="53"/>
      <c r="AA71" s="74"/>
      <c r="AB71" s="68"/>
      <c r="AC71" s="67"/>
      <c r="AD71" s="60"/>
      <c r="AE71" s="59"/>
      <c r="AF71" s="61"/>
      <c r="AG71" s="72"/>
      <c r="AH71" s="309"/>
      <c r="AI71" s="77"/>
      <c r="AJ71" s="73"/>
      <c r="AK71" s="65"/>
    </row>
    <row r="72" spans="1:37" x14ac:dyDescent="0.2">
      <c r="B72" s="120">
        <v>6284</v>
      </c>
      <c r="C72" s="120" t="s">
        <v>494</v>
      </c>
      <c r="D72" s="120" t="str">
        <f>_xll.BDP(C72,$D$11)</f>
        <v>EUR</v>
      </c>
      <c r="E72" s="120" t="s">
        <v>517</v>
      </c>
      <c r="F72" s="121">
        <f>_xll.BDP(C72,$F$11)</f>
        <v>18.78</v>
      </c>
      <c r="G72" s="121">
        <f>_xll.BDP(C72,$G$11)</f>
        <v>18.79</v>
      </c>
      <c r="H72" s="122">
        <f>IF(OR(OR(G72="#N/A N/A",G72="#N/A Real Time"),OR(F72="#N/A N/A",F72="#N/A Real Time")),0,  G72 - F72)</f>
        <v>9.9999999999980105E-3</v>
      </c>
      <c r="I72" s="123">
        <f>IF(OR(F72=0,F72="#N/A N/A"),0,H72 / F72*100)</f>
        <v>5.3248136315218367E-2</v>
      </c>
      <c r="J72" s="124">
        <v>0</v>
      </c>
      <c r="K72" s="120" t="str">
        <f>CONCATENATE(D856,D72, " Curncy")</f>
        <v>EUREUR Curncy</v>
      </c>
      <c r="L72" s="120">
        <f>IF(D72 = D856,1,_xll.BDP(K72,$L$11))</f>
        <v>1</v>
      </c>
      <c r="M72" s="260">
        <f>IF(D72 = D856,1,_xll.BDP(K72,$M$11)*L72)</f>
        <v>1</v>
      </c>
      <c r="N72" s="126">
        <f>H72*J72*V72/M72</f>
        <v>0</v>
      </c>
      <c r="O72" s="127">
        <f>N72 / AA816</f>
        <v>0</v>
      </c>
      <c r="P72" s="268">
        <f>N72 / AA856</f>
        <v>0</v>
      </c>
      <c r="Q72" s="128">
        <f>IF(OR(OR(J72=0,G72 = "#N/A N/A"),G72="#N/A Real Time"),0,G72*J72*V72/M72)</f>
        <v>0</v>
      </c>
      <c r="R72" s="129">
        <f>Q72 / AA816*100</f>
        <v>0</v>
      </c>
      <c r="S72" s="273">
        <f>Q72 / AA856*100</f>
        <v>0</v>
      </c>
      <c r="T72" s="129">
        <f>IF(S72&lt;0,R72,0)</f>
        <v>0</v>
      </c>
      <c r="U72" s="273">
        <f>IF(S72&gt;0,R72,0)</f>
        <v>0</v>
      </c>
      <c r="V72" s="120">
        <f>IF(EXACT(D72,UPPER(D72)),1,0.01)/X72</f>
        <v>1</v>
      </c>
      <c r="W72" s="120">
        <v>0</v>
      </c>
      <c r="X72" s="120">
        <v>1</v>
      </c>
      <c r="Y72" s="127">
        <f>IF(AND(S72&lt;0,O72&gt;0),O72,0)</f>
        <v>0</v>
      </c>
      <c r="Z72" s="127">
        <f>IF(AND(S72&gt;0,O72&gt;0),O72,0)</f>
        <v>0</v>
      </c>
      <c r="AA72" s="74"/>
      <c r="AB72" s="130">
        <f>_xll.BDH(C72,$AB$11,$D$1,$D$1)</f>
        <v>18.899999999999999</v>
      </c>
      <c r="AC72" s="130">
        <f>IF(OR(OR(F72="#N/A N/A",F72="#N/A Real Time"),OR(AB72="#N/A N/A",AB72="#N/A Real Time")),0,  F72 - AB72)</f>
        <v>-0.11999999999999744</v>
      </c>
      <c r="AD72" s="177">
        <f>IF(OR(AB72=0,AB72="#N/A N/A"),0,AC72 / AB72*100)</f>
        <v>-0.63492063492062145</v>
      </c>
      <c r="AE72" s="132">
        <v>0</v>
      </c>
      <c r="AF72" s="133">
        <f>IF(D72 = D856,1,_xll.BDP(K72,$AF$11)*L72)</f>
        <v>1</v>
      </c>
      <c r="AG72" s="134">
        <f>AC72*AE72*V72/AF72 / AI816</f>
        <v>0</v>
      </c>
      <c r="AH72" s="278">
        <f>AC72*AE72*V72/AF72 / AI856</f>
        <v>0</v>
      </c>
      <c r="AI72" s="77"/>
      <c r="AJ72" s="73"/>
      <c r="AK72" s="65"/>
    </row>
    <row r="73" spans="1:37" x14ac:dyDescent="0.2">
      <c r="B73" s="120">
        <v>6401</v>
      </c>
      <c r="C73" s="120" t="s">
        <v>495</v>
      </c>
      <c r="D73" s="120" t="str">
        <f>_xll.BDP(C73,$D$11)</f>
        <v>EUR</v>
      </c>
      <c r="E73" s="120" t="s">
        <v>518</v>
      </c>
      <c r="F73" s="121">
        <f>_xll.BDP(C73,$F$11)</f>
        <v>47.43</v>
      </c>
      <c r="G73" s="121">
        <f>_xll.BDP(C73,$G$11)</f>
        <v>47.46</v>
      </c>
      <c r="H73" s="122">
        <f>IF(OR(OR(G73="#N/A N/A",G73="#N/A Real Time"),OR(F73="#N/A N/A",F73="#N/A Real Time")),0,  G73 - F73)</f>
        <v>3.0000000000001137E-2</v>
      </c>
      <c r="I73" s="123">
        <f>IF(OR(F73=0,F73="#N/A N/A"),0,H73 / F73*100)</f>
        <v>6.3251106894373049E-2</v>
      </c>
      <c r="J73" s="124">
        <v>0</v>
      </c>
      <c r="K73" s="120" t="str">
        <f>CONCATENATE(D856,D73, " Curncy")</f>
        <v>EUREUR Curncy</v>
      </c>
      <c r="L73" s="120">
        <f>IF(D73 = D856,1,_xll.BDP(K73,$L$11))</f>
        <v>1</v>
      </c>
      <c r="M73" s="260">
        <f>IF(D73 = D856,1,_xll.BDP(K73,$M$11)*L73)</f>
        <v>1</v>
      </c>
      <c r="N73" s="126">
        <f>H73*J73*V73/M73</f>
        <v>0</v>
      </c>
      <c r="O73" s="127">
        <f>N73 / AA816</f>
        <v>0</v>
      </c>
      <c r="P73" s="268">
        <f>N73 / AA856</f>
        <v>0</v>
      </c>
      <c r="Q73" s="128">
        <f>IF(OR(OR(J73=0,G73 = "#N/A N/A"),G73="#N/A Real Time"),0,G73*J73*V73/M73)</f>
        <v>0</v>
      </c>
      <c r="R73" s="129">
        <f>Q73 / AA816*100</f>
        <v>0</v>
      </c>
      <c r="S73" s="273">
        <f>Q73 / AA856*100</f>
        <v>0</v>
      </c>
      <c r="T73" s="129">
        <f>IF(S73&lt;0,R73,0)</f>
        <v>0</v>
      </c>
      <c r="U73" s="273">
        <f>IF(S73&gt;0,R73,0)</f>
        <v>0</v>
      </c>
      <c r="V73" s="120">
        <f>IF(EXACT(D73,UPPER(D73)),1,0.01)/X73</f>
        <v>1</v>
      </c>
      <c r="W73" s="120">
        <v>0</v>
      </c>
      <c r="X73" s="120">
        <v>1</v>
      </c>
      <c r="Y73" s="127">
        <f>IF(AND(S73&lt;0,O73&gt;0),O73,0)</f>
        <v>0</v>
      </c>
      <c r="Z73" s="127">
        <f>IF(AND(S73&gt;0,O73&gt;0),O73,0)</f>
        <v>0</v>
      </c>
      <c r="AA73" s="74"/>
      <c r="AB73" s="130">
        <f>_xll.BDH(C73,$AB$11,$D$1,$D$1)</f>
        <v>47.39</v>
      </c>
      <c r="AC73" s="130">
        <f>IF(OR(OR(F73="#N/A N/A",F73="#N/A Real Time"),OR(AB73="#N/A N/A",AB73="#N/A Real Time")),0,  F73 - AB73)</f>
        <v>3.9999999999999147E-2</v>
      </c>
      <c r="AD73" s="177">
        <f>IF(OR(AB73=0,AB73="#N/A N/A"),0,AC73 / AB73*100)</f>
        <v>8.4405992825488801E-2</v>
      </c>
      <c r="AE73" s="132">
        <v>0</v>
      </c>
      <c r="AF73" s="133">
        <f>IF(D73 = D856,1,_xll.BDP(K73,$AF$11)*L73)</f>
        <v>1</v>
      </c>
      <c r="AG73" s="134">
        <f>AC73*AE73*V73/AF73 / AI816</f>
        <v>0</v>
      </c>
      <c r="AH73" s="278">
        <f>AC73*AE73*V73/AF73 / AI856</f>
        <v>0</v>
      </c>
      <c r="AI73" s="77"/>
      <c r="AJ73" s="73"/>
      <c r="AK73" s="65"/>
    </row>
    <row r="74" spans="1:37" x14ac:dyDescent="0.2">
      <c r="A74" s="209"/>
      <c r="B74" s="120">
        <v>7040</v>
      </c>
      <c r="C74" s="120" t="s">
        <v>1502</v>
      </c>
      <c r="D74" s="120" t="str">
        <f>_xll.BDP(C74,$D$11)</f>
        <v>EUR</v>
      </c>
      <c r="E74" s="120" t="s">
        <v>1503</v>
      </c>
      <c r="F74" s="121">
        <f>_xll.BDP(C74,$F$11)</f>
        <v>35.93</v>
      </c>
      <c r="G74" s="121">
        <f>_xll.BDP(C74,$G$11)</f>
        <v>36.61</v>
      </c>
      <c r="H74" s="122">
        <f>IF(OR(OR(G74="#N/A N/A",G74="#N/A Real Time"),OR(F74="#N/A N/A",F74="#N/A Real Time")),0,  G74 - F74)</f>
        <v>0.67999999999999972</v>
      </c>
      <c r="I74" s="123">
        <f>IF(OR(F74=0,F74="#N/A N/A"),0,H74 / F74*100)</f>
        <v>1.8925688839409958</v>
      </c>
      <c r="J74" s="124">
        <v>0</v>
      </c>
      <c r="K74" s="120" t="str">
        <f>CONCATENATE(D856,D74, " Curncy")</f>
        <v>EUREUR Curncy</v>
      </c>
      <c r="L74" s="120">
        <f>IF(D74 = D856,1,_xll.BDP(K74,$L$11))</f>
        <v>1</v>
      </c>
      <c r="M74" s="260">
        <f>IF(D74 = D856,1,_xll.BDP(K74,$M$11)*L74)</f>
        <v>1</v>
      </c>
      <c r="N74" s="126">
        <f>H74*J74*V74/M74</f>
        <v>0</v>
      </c>
      <c r="O74" s="127">
        <f>N74 / AA816</f>
        <v>0</v>
      </c>
      <c r="P74" s="268">
        <f>N74 / AA856</f>
        <v>0</v>
      </c>
      <c r="Q74" s="128">
        <f>IF(OR(OR(J74=0,G74 = "#N/A N/A"),G74="#N/A Real Time"),0,G74*J74*V74/M74)</f>
        <v>0</v>
      </c>
      <c r="R74" s="129">
        <f>Q74 / AA816*100</f>
        <v>0</v>
      </c>
      <c r="S74" s="273">
        <f>Q74 / AA856*100</f>
        <v>0</v>
      </c>
      <c r="T74" s="129">
        <f>IF(S74&lt;0,R74,0)</f>
        <v>0</v>
      </c>
      <c r="U74" s="273">
        <f>IF(S74&gt;0,R74,0)</f>
        <v>0</v>
      </c>
      <c r="V74" s="120">
        <f>IF(EXACT(D74,UPPER(D74)),1,0.01)/X74</f>
        <v>1</v>
      </c>
      <c r="W74" s="120">
        <v>0</v>
      </c>
      <c r="X74" s="120">
        <v>1</v>
      </c>
      <c r="Y74" s="127">
        <f>IF(AND(S74&lt;0,O74&gt;0),O74,0)</f>
        <v>0</v>
      </c>
      <c r="Z74" s="127">
        <f>IF(AND(S74&gt;0,O74&gt;0),O74,0)</f>
        <v>0</v>
      </c>
      <c r="AA74" s="218"/>
      <c r="AB74" s="130">
        <f>_xll.BDH(C74,$AB$11,$D$1,$D$1)</f>
        <v>34.46</v>
      </c>
      <c r="AC74" s="130">
        <f>IF(OR(OR(F74="#N/A N/A",F74="#N/A Real Time"),OR(AB74="#N/A N/A",AB74="#N/A Real Time")),0,  F74 - AB74)</f>
        <v>1.4699999999999989</v>
      </c>
      <c r="AD74" s="177">
        <f>IF(OR(AB74=0,AB74="#N/A N/A"),0,AC74 / AB74*100)</f>
        <v>4.2658154381892013</v>
      </c>
      <c r="AE74" s="132">
        <v>0</v>
      </c>
      <c r="AF74" s="133">
        <f>IF(D74 = D856,1,_xll.BDP(K74,$AF$11)*L74)</f>
        <v>1</v>
      </c>
      <c r="AG74" s="134">
        <f>AC74*AE74*V74/AF74 / AI816</f>
        <v>0</v>
      </c>
      <c r="AH74" s="278">
        <f>AC74*AE74*V74/AF74 / AI856</f>
        <v>0</v>
      </c>
      <c r="AI74" s="223"/>
      <c r="AJ74" s="73"/>
      <c r="AK74" s="65"/>
    </row>
    <row r="75" spans="1:37" x14ac:dyDescent="0.2">
      <c r="B75" s="120">
        <v>3050</v>
      </c>
      <c r="C75" s="120" t="s">
        <v>192</v>
      </c>
      <c r="D75" s="120" t="str">
        <f>_xll.BDP(C75,$D$11)</f>
        <v>EUR</v>
      </c>
      <c r="E75" s="120" t="s">
        <v>385</v>
      </c>
      <c r="F75" s="121">
        <f>_xll.BDP(C75,$F$11)</f>
        <v>34</v>
      </c>
      <c r="G75" s="121">
        <f>_xll.BDP(C75,$G$11)</f>
        <v>33.93</v>
      </c>
      <c r="H75" s="122">
        <f>IF(OR(OR(G75="#N/A N/A",G75="#N/A Real Time"),OR(F75="#N/A N/A",F75="#N/A Real Time")),0,  G75 - F75)</f>
        <v>-7.0000000000000284E-2</v>
      </c>
      <c r="I75" s="123">
        <f>IF(OR(F75=0,F75="#N/A N/A"),0,H75 / F75*100)</f>
        <v>-0.20588235294117732</v>
      </c>
      <c r="J75" s="124">
        <v>-39626</v>
      </c>
      <c r="K75" s="120" t="str">
        <f>CONCATENATE(D856,D75, " Curncy")</f>
        <v>EUREUR Curncy</v>
      </c>
      <c r="L75" s="120">
        <f>IF(D75 = D856,1,_xll.BDP(K75,$L$11))</f>
        <v>1</v>
      </c>
      <c r="M75" s="260">
        <f>IF(D75 = D856,1,_xll.BDP(K75,$M$11)*L75)</f>
        <v>1</v>
      </c>
      <c r="N75" s="126">
        <f>H75*J75*V75/M75</f>
        <v>2773.8200000000111</v>
      </c>
      <c r="O75" s="127">
        <f>N75 / AA816</f>
        <v>1.3875031319623176E-5</v>
      </c>
      <c r="P75" s="268">
        <f>N75 / AA856</f>
        <v>1.2932154970151729E-5</v>
      </c>
      <c r="Q75" s="128">
        <f>IF(OR(OR(J75=0,G75 = "#N/A N/A"),G75="#N/A Real Time"),0,G75*J75*V75/M75)</f>
        <v>-1344510.18</v>
      </c>
      <c r="R75" s="129">
        <f>Q75 / AA816*100</f>
        <v>-0.67254258953544643</v>
      </c>
      <c r="S75" s="273">
        <f>Q75 / AA856*100</f>
        <v>-0.62684002591035204</v>
      </c>
      <c r="T75" s="129">
        <f>IF(S75&lt;0,R75,0)</f>
        <v>-0.67254258953544643</v>
      </c>
      <c r="U75" s="273">
        <f>IF(S75&gt;0,R75,0)</f>
        <v>0</v>
      </c>
      <c r="V75" s="120">
        <f>IF(EXACT(D75,UPPER(D75)),1,0.01)/X75</f>
        <v>1</v>
      </c>
      <c r="W75" s="120">
        <v>0</v>
      </c>
      <c r="X75" s="120">
        <v>1</v>
      </c>
      <c r="Y75" s="127">
        <f>IF(AND(S75&lt;0,O75&gt;0),O75,0)</f>
        <v>1.3875031319623176E-5</v>
      </c>
      <c r="Z75" s="127">
        <f>IF(AND(S75&gt;0,O75&gt;0),O75,0)</f>
        <v>0</v>
      </c>
      <c r="AA75" s="74"/>
      <c r="AB75" s="130">
        <f>_xll.BDH(C75,$AB$11,$D$1,$D$1)</f>
        <v>33.43</v>
      </c>
      <c r="AC75" s="130">
        <f>IF(OR(OR(F75="#N/A N/A",F75="#N/A Real Time"),OR(AB75="#N/A N/A",AB75="#N/A Real Time")),0,  F75 - AB75)</f>
        <v>0.57000000000000028</v>
      </c>
      <c r="AD75" s="177">
        <f>IF(OR(AB75=0,AB75="#N/A N/A"),0,AC75 / AB75*100)</f>
        <v>1.7050553395154062</v>
      </c>
      <c r="AE75" s="132">
        <v>-39626</v>
      </c>
      <c r="AF75" s="133">
        <f>IF(D75 = D856,1,_xll.BDP(K75,$AF$11)*L75)</f>
        <v>1</v>
      </c>
      <c r="AG75" s="134">
        <f>AC75*AE75*V75/AF75 / AI816</f>
        <v>-1.127520882331294E-4</v>
      </c>
      <c r="AH75" s="278">
        <f>AC75*AE75*V75/AF75 / AI856</f>
        <v>-1.0508972051484441E-4</v>
      </c>
      <c r="AI75" s="77"/>
      <c r="AJ75" s="73"/>
      <c r="AK75" s="65"/>
    </row>
    <row r="76" spans="1:37" x14ac:dyDescent="0.2">
      <c r="B76" s="120">
        <v>6810</v>
      </c>
      <c r="C76" s="120" t="s">
        <v>496</v>
      </c>
      <c r="D76" s="120" t="str">
        <f>_xll.BDP(C76,$D$11)</f>
        <v>EUR</v>
      </c>
      <c r="E76" s="120" t="s">
        <v>519</v>
      </c>
      <c r="F76" s="121">
        <f>_xll.BDP(C76,$F$11)</f>
        <v>32.619999999999997</v>
      </c>
      <c r="G76" s="121">
        <f>_xll.BDP(C76,$G$11)</f>
        <v>32.65</v>
      </c>
      <c r="H76" s="122">
        <f>IF(OR(OR(G76="#N/A N/A",G76="#N/A Real Time"),OR(F76="#N/A N/A",F76="#N/A Real Time")),0,  G76 - F76)</f>
        <v>3.0000000000001137E-2</v>
      </c>
      <c r="I76" s="123">
        <f>IF(OR(F76=0,F76="#N/A N/A"),0,H76 / F76*100)</f>
        <v>9.1968117719194178E-2</v>
      </c>
      <c r="J76" s="124">
        <v>0</v>
      </c>
      <c r="K76" s="120" t="str">
        <f>CONCATENATE(D856,D76, " Curncy")</f>
        <v>EUREUR Curncy</v>
      </c>
      <c r="L76" s="120">
        <f>IF(D76 = D856,1,_xll.BDP(K76,$L$11))</f>
        <v>1</v>
      </c>
      <c r="M76" s="260">
        <f>IF(D76 = D856,1,_xll.BDP(K76,$M$11)*L76)</f>
        <v>1</v>
      </c>
      <c r="N76" s="126">
        <f>H76*J76*V76/M76</f>
        <v>0</v>
      </c>
      <c r="O76" s="127">
        <f>N76 / AA816</f>
        <v>0</v>
      </c>
      <c r="P76" s="268">
        <f>N76 / AA856</f>
        <v>0</v>
      </c>
      <c r="Q76" s="128">
        <f>IF(OR(OR(J76=0,G76 = "#N/A N/A"),G76="#N/A Real Time"),0,G76*J76*V76/M76)</f>
        <v>0</v>
      </c>
      <c r="R76" s="129">
        <f>Q76 / AA816*100</f>
        <v>0</v>
      </c>
      <c r="S76" s="273">
        <f>Q76 / AA856*100</f>
        <v>0</v>
      </c>
      <c r="T76" s="129">
        <f>IF(S76&lt;0,R76,0)</f>
        <v>0</v>
      </c>
      <c r="U76" s="273">
        <f>IF(S76&gt;0,R76,0)</f>
        <v>0</v>
      </c>
      <c r="V76" s="120">
        <f>IF(EXACT(D76,UPPER(D76)),1,0.01)/X76</f>
        <v>1</v>
      </c>
      <c r="W76" s="120">
        <v>0</v>
      </c>
      <c r="X76" s="120">
        <v>1</v>
      </c>
      <c r="Y76" s="127">
        <f>IF(AND(S76&lt;0,O76&gt;0),O76,0)</f>
        <v>0</v>
      </c>
      <c r="Z76" s="127">
        <f>IF(AND(S76&gt;0,O76&gt;0),O76,0)</f>
        <v>0</v>
      </c>
      <c r="AA76" s="74"/>
      <c r="AB76" s="130">
        <f>_xll.BDH(C76,$AB$11,$D$1,$D$1)</f>
        <v>32.56</v>
      </c>
      <c r="AC76" s="130">
        <f>IF(OR(OR(F76="#N/A N/A",F76="#N/A Real Time"),OR(AB76="#N/A N/A",AB76="#N/A Real Time")),0,  F76 - AB76)</f>
        <v>5.9999999999995168E-2</v>
      </c>
      <c r="AD76" s="177">
        <f>IF(OR(AB76=0,AB76="#N/A N/A"),0,AC76 / AB76*100)</f>
        <v>0.18427518427516942</v>
      </c>
      <c r="AE76" s="132">
        <v>0</v>
      </c>
      <c r="AF76" s="133">
        <f>IF(D76 = D856,1,_xll.BDP(K76,$AF$11)*L76)</f>
        <v>1</v>
      </c>
      <c r="AG76" s="134">
        <f>AC76*AE76*V76/AF76 / AI816</f>
        <v>0</v>
      </c>
      <c r="AH76" s="278">
        <f>AC76*AE76*V76/AF76 / AI856</f>
        <v>0</v>
      </c>
      <c r="AI76" s="77"/>
      <c r="AJ76" s="73"/>
      <c r="AK76" s="65"/>
    </row>
    <row r="77" spans="1:37" x14ac:dyDescent="0.2">
      <c r="B77" s="120">
        <v>365</v>
      </c>
      <c r="C77" s="120" t="s">
        <v>497</v>
      </c>
      <c r="D77" s="120" t="str">
        <f>_xll.BDP(C77,$D$11)</f>
        <v>EUR</v>
      </c>
      <c r="E77" s="120" t="s">
        <v>520</v>
      </c>
      <c r="F77" s="121">
        <f>_xll.BDP(C77,$F$11)</f>
        <v>5.2060000000000004</v>
      </c>
      <c r="G77" s="121">
        <f>_xll.BDP(C77,$G$11)</f>
        <v>5.0449999999999999</v>
      </c>
      <c r="H77" s="122">
        <f>IF(OR(OR(G77="#N/A N/A",G77="#N/A Real Time"),OR(F77="#N/A N/A",F77="#N/A Real Time")),0,  G77 - F77)</f>
        <v>-0.16100000000000048</v>
      </c>
      <c r="I77" s="123">
        <f>IF(OR(F77=0,F77="#N/A N/A"),0,H77 / F77*100)</f>
        <v>-3.0925854782942848</v>
      </c>
      <c r="J77" s="124">
        <v>0</v>
      </c>
      <c r="K77" s="120" t="str">
        <f>CONCATENATE(D856,D77, " Curncy")</f>
        <v>EUREUR Curncy</v>
      </c>
      <c r="L77" s="120">
        <f>IF(D77 = D856,1,_xll.BDP(K77,$L$11))</f>
        <v>1</v>
      </c>
      <c r="M77" s="260">
        <f>IF(D77 = D856,1,_xll.BDP(K77,$M$11)*L77)</f>
        <v>1</v>
      </c>
      <c r="N77" s="126">
        <f>H77*J77*V77/M77</f>
        <v>0</v>
      </c>
      <c r="O77" s="127">
        <f>N77 / AA816</f>
        <v>0</v>
      </c>
      <c r="P77" s="268">
        <f>N77 / AA856</f>
        <v>0</v>
      </c>
      <c r="Q77" s="128">
        <f>IF(OR(OR(J77=0,G77 = "#N/A N/A"),G77="#N/A Real Time"),0,G77*J77*V77/M77)</f>
        <v>0</v>
      </c>
      <c r="R77" s="129">
        <f>Q77 / AA816*100</f>
        <v>0</v>
      </c>
      <c r="S77" s="273">
        <f>Q77 / AA856*100</f>
        <v>0</v>
      </c>
      <c r="T77" s="129">
        <f>IF(S77&lt;0,R77,0)</f>
        <v>0</v>
      </c>
      <c r="U77" s="273">
        <f>IF(S77&gt;0,R77,0)</f>
        <v>0</v>
      </c>
      <c r="V77" s="120">
        <f>IF(EXACT(D77,UPPER(D77)),1,0.01)/X77</f>
        <v>1</v>
      </c>
      <c r="W77" s="120">
        <v>0</v>
      </c>
      <c r="X77" s="120">
        <v>1</v>
      </c>
      <c r="Y77" s="127">
        <f>IF(AND(S77&lt;0,O77&gt;0),O77,0)</f>
        <v>0</v>
      </c>
      <c r="Z77" s="127">
        <f>IF(AND(S77&gt;0,O77&gt;0),O77,0)</f>
        <v>0</v>
      </c>
      <c r="AA77" s="74"/>
      <c r="AB77" s="130">
        <f>_xll.BDH(C77,$AB$11,$D$1,$D$1)</f>
        <v>5.1820000000000004</v>
      </c>
      <c r="AC77" s="130">
        <f>IF(OR(OR(F77="#N/A N/A",F77="#N/A Real Time"),OR(AB77="#N/A N/A",AB77="#N/A Real Time")),0,  F77 - AB77)</f>
        <v>2.4000000000000021E-2</v>
      </c>
      <c r="AD77" s="177">
        <f>IF(OR(AB77=0,AB77="#N/A N/A"),0,AC77 / AB77*100)</f>
        <v>0.46314164415283715</v>
      </c>
      <c r="AE77" s="132">
        <v>0</v>
      </c>
      <c r="AF77" s="133">
        <f>IF(D77 = D856,1,_xll.BDP(K77,$AF$11)*L77)</f>
        <v>1</v>
      </c>
      <c r="AG77" s="134">
        <f>AC77*AE77*V77/AF77 / AI816</f>
        <v>0</v>
      </c>
      <c r="AH77" s="278">
        <f>AC77*AE77*V77/AF77 / AI856</f>
        <v>0</v>
      </c>
      <c r="AI77" s="77"/>
      <c r="AJ77" s="73"/>
      <c r="AK77" s="65"/>
    </row>
    <row r="78" spans="1:37" x14ac:dyDescent="0.2">
      <c r="B78" s="120">
        <v>6510</v>
      </c>
      <c r="C78" s="120" t="s">
        <v>191</v>
      </c>
      <c r="D78" s="120" t="str">
        <f>_xll.BDP(C78,$D$11)</f>
        <v>EUR</v>
      </c>
      <c r="E78" s="120" t="s">
        <v>384</v>
      </c>
      <c r="F78" s="121">
        <f>_xll.BDP(C78,$F$11)</f>
        <v>30.99</v>
      </c>
      <c r="G78" s="121">
        <f>_xll.BDP(C78,$G$11)</f>
        <v>30.75</v>
      </c>
      <c r="H78" s="122">
        <f>IF(OR(OR(G78="#N/A N/A",G78="#N/A Real Time"),OR(F78="#N/A N/A",F78="#N/A Real Time")),0,  G78 - F78)</f>
        <v>-0.23999999999999844</v>
      </c>
      <c r="I78" s="123">
        <f>IF(OR(F78=0,F78="#N/A N/A"),0,H78 / F78*100)</f>
        <v>-0.77444336882864939</v>
      </c>
      <c r="J78" s="124">
        <v>0</v>
      </c>
      <c r="K78" s="120" t="str">
        <f>CONCATENATE(D856,D78, " Curncy")</f>
        <v>EUREUR Curncy</v>
      </c>
      <c r="L78" s="120">
        <f>IF(D78 = D856,1,_xll.BDP(K78,$L$11))</f>
        <v>1</v>
      </c>
      <c r="M78" s="260">
        <f>IF(D78 = D856,1,_xll.BDP(K78,$M$11)*L78)</f>
        <v>1</v>
      </c>
      <c r="N78" s="126">
        <f>H78*J78*V78/M78</f>
        <v>0</v>
      </c>
      <c r="O78" s="127">
        <f>N78 / AA816</f>
        <v>0</v>
      </c>
      <c r="P78" s="268">
        <f>N78 / AA856</f>
        <v>0</v>
      </c>
      <c r="Q78" s="128">
        <f>IF(OR(OR(J78=0,G78 = "#N/A N/A"),G78="#N/A Real Time"),0,G78*J78*V78/M78)</f>
        <v>0</v>
      </c>
      <c r="R78" s="129">
        <f>Q78 / AA816*100</f>
        <v>0</v>
      </c>
      <c r="S78" s="273">
        <f>Q78 / AA856*100</f>
        <v>0</v>
      </c>
      <c r="T78" s="129">
        <f>IF(S78&lt;0,R78,0)</f>
        <v>0</v>
      </c>
      <c r="U78" s="273">
        <f>IF(S78&gt;0,R78,0)</f>
        <v>0</v>
      </c>
      <c r="V78" s="120">
        <f>IF(EXACT(D78,UPPER(D78)),1,0.01)/X78</f>
        <v>1</v>
      </c>
      <c r="W78" s="120">
        <v>0</v>
      </c>
      <c r="X78" s="120">
        <v>1</v>
      </c>
      <c r="Y78" s="127">
        <f>IF(AND(S78&lt;0,O78&gt;0),O78,0)</f>
        <v>0</v>
      </c>
      <c r="Z78" s="127">
        <f>IF(AND(S78&gt;0,O78&gt;0),O78,0)</f>
        <v>0</v>
      </c>
      <c r="AA78" s="74"/>
      <c r="AB78" s="130">
        <f>_xll.BDH(C78,$AB$11,$D$1,$D$1)</f>
        <v>30.87</v>
      </c>
      <c r="AC78" s="130">
        <f>IF(OR(OR(F78="#N/A N/A",F78="#N/A Real Time"),OR(AB78="#N/A N/A",AB78="#N/A Real Time")),0,  F78 - AB78)</f>
        <v>0.11999999999999744</v>
      </c>
      <c r="AD78" s="177">
        <f>IF(OR(AB78=0,AB78="#N/A N/A"),0,AC78 / AB78*100)</f>
        <v>0.38872691933915593</v>
      </c>
      <c r="AE78" s="132">
        <v>0</v>
      </c>
      <c r="AF78" s="133">
        <f>IF(D78 = D856,1,_xll.BDP(K78,$AF$11)*L78)</f>
        <v>1</v>
      </c>
      <c r="AG78" s="134">
        <f>AC78*AE78*V78/AF78 / AI816</f>
        <v>0</v>
      </c>
      <c r="AH78" s="278">
        <f>AC78*AE78*V78/AF78 / AI856</f>
        <v>0</v>
      </c>
      <c r="AI78" s="77"/>
      <c r="AJ78" s="73"/>
      <c r="AK78" s="65"/>
    </row>
    <row r="79" spans="1:37" x14ac:dyDescent="0.2">
      <c r="B79" s="120">
        <v>6320</v>
      </c>
      <c r="C79" s="120" t="s">
        <v>498</v>
      </c>
      <c r="D79" s="120" t="str">
        <f>_xll.BDP(C79,$D$11)</f>
        <v>EUR</v>
      </c>
      <c r="E79" s="120" t="s">
        <v>521</v>
      </c>
      <c r="F79" s="121">
        <f>_xll.BDP(C79,$F$11)</f>
        <v>4.4980000000000002</v>
      </c>
      <c r="G79" s="121">
        <f>_xll.BDP(C79,$G$11)</f>
        <v>4.532</v>
      </c>
      <c r="H79" s="122">
        <f>IF(OR(OR(G79="#N/A N/A",G79="#N/A Real Time"),OR(F79="#N/A N/A",F79="#N/A Real Time")),0,  G79 - F79)</f>
        <v>3.3999999999999808E-2</v>
      </c>
      <c r="I79" s="123">
        <f>IF(OR(F79=0,F79="#N/A N/A"),0,H79 / F79*100)</f>
        <v>0.75589150733658983</v>
      </c>
      <c r="J79" s="124">
        <v>0</v>
      </c>
      <c r="K79" s="120" t="str">
        <f>CONCATENATE(D856,D79, " Curncy")</f>
        <v>EUREUR Curncy</v>
      </c>
      <c r="L79" s="120">
        <f>IF(D79 = D856,1,_xll.BDP(K79,$L$11))</f>
        <v>1</v>
      </c>
      <c r="M79" s="260">
        <f>IF(D79 = D856,1,_xll.BDP(K79,$M$11)*L79)</f>
        <v>1</v>
      </c>
      <c r="N79" s="126">
        <f>H79*J79*V79/M79</f>
        <v>0</v>
      </c>
      <c r="O79" s="127">
        <f>N79 / AA816</f>
        <v>0</v>
      </c>
      <c r="P79" s="268">
        <f>N79 / AA856</f>
        <v>0</v>
      </c>
      <c r="Q79" s="128">
        <f>IF(OR(OR(J79=0,G79 = "#N/A N/A"),G79="#N/A Real Time"),0,G79*J79*V79/M79)</f>
        <v>0</v>
      </c>
      <c r="R79" s="129">
        <f>Q79 / AA816*100</f>
        <v>0</v>
      </c>
      <c r="S79" s="273">
        <f>Q79 / AA856*100</f>
        <v>0</v>
      </c>
      <c r="T79" s="129">
        <f>IF(S79&lt;0,R79,0)</f>
        <v>0</v>
      </c>
      <c r="U79" s="273">
        <f>IF(S79&gt;0,R79,0)</f>
        <v>0</v>
      </c>
      <c r="V79" s="120">
        <f>IF(EXACT(D79,UPPER(D79)),1,0.01)/X79</f>
        <v>1</v>
      </c>
      <c r="W79" s="120">
        <v>0</v>
      </c>
      <c r="X79" s="120">
        <v>1</v>
      </c>
      <c r="Y79" s="127">
        <f>IF(AND(S79&lt;0,O79&gt;0),O79,0)</f>
        <v>0</v>
      </c>
      <c r="Z79" s="127">
        <f>IF(AND(S79&gt;0,O79&gt;0),O79,0)</f>
        <v>0</v>
      </c>
      <c r="AA79" s="74"/>
      <c r="AB79" s="130">
        <f>_xll.BDH(C79,$AB$11,$D$1,$D$1)</f>
        <v>4.4829999999999997</v>
      </c>
      <c r="AC79" s="130">
        <f>IF(OR(OR(F79="#N/A N/A",F79="#N/A Real Time"),OR(AB79="#N/A N/A",AB79="#N/A Real Time")),0,  F79 - AB79)</f>
        <v>1.5000000000000568E-2</v>
      </c>
      <c r="AD79" s="177">
        <f>IF(OR(AB79=0,AB79="#N/A N/A"),0,AC79 / AB79*100)</f>
        <v>0.33459736783405242</v>
      </c>
      <c r="AE79" s="132">
        <v>0</v>
      </c>
      <c r="AF79" s="133">
        <f>IF(D79 = D856,1,_xll.BDP(K79,$AF$11)*L79)</f>
        <v>1</v>
      </c>
      <c r="AG79" s="134">
        <f>AC79*AE79*V79/AF79 / AI816</f>
        <v>0</v>
      </c>
      <c r="AH79" s="278">
        <f>AC79*AE79*V79/AF79 / AI856</f>
        <v>0</v>
      </c>
      <c r="AI79" s="77"/>
      <c r="AJ79" s="73"/>
      <c r="AK79" s="65"/>
    </row>
    <row r="80" spans="1:37" x14ac:dyDescent="0.2">
      <c r="B80" s="120">
        <v>1063</v>
      </c>
      <c r="C80" s="120" t="s">
        <v>499</v>
      </c>
      <c r="D80" s="120" t="str">
        <f>_xll.BDP(C80,$D$11)</f>
        <v>EUR</v>
      </c>
      <c r="E80" s="120" t="s">
        <v>522</v>
      </c>
      <c r="F80" s="121">
        <f>_xll.BDP(C80,$F$11)</f>
        <v>11.935</v>
      </c>
      <c r="G80" s="121">
        <f>_xll.BDP(C80,$G$11)</f>
        <v>11.835000000000001</v>
      </c>
      <c r="H80" s="122">
        <f>IF(OR(OR(G80="#N/A N/A",G80="#N/A Real Time"),OR(F80="#N/A N/A",F80="#N/A Real Time")),0,  G80 - F80)</f>
        <v>-9.9999999999999645E-2</v>
      </c>
      <c r="I80" s="123">
        <f>IF(OR(F80=0,F80="#N/A N/A"),0,H80 / F80*100)</f>
        <v>-0.8378718056137382</v>
      </c>
      <c r="J80" s="124">
        <v>0</v>
      </c>
      <c r="K80" s="120" t="str">
        <f>CONCATENATE(D856,D80, " Curncy")</f>
        <v>EUREUR Curncy</v>
      </c>
      <c r="L80" s="120">
        <f>IF(D80 = D856,1,_xll.BDP(K80,$L$11))</f>
        <v>1</v>
      </c>
      <c r="M80" s="260">
        <f>IF(D80 = D856,1,_xll.BDP(K80,$M$11)*L80)</f>
        <v>1</v>
      </c>
      <c r="N80" s="126">
        <f>H80*J80*V80/M80</f>
        <v>0</v>
      </c>
      <c r="O80" s="127">
        <f>N80 / AA816</f>
        <v>0</v>
      </c>
      <c r="P80" s="268">
        <f>N80 / AA856</f>
        <v>0</v>
      </c>
      <c r="Q80" s="128">
        <f>IF(OR(OR(J80=0,G80 = "#N/A N/A"),G80="#N/A Real Time"),0,G80*J80*V80/M80)</f>
        <v>0</v>
      </c>
      <c r="R80" s="129">
        <f>Q80 / AA816*100</f>
        <v>0</v>
      </c>
      <c r="S80" s="273">
        <f>Q80 / AA856*100</f>
        <v>0</v>
      </c>
      <c r="T80" s="129">
        <f>IF(S80&lt;0,R80,0)</f>
        <v>0</v>
      </c>
      <c r="U80" s="273">
        <f>IF(S80&gt;0,R80,0)</f>
        <v>0</v>
      </c>
      <c r="V80" s="120">
        <f>IF(EXACT(D80,UPPER(D80)),1,0.01)/X80</f>
        <v>1</v>
      </c>
      <c r="W80" s="120">
        <v>0</v>
      </c>
      <c r="X80" s="120">
        <v>1</v>
      </c>
      <c r="Y80" s="127">
        <f>IF(AND(S80&lt;0,O80&gt;0),O80,0)</f>
        <v>0</v>
      </c>
      <c r="Z80" s="127">
        <f>IF(AND(S80&gt;0,O80&gt;0),O80,0)</f>
        <v>0</v>
      </c>
      <c r="AA80" s="74"/>
      <c r="AB80" s="130">
        <f>_xll.BDH(C80,$AB$11,$D$1,$D$1)</f>
        <v>11.785</v>
      </c>
      <c r="AC80" s="130">
        <f>IF(OR(OR(F80="#N/A N/A",F80="#N/A Real Time"),OR(AB80="#N/A N/A",AB80="#N/A Real Time")),0,  F80 - AB80)</f>
        <v>0.15000000000000036</v>
      </c>
      <c r="AD80" s="177">
        <f>IF(OR(AB80=0,AB80="#N/A N/A"),0,AC80 / AB80*100)</f>
        <v>1.2728044123886326</v>
      </c>
      <c r="AE80" s="132">
        <v>0</v>
      </c>
      <c r="AF80" s="133">
        <f>IF(D80 = D856,1,_xll.BDP(K80,$AF$11)*L80)</f>
        <v>1</v>
      </c>
      <c r="AG80" s="134">
        <f>AC80*AE80*V80/AF80 / AI816</f>
        <v>0</v>
      </c>
      <c r="AH80" s="278">
        <f>AC80*AE80*V80/AF80 / AI856</f>
        <v>0</v>
      </c>
      <c r="AI80" s="77"/>
      <c r="AJ80" s="73"/>
      <c r="AK80" s="65"/>
    </row>
    <row r="81" spans="1:37" x14ac:dyDescent="0.2">
      <c r="A81" s="102" t="s">
        <v>256</v>
      </c>
      <c r="B81" s="102"/>
      <c r="C81" s="102"/>
      <c r="D81" s="102"/>
      <c r="E81" s="102" t="s">
        <v>190</v>
      </c>
      <c r="F81" s="136"/>
      <c r="G81" s="136"/>
      <c r="H81" s="137"/>
      <c r="I81" s="138"/>
      <c r="J81" s="139"/>
      <c r="K81" s="102"/>
      <c r="L81" s="102"/>
      <c r="M81" s="263"/>
      <c r="N81" s="158">
        <f xml:space="preserve"> SUM(N71:N80)</f>
        <v>2773.8200000000111</v>
      </c>
      <c r="O81" s="140">
        <f xml:space="preserve"> SUM(O71:O80)</f>
        <v>1.3875031319623176E-5</v>
      </c>
      <c r="P81" s="270">
        <f xml:space="preserve"> SUM(P71:P80)</f>
        <v>1.2932154970151729E-5</v>
      </c>
      <c r="Q81" s="141">
        <f xml:space="preserve"> SUM(Q71:Q80)</f>
        <v>-1344510.18</v>
      </c>
      <c r="R81" s="142">
        <f xml:space="preserve"> SUM(R71:R80)</f>
        <v>-0.67254258953544643</v>
      </c>
      <c r="S81" s="275">
        <f xml:space="preserve"> SUM(S71:S80)</f>
        <v>-0.62684002591035204</v>
      </c>
      <c r="T81" s="142">
        <f xml:space="preserve"> SUM(T71:T80)</f>
        <v>-0.67254258953544643</v>
      </c>
      <c r="U81" s="275">
        <f xml:space="preserve"> SUM(U71:U80)</f>
        <v>0</v>
      </c>
      <c r="V81" s="102"/>
      <c r="W81" s="102"/>
      <c r="X81" s="102"/>
      <c r="Y81" s="143">
        <f xml:space="preserve"> SUM(Y71:Y80)</f>
        <v>1.3875031319623176E-5</v>
      </c>
      <c r="Z81" s="143">
        <f xml:space="preserve"> SUM(Z71:Z80)</f>
        <v>0</v>
      </c>
      <c r="AA81" s="102"/>
      <c r="AB81" s="144"/>
      <c r="AC81" s="144"/>
      <c r="AD81" s="178"/>
      <c r="AE81" s="145"/>
      <c r="AF81" s="146"/>
      <c r="AG81" s="147">
        <f xml:space="preserve"> SUM(AG71:AG80)</f>
        <v>-1.127520882331294E-4</v>
      </c>
      <c r="AH81" s="280">
        <f xml:space="preserve"> SUM(AH71:AH80)</f>
        <v>-1.0508972051484441E-4</v>
      </c>
      <c r="AI81" s="285"/>
      <c r="AJ81" s="73"/>
      <c r="AK81" s="65"/>
    </row>
    <row r="82" spans="1:37" x14ac:dyDescent="0.2">
      <c r="B82" s="32"/>
      <c r="C82" s="51"/>
      <c r="F82" s="38"/>
      <c r="G82" s="38"/>
      <c r="H82" s="39"/>
      <c r="I82" s="42"/>
      <c r="J82" s="18"/>
      <c r="K82" s="32"/>
      <c r="L82" s="32"/>
      <c r="M82" s="291"/>
      <c r="N82" s="99"/>
      <c r="O82" s="57"/>
      <c r="P82" s="297"/>
      <c r="Q82" s="40"/>
      <c r="R82" s="10"/>
      <c r="S82" s="300"/>
      <c r="T82" s="100"/>
      <c r="U82" s="307"/>
      <c r="V82" s="24"/>
      <c r="Y82" s="53"/>
      <c r="Z82" s="53"/>
      <c r="AA82" s="74"/>
      <c r="AB82" s="68"/>
      <c r="AC82" s="67"/>
      <c r="AD82" s="60"/>
      <c r="AE82" s="59"/>
      <c r="AF82" s="61"/>
      <c r="AG82" s="72"/>
      <c r="AH82" s="309"/>
      <c r="AI82" s="77"/>
      <c r="AJ82" s="73"/>
      <c r="AK82" s="65"/>
    </row>
    <row r="83" spans="1:37" x14ac:dyDescent="0.2">
      <c r="B83" s="120"/>
      <c r="C83" s="120" t="s">
        <v>523</v>
      </c>
      <c r="D83" s="120" t="str">
        <f>_xll.BDP(C83,$D$11)</f>
        <v>EUR</v>
      </c>
      <c r="E83" s="120" t="str">
        <f>_xll.BDP(C83,$E$11)</f>
        <v>CAC40 10 EURO FUT Apr19</v>
      </c>
      <c r="F83" s="121">
        <f>_xll.BDP(C83,$F$11)</f>
        <v>5497</v>
      </c>
      <c r="G83" s="121">
        <f>_xll.BDP(C83,$G$11)</f>
        <v>5509</v>
      </c>
      <c r="H83" s="122">
        <f>IF(OR(OR(G83="#N/A N/A",G83="#N/A Real Time"),OR(F83="#N/A N/A",F83="#N/A Real Time")),0,  G83 - F83)</f>
        <v>12</v>
      </c>
      <c r="I83" s="123">
        <f>IF(OR(F83=0,F83="#N/A N/A"),0,H83 / F83*100)</f>
        <v>0.21830089139530653</v>
      </c>
      <c r="J83" s="124">
        <v>0</v>
      </c>
      <c r="K83" s="120" t="str">
        <f>CONCATENATE(D856,D83, " Curncy")</f>
        <v>EUREUR Curncy</v>
      </c>
      <c r="L83" s="120">
        <f>IF(D83 = D856,1,_xll.BDP(K83,$L$11))</f>
        <v>1</v>
      </c>
      <c r="M83" s="260">
        <f>IF(D83 = D856,1,_xll.BDP(K83,$M$11)*L83)</f>
        <v>1</v>
      </c>
      <c r="N83" s="126">
        <f>H83*J83*V83/M83</f>
        <v>0</v>
      </c>
      <c r="O83" s="127">
        <f>N83 / AA816</f>
        <v>0</v>
      </c>
      <c r="P83" s="268">
        <f>N83 / AA856</f>
        <v>0</v>
      </c>
      <c r="Q83" s="128">
        <f>IF(OR(OR(J83=0,G83 = "#N/A N/A"),G83="#N/A Real Time"),0,G83*J83*V83/M83)</f>
        <v>0</v>
      </c>
      <c r="R83" s="129">
        <f>Q83 / AA816*100</f>
        <v>0</v>
      </c>
      <c r="S83" s="273">
        <f>Q83 / AA856*100</f>
        <v>0</v>
      </c>
      <c r="T83" s="129">
        <f>IF(S83&lt;0,R83,0)</f>
        <v>0</v>
      </c>
      <c r="U83" s="273">
        <f>IF(S83&gt;0,R83,0)</f>
        <v>0</v>
      </c>
      <c r="V83" s="120">
        <f>IF(EXACT(D83,UPPER(D83)),1,0.01)/X83</f>
        <v>1</v>
      </c>
      <c r="W83" s="120">
        <v>3</v>
      </c>
      <c r="X83" s="120">
        <v>1</v>
      </c>
      <c r="Y83" s="127">
        <f>IF(AND(S83&lt;0,O83&gt;0),O83,0)</f>
        <v>0</v>
      </c>
      <c r="Z83" s="127">
        <f>IF(AND(S83&gt;0,O83&gt;0),O83,0)</f>
        <v>0</v>
      </c>
      <c r="AA83" s="74"/>
      <c r="AB83" s="130">
        <f>_xll.BDH(C83,$AB$11,$D$1,$D$1)</f>
        <v>5480</v>
      </c>
      <c r="AC83" s="130">
        <f>IF(OR(OR(F83="#N/A N/A",F83="#N/A Real Time"),OR(AB83="#N/A N/A",AB83="#N/A Real Time")),0,  F83 - AB83)</f>
        <v>17</v>
      </c>
      <c r="AD83" s="177">
        <f>IF(OR(AB83=0,AB83="#N/A N/A"),0,AC83 / AB83*100)</f>
        <v>0.31021897810218979</v>
      </c>
      <c r="AE83" s="132">
        <v>0</v>
      </c>
      <c r="AF83" s="133">
        <f>IF(D83 = D856,1,_xll.BDP(K83,$AF$11)*L83)</f>
        <v>1</v>
      </c>
      <c r="AG83" s="134">
        <f>AC83*AE83*V83/AF83 / AI816</f>
        <v>0</v>
      </c>
      <c r="AH83" s="278">
        <f>AC83*AE83*V83/AF83 / AI856</f>
        <v>0</v>
      </c>
      <c r="AI83" s="77"/>
      <c r="AJ83" s="73"/>
      <c r="AK83" s="65"/>
    </row>
    <row r="84" spans="1:37" x14ac:dyDescent="0.2">
      <c r="B84" s="120"/>
      <c r="C84" s="120" t="s">
        <v>524</v>
      </c>
      <c r="D84" s="120" t="str">
        <f>_xll.BDP(C84,$D$11)</f>
        <v>EUR</v>
      </c>
      <c r="E84" s="120" t="str">
        <f>_xll.BDP(C84,$E$11)</f>
        <v>EURO STOXX 50     Jun19</v>
      </c>
      <c r="F84" s="121">
        <f>_xll.BDP(C84,$F$11)</f>
        <v>3375</v>
      </c>
      <c r="G84" s="121">
        <f>_xll.BDP(C84,$G$11)</f>
        <v>3378</v>
      </c>
      <c r="H84" s="122">
        <f>IF(OR(OR(G84="#N/A N/A",G84="#N/A Real Time"),OR(F84="#N/A N/A",F84="#N/A Real Time")),0,  G84 - F84)</f>
        <v>3</v>
      </c>
      <c r="I84" s="123">
        <f>IF(OR(F84=0,F84="#N/A N/A"),0,H84 / F84*100)</f>
        <v>8.8888888888888892E-2</v>
      </c>
      <c r="J84" s="124">
        <v>0</v>
      </c>
      <c r="K84" s="120" t="str">
        <f>CONCATENATE(D856,D84, " Curncy")</f>
        <v>EUREUR Curncy</v>
      </c>
      <c r="L84" s="120">
        <f>IF(D84 = D856,1,_xll.BDP(K84,$L$11))</f>
        <v>1</v>
      </c>
      <c r="M84" s="260">
        <f>IF(D84 = D856,1,_xll.BDP(K84,$M$11)*L84)</f>
        <v>1</v>
      </c>
      <c r="N84" s="126">
        <f>H84*J84*V84/M84</f>
        <v>0</v>
      </c>
      <c r="O84" s="127">
        <f>N84 / AA816</f>
        <v>0</v>
      </c>
      <c r="P84" s="268">
        <f>N84 / AA856</f>
        <v>0</v>
      </c>
      <c r="Q84" s="128">
        <f>IF(OR(OR(J84=0,G84 = "#N/A N/A"),G84="#N/A Real Time"),0,G84*J84*V84/M84)</f>
        <v>0</v>
      </c>
      <c r="R84" s="129">
        <f>Q84 / AA816*100</f>
        <v>0</v>
      </c>
      <c r="S84" s="273">
        <f>Q84 / AA856*100</f>
        <v>0</v>
      </c>
      <c r="T84" s="129">
        <f>IF(S84&lt;0,R84,0)</f>
        <v>0</v>
      </c>
      <c r="U84" s="273">
        <f>IF(S84&gt;0,R84,0)</f>
        <v>0</v>
      </c>
      <c r="V84" s="120">
        <f>IF(EXACT(D84,UPPER(D84)),1,0.01)/X84</f>
        <v>1</v>
      </c>
      <c r="W84" s="120">
        <v>3</v>
      </c>
      <c r="X84" s="120">
        <v>1</v>
      </c>
      <c r="Y84" s="127">
        <f>IF(AND(S84&lt;0,O84&gt;0),O84,0)</f>
        <v>0</v>
      </c>
      <c r="Z84" s="127">
        <f>IF(AND(S84&gt;0,O84&gt;0),O84,0)</f>
        <v>0</v>
      </c>
      <c r="AA84" s="74"/>
      <c r="AB84" s="130">
        <f>_xll.BDH(C84,$AB$11,$D$1,$D$1)</f>
        <v>3365</v>
      </c>
      <c r="AC84" s="130">
        <f>IF(OR(OR(F84="#N/A N/A",F84="#N/A Real Time"),OR(AB84="#N/A N/A",AB84="#N/A Real Time")),0,  F84 - AB84)</f>
        <v>10</v>
      </c>
      <c r="AD84" s="177">
        <f>IF(OR(AB84=0,AB84="#N/A N/A"),0,AC84 / AB84*100)</f>
        <v>0.29717682020802377</v>
      </c>
      <c r="AE84" s="132">
        <v>0</v>
      </c>
      <c r="AF84" s="133">
        <f>IF(D84 = D856,1,_xll.BDP(K84,$AF$11)*L84)</f>
        <v>1</v>
      </c>
      <c r="AG84" s="134">
        <f>AC84*AE84*V84/AF84 / AI816</f>
        <v>0</v>
      </c>
      <c r="AH84" s="278">
        <f>AC84*AE84*V84/AF84 / AI856</f>
        <v>0</v>
      </c>
      <c r="AI84" s="77"/>
      <c r="AJ84" s="73"/>
      <c r="AK84" s="65"/>
    </row>
    <row r="85" spans="1:37" x14ac:dyDescent="0.2">
      <c r="B85" s="120">
        <v>2587</v>
      </c>
      <c r="C85" s="120" t="s">
        <v>525</v>
      </c>
      <c r="D85" s="120" t="str">
        <f>_xll.BDP(C85,$D$11)</f>
        <v>EUR</v>
      </c>
      <c r="E85" s="120" t="s">
        <v>564</v>
      </c>
      <c r="F85" s="121">
        <f>_xll.BDP(C85,$F$11)</f>
        <v>37.130000000000003</v>
      </c>
      <c r="G85" s="121">
        <f>_xll.BDP(C85,$G$11)</f>
        <v>37.090000000000003</v>
      </c>
      <c r="H85" s="122">
        <f>IF(OR(OR(G85="#N/A N/A",G85="#N/A Real Time"),OR(F85="#N/A N/A",F85="#N/A Real Time")),0,  G85 - F85)</f>
        <v>-3.9999999999999147E-2</v>
      </c>
      <c r="I85" s="123">
        <f>IF(OR(F85=0,F85="#N/A N/A"),0,H85 / F85*100)</f>
        <v>-0.10772959870724251</v>
      </c>
      <c r="J85" s="124">
        <v>0</v>
      </c>
      <c r="K85" s="120" t="str">
        <f>CONCATENATE(D856,D85, " Curncy")</f>
        <v>EUREUR Curncy</v>
      </c>
      <c r="L85" s="120">
        <f>IF(D85 = D856,1,_xll.BDP(K85,$L$11))</f>
        <v>1</v>
      </c>
      <c r="M85" s="260">
        <f>IF(D85 = D856,1,_xll.BDP(K85,$M$11)*L85)</f>
        <v>1</v>
      </c>
      <c r="N85" s="126">
        <f>H85*J85*V85/M85</f>
        <v>0</v>
      </c>
      <c r="O85" s="127">
        <f>N85 / AA816</f>
        <v>0</v>
      </c>
      <c r="P85" s="268">
        <f>N85 / AA856</f>
        <v>0</v>
      </c>
      <c r="Q85" s="128">
        <f>IF(OR(OR(J85=0,G85 = "#N/A N/A"),G85="#N/A Real Time"),0,G85*J85*V85/M85)</f>
        <v>0</v>
      </c>
      <c r="R85" s="129">
        <f>Q85 / AA816*100</f>
        <v>0</v>
      </c>
      <c r="S85" s="273">
        <f>Q85 / AA856*100</f>
        <v>0</v>
      </c>
      <c r="T85" s="129">
        <f>IF(S85&lt;0,R85,0)</f>
        <v>0</v>
      </c>
      <c r="U85" s="273">
        <f>IF(S85&gt;0,R85,0)</f>
        <v>0</v>
      </c>
      <c r="V85" s="120">
        <f>IF(EXACT(D85,UPPER(D85)),1,0.01)/X85</f>
        <v>1</v>
      </c>
      <c r="W85" s="120">
        <v>0</v>
      </c>
      <c r="X85" s="120">
        <v>1</v>
      </c>
      <c r="Y85" s="127">
        <f>IF(AND(S85&lt;0,O85&gt;0),O85,0)</f>
        <v>0</v>
      </c>
      <c r="Z85" s="127">
        <f>IF(AND(S85&gt;0,O85&gt;0),O85,0)</f>
        <v>0</v>
      </c>
      <c r="AA85" s="74"/>
      <c r="AB85" s="130">
        <f>_xll.BDH(C85,$AB$11,$D$1,$D$1)</f>
        <v>37.69</v>
      </c>
      <c r="AC85" s="130">
        <f>IF(OR(OR(F85="#N/A N/A",F85="#N/A Real Time"),OR(AB85="#N/A N/A",AB85="#N/A Real Time")),0,  F85 - AB85)</f>
        <v>-0.55999999999999517</v>
      </c>
      <c r="AD85" s="177">
        <f>IF(OR(AB85=0,AB85="#N/A N/A"),0,AC85 / AB85*100)</f>
        <v>-1.4858052533828474</v>
      </c>
      <c r="AE85" s="132">
        <v>0</v>
      </c>
      <c r="AF85" s="133">
        <f>IF(D85 = D856,1,_xll.BDP(K85,$AF$11)*L85)</f>
        <v>1</v>
      </c>
      <c r="AG85" s="134">
        <f>AC85*AE85*V85/AF85 / AI816</f>
        <v>0</v>
      </c>
      <c r="AH85" s="278">
        <f>AC85*AE85*V85/AF85 / AI856</f>
        <v>0</v>
      </c>
      <c r="AI85" s="77"/>
      <c r="AJ85" s="73"/>
      <c r="AK85" s="65"/>
    </row>
    <row r="86" spans="1:37" x14ac:dyDescent="0.2">
      <c r="B86" s="120">
        <v>2476</v>
      </c>
      <c r="C86" s="120" t="s">
        <v>526</v>
      </c>
      <c r="D86" s="120" t="str">
        <f>_xll.BDP(C86,$D$11)</f>
        <v>EUR</v>
      </c>
      <c r="E86" s="120" t="s">
        <v>565</v>
      </c>
      <c r="F86" s="121">
        <f>_xll.BDP(C86,$F$11)</f>
        <v>10.935</v>
      </c>
      <c r="G86" s="121">
        <f>_xll.BDP(C86,$G$11)</f>
        <v>11.08</v>
      </c>
      <c r="H86" s="122">
        <f>IF(OR(OR(G86="#N/A N/A",G86="#N/A Real Time"),OR(F86="#N/A N/A",F86="#N/A Real Time")),0,  G86 - F86)</f>
        <v>0.14499999999999957</v>
      </c>
      <c r="I86" s="123">
        <f>IF(OR(F86=0,F86="#N/A N/A"),0,H86 / F86*100)</f>
        <v>1.3260173754000877</v>
      </c>
      <c r="J86" s="124">
        <v>0</v>
      </c>
      <c r="K86" s="120" t="str">
        <f>CONCATENATE(D856,D86, " Curncy")</f>
        <v>EUREUR Curncy</v>
      </c>
      <c r="L86" s="120">
        <f>IF(D86 = D856,1,_xll.BDP(K86,$L$11))</f>
        <v>1</v>
      </c>
      <c r="M86" s="260">
        <f>IF(D86 = D856,1,_xll.BDP(K86,$M$11)*L86)</f>
        <v>1</v>
      </c>
      <c r="N86" s="126">
        <f>H86*J86*V86/M86</f>
        <v>0</v>
      </c>
      <c r="O86" s="127">
        <f>N86 / AA816</f>
        <v>0</v>
      </c>
      <c r="P86" s="268">
        <f>N86 / AA856</f>
        <v>0</v>
      </c>
      <c r="Q86" s="128">
        <f>IF(OR(OR(J86=0,G86 = "#N/A N/A"),G86="#N/A Real Time"),0,G86*J86*V86/M86)</f>
        <v>0</v>
      </c>
      <c r="R86" s="129">
        <f>Q86 / AA816*100</f>
        <v>0</v>
      </c>
      <c r="S86" s="273">
        <f>Q86 / AA856*100</f>
        <v>0</v>
      </c>
      <c r="T86" s="129">
        <f>IF(S86&lt;0,R86,0)</f>
        <v>0</v>
      </c>
      <c r="U86" s="273">
        <f>IF(S86&gt;0,R86,0)</f>
        <v>0</v>
      </c>
      <c r="V86" s="120">
        <f>IF(EXACT(D86,UPPER(D86)),1,0.01)/X86</f>
        <v>1</v>
      </c>
      <c r="W86" s="120">
        <v>0</v>
      </c>
      <c r="X86" s="120">
        <v>1</v>
      </c>
      <c r="Y86" s="127">
        <f>IF(AND(S86&lt;0,O86&gt;0),O86,0)</f>
        <v>0</v>
      </c>
      <c r="Z86" s="127">
        <f>IF(AND(S86&gt;0,O86&gt;0),O86,0)</f>
        <v>0</v>
      </c>
      <c r="AA86" s="74"/>
      <c r="AB86" s="130">
        <f>_xll.BDH(C86,$AB$11,$D$1,$D$1)</f>
        <v>10.945</v>
      </c>
      <c r="AC86" s="130">
        <f>IF(OR(OR(F86="#N/A N/A",F86="#N/A Real Time"),OR(AB86="#N/A N/A",AB86="#N/A Real Time")),0,  F86 - AB86)</f>
        <v>-9.9999999999997868E-3</v>
      </c>
      <c r="AD86" s="177">
        <f>IF(OR(AB86=0,AB86="#N/A N/A"),0,AC86 / AB86*100)</f>
        <v>-9.13659205116472E-2</v>
      </c>
      <c r="AE86" s="132">
        <v>0</v>
      </c>
      <c r="AF86" s="133">
        <f>IF(D86 = D856,1,_xll.BDP(K86,$AF$11)*L86)</f>
        <v>1</v>
      </c>
      <c r="AG86" s="134">
        <f>AC86*AE86*V86/AF86 / AI816</f>
        <v>0</v>
      </c>
      <c r="AH86" s="278">
        <f>AC86*AE86*V86/AF86 / AI856</f>
        <v>0</v>
      </c>
      <c r="AI86" s="77"/>
      <c r="AJ86" s="73"/>
      <c r="AK86" s="65"/>
    </row>
    <row r="87" spans="1:37" x14ac:dyDescent="0.2">
      <c r="B87" s="120">
        <v>881</v>
      </c>
      <c r="C87" s="120" t="s">
        <v>527</v>
      </c>
      <c r="D87" s="120" t="str">
        <f>_xll.BDP(C87,$D$11)</f>
        <v>EUR</v>
      </c>
      <c r="E87" s="120" t="s">
        <v>566</v>
      </c>
      <c r="F87" s="121">
        <f>_xll.BDP(C87,$F$11)</f>
        <v>118.6</v>
      </c>
      <c r="G87" s="121">
        <f>_xll.BDP(C87,$G$11)</f>
        <v>117.4</v>
      </c>
      <c r="H87" s="122">
        <f>IF(OR(OR(G87="#N/A N/A",G87="#N/A Real Time"),OR(F87="#N/A N/A",F87="#N/A Real Time")),0,  G87 - F87)</f>
        <v>-1.1999999999999886</v>
      </c>
      <c r="I87" s="123">
        <f>IF(OR(F87=0,F87="#N/A N/A"),0,H87 / F87*100)</f>
        <v>-1.0118043844856566</v>
      </c>
      <c r="J87" s="124">
        <v>0</v>
      </c>
      <c r="K87" s="120" t="str">
        <f>CONCATENATE(D856,D87, " Curncy")</f>
        <v>EUREUR Curncy</v>
      </c>
      <c r="L87" s="120">
        <f>IF(D87 = D856,1,_xll.BDP(K87,$L$11))</f>
        <v>1</v>
      </c>
      <c r="M87" s="260">
        <f>IF(D87 = D856,1,_xll.BDP(K87,$M$11)*L87)</f>
        <v>1</v>
      </c>
      <c r="N87" s="126">
        <f>H87*J87*V87/M87</f>
        <v>0</v>
      </c>
      <c r="O87" s="127">
        <f>N87 / AA816</f>
        <v>0</v>
      </c>
      <c r="P87" s="268">
        <f>N87 / AA856</f>
        <v>0</v>
      </c>
      <c r="Q87" s="128">
        <f>IF(OR(OR(J87=0,G87 = "#N/A N/A"),G87="#N/A Real Time"),0,G87*J87*V87/M87)</f>
        <v>0</v>
      </c>
      <c r="R87" s="129">
        <f>Q87 / AA816*100</f>
        <v>0</v>
      </c>
      <c r="S87" s="273">
        <f>Q87 / AA856*100</f>
        <v>0</v>
      </c>
      <c r="T87" s="129">
        <f>IF(S87&lt;0,R87,0)</f>
        <v>0</v>
      </c>
      <c r="U87" s="273">
        <f>IF(S87&gt;0,R87,0)</f>
        <v>0</v>
      </c>
      <c r="V87" s="120">
        <f>IF(EXACT(D87,UPPER(D87)),1,0.01)/X87</f>
        <v>1</v>
      </c>
      <c r="W87" s="120">
        <v>0</v>
      </c>
      <c r="X87" s="120">
        <v>1</v>
      </c>
      <c r="Y87" s="127">
        <f>IF(AND(S87&lt;0,O87&gt;0),O87,0)</f>
        <v>0</v>
      </c>
      <c r="Z87" s="127">
        <f>IF(AND(S87&gt;0,O87&gt;0),O87,0)</f>
        <v>0</v>
      </c>
      <c r="AA87" s="74"/>
      <c r="AB87" s="130">
        <f>_xll.BDH(C87,$AB$11,$D$1,$D$1)</f>
        <v>117.5</v>
      </c>
      <c r="AC87" s="130">
        <f>IF(OR(OR(F87="#N/A N/A",F87="#N/A Real Time"),OR(AB87="#N/A N/A",AB87="#N/A Real Time")),0,  F87 - AB87)</f>
        <v>1.0999999999999943</v>
      </c>
      <c r="AD87" s="177">
        <f>IF(OR(AB87=0,AB87="#N/A N/A"),0,AC87 / AB87*100)</f>
        <v>0.93617021276595269</v>
      </c>
      <c r="AE87" s="132">
        <v>0</v>
      </c>
      <c r="AF87" s="133">
        <f>IF(D87 = D856,1,_xll.BDP(K87,$AF$11)*L87)</f>
        <v>1</v>
      </c>
      <c r="AG87" s="134">
        <f>AC87*AE87*V87/AF87 / AI816</f>
        <v>0</v>
      </c>
      <c r="AH87" s="278">
        <f>AC87*AE87*V87/AF87 / AI856</f>
        <v>0</v>
      </c>
      <c r="AI87" s="77"/>
      <c r="AJ87" s="73"/>
      <c r="AK87" s="65"/>
    </row>
    <row r="88" spans="1:37" x14ac:dyDescent="0.2">
      <c r="B88" s="120">
        <v>443</v>
      </c>
      <c r="C88" s="120" t="s">
        <v>528</v>
      </c>
      <c r="D88" s="120" t="str">
        <f>_xll.BDP(C88,$D$11)</f>
        <v>EUR</v>
      </c>
      <c r="E88" s="120" t="s">
        <v>567</v>
      </c>
      <c r="F88" s="121">
        <f>_xll.BDP(C88,$F$11)</f>
        <v>40.71</v>
      </c>
      <c r="G88" s="121">
        <f>_xll.BDP(C88,$G$11)</f>
        <v>40.590000000000003</v>
      </c>
      <c r="H88" s="122">
        <f>IF(OR(OR(G88="#N/A N/A",G88="#N/A Real Time"),OR(F88="#N/A N/A",F88="#N/A Real Time")),0,  G88 - F88)</f>
        <v>-0.11999999999999744</v>
      </c>
      <c r="I88" s="123">
        <f>IF(OR(F88=0,F88="#N/A N/A"),0,H88 / F88*100)</f>
        <v>-0.29476787030213081</v>
      </c>
      <c r="J88" s="124">
        <v>0</v>
      </c>
      <c r="K88" s="120" t="str">
        <f>CONCATENATE(D856,D88, " Curncy")</f>
        <v>EUREUR Curncy</v>
      </c>
      <c r="L88" s="120">
        <f>IF(D88 = D856,1,_xll.BDP(K88,$L$11))</f>
        <v>1</v>
      </c>
      <c r="M88" s="260">
        <f>IF(D88 = D856,1,_xll.BDP(K88,$M$11)*L88)</f>
        <v>1</v>
      </c>
      <c r="N88" s="126">
        <f>H88*J88*V88/M88</f>
        <v>0</v>
      </c>
      <c r="O88" s="127">
        <f>N88 / AA816</f>
        <v>0</v>
      </c>
      <c r="P88" s="268">
        <f>N88 / AA856</f>
        <v>0</v>
      </c>
      <c r="Q88" s="128">
        <f>IF(OR(OR(J88=0,G88 = "#N/A N/A"),G88="#N/A Real Time"),0,G88*J88*V88/M88)</f>
        <v>0</v>
      </c>
      <c r="R88" s="129">
        <f>Q88 / AA816*100</f>
        <v>0</v>
      </c>
      <c r="S88" s="273">
        <f>Q88 / AA856*100</f>
        <v>0</v>
      </c>
      <c r="T88" s="129">
        <f>IF(S88&lt;0,R88,0)</f>
        <v>0</v>
      </c>
      <c r="U88" s="273">
        <f>IF(S88&gt;0,R88,0)</f>
        <v>0</v>
      </c>
      <c r="V88" s="120">
        <f>IF(EXACT(D88,UPPER(D88)),1,0.01)/X88</f>
        <v>1</v>
      </c>
      <c r="W88" s="120">
        <v>0</v>
      </c>
      <c r="X88" s="120">
        <v>1</v>
      </c>
      <c r="Y88" s="127">
        <f>IF(AND(S88&lt;0,O88&gt;0),O88,0)</f>
        <v>0</v>
      </c>
      <c r="Z88" s="127">
        <f>IF(AND(S88&gt;0,O88&gt;0),O88,0)</f>
        <v>0</v>
      </c>
      <c r="AA88" s="74"/>
      <c r="AB88" s="130">
        <f>_xll.BDH(C88,$AB$11,$D$1,$D$1)</f>
        <v>39.75</v>
      </c>
      <c r="AC88" s="130">
        <f>IF(OR(OR(F88="#N/A N/A",F88="#N/A Real Time"),OR(AB88="#N/A N/A",AB88="#N/A Real Time")),0,  F88 - AB88)</f>
        <v>0.96000000000000085</v>
      </c>
      <c r="AD88" s="177">
        <f>IF(OR(AB88=0,AB88="#N/A N/A"),0,AC88 / AB88*100)</f>
        <v>2.4150943396226436</v>
      </c>
      <c r="AE88" s="132">
        <v>0</v>
      </c>
      <c r="AF88" s="133">
        <f>IF(D88 = D856,1,_xll.BDP(K88,$AF$11)*L88)</f>
        <v>1</v>
      </c>
      <c r="AG88" s="134">
        <f>AC88*AE88*V88/AF88 / AI816</f>
        <v>0</v>
      </c>
      <c r="AH88" s="278">
        <f>AC88*AE88*V88/AF88 / AI856</f>
        <v>0</v>
      </c>
      <c r="AI88" s="77"/>
      <c r="AJ88" s="73"/>
      <c r="AK88" s="65"/>
    </row>
    <row r="89" spans="1:37" x14ac:dyDescent="0.2">
      <c r="B89" s="120">
        <v>3252</v>
      </c>
      <c r="C89" s="120" t="s">
        <v>529</v>
      </c>
      <c r="D89" s="120" t="str">
        <f>_xll.BDP(C89,$D$11)</f>
        <v>EUR</v>
      </c>
      <c r="E89" s="120" t="s">
        <v>568</v>
      </c>
      <c r="F89" s="121">
        <f>_xll.BDP(C89,$F$11)</f>
        <v>93.08</v>
      </c>
      <c r="G89" s="121">
        <f>_xll.BDP(C89,$G$11)</f>
        <v>92.96</v>
      </c>
      <c r="H89" s="122">
        <f>IF(OR(OR(G89="#N/A N/A",G89="#N/A Real Time"),OR(F89="#N/A N/A",F89="#N/A Real Time")),0,  G89 - F89)</f>
        <v>-0.12000000000000455</v>
      </c>
      <c r="I89" s="123">
        <f>IF(OR(F89=0,F89="#N/A N/A"),0,H89 / F89*100)</f>
        <v>-0.1289213579716422</v>
      </c>
      <c r="J89" s="124">
        <v>0</v>
      </c>
      <c r="K89" s="120" t="str">
        <f>CONCATENATE(D856,D89, " Curncy")</f>
        <v>EUREUR Curncy</v>
      </c>
      <c r="L89" s="120">
        <f>IF(D89 = D856,1,_xll.BDP(K89,$L$11))</f>
        <v>1</v>
      </c>
      <c r="M89" s="260">
        <f>IF(D89 = D856,1,_xll.BDP(K89,$M$11)*L89)</f>
        <v>1</v>
      </c>
      <c r="N89" s="126">
        <f>H89*J89*V89/M89</f>
        <v>0</v>
      </c>
      <c r="O89" s="127">
        <f>N89 / AA816</f>
        <v>0</v>
      </c>
      <c r="P89" s="268">
        <f>N89 / AA856</f>
        <v>0</v>
      </c>
      <c r="Q89" s="128">
        <f>IF(OR(OR(J89=0,G89 = "#N/A N/A"),G89="#N/A Real Time"),0,G89*J89*V89/M89)</f>
        <v>0</v>
      </c>
      <c r="R89" s="129">
        <f>Q89 / AA816*100</f>
        <v>0</v>
      </c>
      <c r="S89" s="273">
        <f>Q89 / AA856*100</f>
        <v>0</v>
      </c>
      <c r="T89" s="129">
        <f>IF(S89&lt;0,R89,0)</f>
        <v>0</v>
      </c>
      <c r="U89" s="273">
        <f>IF(S89&gt;0,R89,0)</f>
        <v>0</v>
      </c>
      <c r="V89" s="120">
        <f>IF(EXACT(D89,UPPER(D89)),1,0.01)/X89</f>
        <v>1</v>
      </c>
      <c r="W89" s="120">
        <v>0</v>
      </c>
      <c r="X89" s="120">
        <v>1</v>
      </c>
      <c r="Y89" s="127">
        <f>IF(AND(S89&lt;0,O89&gt;0),O89,0)</f>
        <v>0</v>
      </c>
      <c r="Z89" s="127">
        <f>IF(AND(S89&gt;0,O89&gt;0),O89,0)</f>
        <v>0</v>
      </c>
      <c r="AA89" s="74"/>
      <c r="AB89" s="130">
        <f>_xll.BDH(C89,$AB$11,$D$1,$D$1)</f>
        <v>90.94</v>
      </c>
      <c r="AC89" s="130">
        <f>IF(OR(OR(F89="#N/A N/A",F89="#N/A Real Time"),OR(AB89="#N/A N/A",AB89="#N/A Real Time")),0,  F89 - AB89)</f>
        <v>2.1400000000000006</v>
      </c>
      <c r="AD89" s="177">
        <f>IF(OR(AB89=0,AB89="#N/A N/A"),0,AC89 / AB89*100)</f>
        <v>2.3531999120299107</v>
      </c>
      <c r="AE89" s="132">
        <v>0</v>
      </c>
      <c r="AF89" s="133">
        <f>IF(D89 = D856,1,_xll.BDP(K89,$AF$11)*L89)</f>
        <v>1</v>
      </c>
      <c r="AG89" s="134">
        <f>AC89*AE89*V89/AF89 / AI816</f>
        <v>0</v>
      </c>
      <c r="AH89" s="278">
        <f>AC89*AE89*V89/AF89 / AI856</f>
        <v>0</v>
      </c>
      <c r="AI89" s="77"/>
      <c r="AJ89" s="73"/>
      <c r="AK89" s="65"/>
    </row>
    <row r="90" spans="1:37" x14ac:dyDescent="0.2">
      <c r="B90" s="120">
        <v>318</v>
      </c>
      <c r="C90" s="120" t="s">
        <v>530</v>
      </c>
      <c r="D90" s="120" t="str">
        <f>_xll.BDP(C90,$D$11)</f>
        <v>EUR</v>
      </c>
      <c r="E90" s="120" t="s">
        <v>569</v>
      </c>
      <c r="F90" s="121">
        <f>_xll.BDP(C90,$F$11)</f>
        <v>90.26</v>
      </c>
      <c r="G90" s="121">
        <f>_xll.BDP(C90,$G$11)</f>
        <v>89.88</v>
      </c>
      <c r="H90" s="122">
        <f>IF(OR(OR(G90="#N/A N/A",G90="#N/A Real Time"),OR(F90="#N/A N/A",F90="#N/A Real Time")),0,  G90 - F90)</f>
        <v>-0.38000000000000966</v>
      </c>
      <c r="I90" s="123">
        <f>IF(OR(F90=0,F90="#N/A N/A"),0,H90 / F90*100)</f>
        <v>-0.42100598271660722</v>
      </c>
      <c r="J90" s="124">
        <v>0</v>
      </c>
      <c r="K90" s="120" t="str">
        <f>CONCATENATE(D856,D90, " Curncy")</f>
        <v>EUREUR Curncy</v>
      </c>
      <c r="L90" s="120">
        <f>IF(D90 = D856,1,_xll.BDP(K90,$L$11))</f>
        <v>1</v>
      </c>
      <c r="M90" s="260">
        <f>IF(D90 = D856,1,_xll.BDP(K90,$M$11)*L90)</f>
        <v>1</v>
      </c>
      <c r="N90" s="126">
        <f>H90*J90*V90/M90</f>
        <v>0</v>
      </c>
      <c r="O90" s="127">
        <f>N90 / AA816</f>
        <v>0</v>
      </c>
      <c r="P90" s="268">
        <f>N90 / AA856</f>
        <v>0</v>
      </c>
      <c r="Q90" s="128">
        <f>IF(OR(OR(J90=0,G90 = "#N/A N/A"),G90="#N/A Real Time"),0,G90*J90*V90/M90)</f>
        <v>0</v>
      </c>
      <c r="R90" s="129">
        <f>Q90 / AA816*100</f>
        <v>0</v>
      </c>
      <c r="S90" s="273">
        <f>Q90 / AA856*100</f>
        <v>0</v>
      </c>
      <c r="T90" s="129">
        <f>IF(S90&lt;0,R90,0)</f>
        <v>0</v>
      </c>
      <c r="U90" s="273">
        <f>IF(S90&gt;0,R90,0)</f>
        <v>0</v>
      </c>
      <c r="V90" s="120">
        <f>IF(EXACT(D90,UPPER(D90)),1,0.01)/X90</f>
        <v>1</v>
      </c>
      <c r="W90" s="120">
        <v>0</v>
      </c>
      <c r="X90" s="120">
        <v>1</v>
      </c>
      <c r="Y90" s="127">
        <f>IF(AND(S90&lt;0,O90&gt;0),O90,0)</f>
        <v>0</v>
      </c>
      <c r="Z90" s="127">
        <f>IF(AND(S90&gt;0,O90&gt;0),O90,0)</f>
        <v>0</v>
      </c>
      <c r="AA90" s="74"/>
      <c r="AB90" s="130">
        <f>_xll.BDH(C90,$AB$11,$D$1,$D$1)</f>
        <v>89.6</v>
      </c>
      <c r="AC90" s="130">
        <f>IF(OR(OR(F90="#N/A N/A",F90="#N/A Real Time"),OR(AB90="#N/A N/A",AB90="#N/A Real Time")),0,  F90 - AB90)</f>
        <v>0.6600000000000108</v>
      </c>
      <c r="AD90" s="177">
        <f>IF(OR(AB90=0,AB90="#N/A N/A"),0,AC90 / AB90*100)</f>
        <v>0.73660714285715501</v>
      </c>
      <c r="AE90" s="132">
        <v>0</v>
      </c>
      <c r="AF90" s="133">
        <f>IF(D90 = D856,1,_xll.BDP(K90,$AF$11)*L90)</f>
        <v>1</v>
      </c>
      <c r="AG90" s="134">
        <f>AC90*AE90*V90/AF90 / AI816</f>
        <v>0</v>
      </c>
      <c r="AH90" s="278">
        <f>AC90*AE90*V90/AF90 / AI856</f>
        <v>0</v>
      </c>
      <c r="AI90" s="77"/>
      <c r="AJ90" s="73"/>
      <c r="AK90" s="65"/>
    </row>
    <row r="91" spans="1:37" x14ac:dyDescent="0.2">
      <c r="B91" s="120">
        <v>692</v>
      </c>
      <c r="C91" s="120" t="s">
        <v>531</v>
      </c>
      <c r="D91" s="120" t="str">
        <f>_xll.BDP(C91,$D$11)</f>
        <v>EUR</v>
      </c>
      <c r="E91" s="120" t="s">
        <v>570</v>
      </c>
      <c r="F91" s="121">
        <f>_xll.BDP(C91,$F$11)</f>
        <v>23.34</v>
      </c>
      <c r="G91" s="121">
        <f>_xll.BDP(C91,$G$11)</f>
        <v>23.445</v>
      </c>
      <c r="H91" s="122">
        <f>IF(OR(OR(G91="#N/A N/A",G91="#N/A Real Time"),OR(F91="#N/A N/A",F91="#N/A Real Time")),0,  G91 - F91)</f>
        <v>0.10500000000000043</v>
      </c>
      <c r="I91" s="123">
        <f>IF(OR(F91=0,F91="#N/A N/A"),0,H91 / F91*100)</f>
        <v>0.44987146529563166</v>
      </c>
      <c r="J91" s="124">
        <v>0</v>
      </c>
      <c r="K91" s="120" t="str">
        <f>CONCATENATE(D856,D91, " Curncy")</f>
        <v>EUREUR Curncy</v>
      </c>
      <c r="L91" s="120">
        <f>IF(D91 = D856,1,_xll.BDP(K91,$L$11))</f>
        <v>1</v>
      </c>
      <c r="M91" s="260">
        <f>IF(D91 = D856,1,_xll.BDP(K91,$M$11)*L91)</f>
        <v>1</v>
      </c>
      <c r="N91" s="126">
        <f>H91*J91*V91/M91</f>
        <v>0</v>
      </c>
      <c r="O91" s="127">
        <f>N91 / AA816</f>
        <v>0</v>
      </c>
      <c r="P91" s="268">
        <f>N91 / AA856</f>
        <v>0</v>
      </c>
      <c r="Q91" s="128">
        <f>IF(OR(OR(J91=0,G91 = "#N/A N/A"),G91="#N/A Real Time"),0,G91*J91*V91/M91)</f>
        <v>0</v>
      </c>
      <c r="R91" s="129">
        <f>Q91 / AA816*100</f>
        <v>0</v>
      </c>
      <c r="S91" s="273">
        <f>Q91 / AA856*100</f>
        <v>0</v>
      </c>
      <c r="T91" s="129">
        <f>IF(S91&lt;0,R91,0)</f>
        <v>0</v>
      </c>
      <c r="U91" s="273">
        <f>IF(S91&gt;0,R91,0)</f>
        <v>0</v>
      </c>
      <c r="V91" s="120">
        <f>IF(EXACT(D91,UPPER(D91)),1,0.01)/X91</f>
        <v>1</v>
      </c>
      <c r="W91" s="120">
        <v>0</v>
      </c>
      <c r="X91" s="120">
        <v>1</v>
      </c>
      <c r="Y91" s="127">
        <f>IF(AND(S91&lt;0,O91&gt;0),O91,0)</f>
        <v>0</v>
      </c>
      <c r="Z91" s="127">
        <f>IF(AND(S91&gt;0,O91&gt;0),O91,0)</f>
        <v>0</v>
      </c>
      <c r="AA91" s="74"/>
      <c r="AB91" s="130">
        <f>_xll.BDH(C91,$AB$11,$D$1,$D$1)</f>
        <v>23.28</v>
      </c>
      <c r="AC91" s="130">
        <f>IF(OR(OR(F91="#N/A N/A",F91="#N/A Real Time"),OR(AB91="#N/A N/A",AB91="#N/A Real Time")),0,  F91 - AB91)</f>
        <v>5.9999999999998721E-2</v>
      </c>
      <c r="AD91" s="177">
        <f>IF(OR(AB91=0,AB91="#N/A N/A"),0,AC91 / AB91*100)</f>
        <v>0.25773195876288107</v>
      </c>
      <c r="AE91" s="132">
        <v>0</v>
      </c>
      <c r="AF91" s="133">
        <f>IF(D91 = D856,1,_xll.BDP(K91,$AF$11)*L91)</f>
        <v>1</v>
      </c>
      <c r="AG91" s="134">
        <f>AC91*AE91*V91/AF91 / AI816</f>
        <v>0</v>
      </c>
      <c r="AH91" s="278">
        <f>AC91*AE91*V91/AF91 / AI856</f>
        <v>0</v>
      </c>
      <c r="AI91" s="77"/>
      <c r="AJ91" s="73"/>
      <c r="AK91" s="65"/>
    </row>
    <row r="92" spans="1:37" x14ac:dyDescent="0.2">
      <c r="B92" s="120">
        <v>1494</v>
      </c>
      <c r="C92" s="120" t="s">
        <v>189</v>
      </c>
      <c r="D92" s="120" t="str">
        <f>_xll.BDP(C92,$D$11)</f>
        <v>EUR</v>
      </c>
      <c r="E92" s="120" t="s">
        <v>383</v>
      </c>
      <c r="F92" s="121">
        <f>_xll.BDP(C92,$F$11)</f>
        <v>46.314999999999998</v>
      </c>
      <c r="G92" s="121">
        <f>_xll.BDP(C92,$G$11)</f>
        <v>47.545000000000002</v>
      </c>
      <c r="H92" s="122">
        <f>IF(OR(OR(G92="#N/A N/A",G92="#N/A Real Time"),OR(F92="#N/A N/A",F92="#N/A Real Time")),0,  G92 - F92)</f>
        <v>1.230000000000004</v>
      </c>
      <c r="I92" s="123">
        <f>IF(OR(F92=0,F92="#N/A N/A"),0,H92 / F92*100)</f>
        <v>2.6557270862571607</v>
      </c>
      <c r="J92" s="124">
        <v>0</v>
      </c>
      <c r="K92" s="120" t="str">
        <f>CONCATENATE(D856,D92, " Curncy")</f>
        <v>EUREUR Curncy</v>
      </c>
      <c r="L92" s="120">
        <f>IF(D92 = D856,1,_xll.BDP(K92,$L$11))</f>
        <v>1</v>
      </c>
      <c r="M92" s="260">
        <f>IF(D92 = D856,1,_xll.BDP(K92,$M$11)*L92)</f>
        <v>1</v>
      </c>
      <c r="N92" s="126">
        <f>H92*J92*V92/M92</f>
        <v>0</v>
      </c>
      <c r="O92" s="127">
        <f>N92 / AA816</f>
        <v>0</v>
      </c>
      <c r="P92" s="268">
        <f>N92 / AA856</f>
        <v>0</v>
      </c>
      <c r="Q92" s="128">
        <f>IF(OR(OR(J92=0,G92 = "#N/A N/A"),G92="#N/A Real Time"),0,G92*J92*V92/M92)</f>
        <v>0</v>
      </c>
      <c r="R92" s="129">
        <f>Q92 / AA816*100</f>
        <v>0</v>
      </c>
      <c r="S92" s="273">
        <f>Q92 / AA856*100</f>
        <v>0</v>
      </c>
      <c r="T92" s="129">
        <f>IF(S92&lt;0,R92,0)</f>
        <v>0</v>
      </c>
      <c r="U92" s="273">
        <f>IF(S92&gt;0,R92,0)</f>
        <v>0</v>
      </c>
      <c r="V92" s="120">
        <f>IF(EXACT(D92,UPPER(D92)),1,0.01)/X92</f>
        <v>1</v>
      </c>
      <c r="W92" s="120">
        <v>0</v>
      </c>
      <c r="X92" s="120">
        <v>1</v>
      </c>
      <c r="Y92" s="127">
        <f>IF(AND(S92&lt;0,O92&gt;0),O92,0)</f>
        <v>0</v>
      </c>
      <c r="Z92" s="127">
        <f>IF(AND(S92&gt;0,O92&gt;0),O92,0)</f>
        <v>0</v>
      </c>
      <c r="AA92" s="74"/>
      <c r="AB92" s="130">
        <f>_xll.BDH(C92,$AB$11,$D$1,$D$1)</f>
        <v>44.805</v>
      </c>
      <c r="AC92" s="130">
        <f>IF(OR(OR(F92="#N/A N/A",F92="#N/A Real Time"),OR(AB92="#N/A N/A",AB92="#N/A Real Time")),0,  F92 - AB92)</f>
        <v>1.509999999999998</v>
      </c>
      <c r="AD92" s="177">
        <f>IF(OR(AB92=0,AB92="#N/A N/A"),0,AC92 / AB92*100)</f>
        <v>3.3701595804039681</v>
      </c>
      <c r="AE92" s="132">
        <v>0</v>
      </c>
      <c r="AF92" s="133">
        <f>IF(D92 = D856,1,_xll.BDP(K92,$AF$11)*L92)</f>
        <v>1</v>
      </c>
      <c r="AG92" s="134">
        <f>AC92*AE92*V92/AF92 / AI816</f>
        <v>0</v>
      </c>
      <c r="AH92" s="278">
        <f>AC92*AE92*V92/AF92 / AI856</f>
        <v>0</v>
      </c>
      <c r="AI92" s="77"/>
      <c r="AJ92" s="73"/>
      <c r="AK92" s="65"/>
    </row>
    <row r="93" spans="1:37" x14ac:dyDescent="0.2">
      <c r="B93" s="120">
        <v>494</v>
      </c>
      <c r="C93" s="120" t="s">
        <v>532</v>
      </c>
      <c r="D93" s="120" t="str">
        <f>_xll.BDP(C93,$D$11)</f>
        <v>EUR</v>
      </c>
      <c r="E93" s="120" t="s">
        <v>571</v>
      </c>
      <c r="F93" s="121">
        <f>_xll.BDP(C93,$F$11)</f>
        <v>34</v>
      </c>
      <c r="G93" s="121">
        <f>_xll.BDP(C93,$G$11)</f>
        <v>34.409999999999997</v>
      </c>
      <c r="H93" s="122">
        <f>IF(OR(OR(G93="#N/A N/A",G93="#N/A Real Time"),OR(F93="#N/A N/A",F93="#N/A Real Time")),0,  G93 - F93)</f>
        <v>0.40999999999999659</v>
      </c>
      <c r="I93" s="123">
        <f>IF(OR(F93=0,F93="#N/A N/A"),0,H93 / F93*100)</f>
        <v>1.2058823529411664</v>
      </c>
      <c r="J93" s="124">
        <v>0</v>
      </c>
      <c r="K93" s="120" t="str">
        <f>CONCATENATE(D856,D93, " Curncy")</f>
        <v>EUREUR Curncy</v>
      </c>
      <c r="L93" s="120">
        <f>IF(D93 = D856,1,_xll.BDP(K93,$L$11))</f>
        <v>1</v>
      </c>
      <c r="M93" s="260">
        <f>IF(D93 = D856,1,_xll.BDP(K93,$M$11)*L93)</f>
        <v>1</v>
      </c>
      <c r="N93" s="126">
        <f>H93*J93*V93/M93</f>
        <v>0</v>
      </c>
      <c r="O93" s="127">
        <f>N93 / AA816</f>
        <v>0</v>
      </c>
      <c r="P93" s="268">
        <f>N93 / AA856</f>
        <v>0</v>
      </c>
      <c r="Q93" s="128">
        <f>IF(OR(OR(J93=0,G93 = "#N/A N/A"),G93="#N/A Real Time"),0,G93*J93*V93/M93)</f>
        <v>0</v>
      </c>
      <c r="R93" s="129">
        <f>Q93 / AA816*100</f>
        <v>0</v>
      </c>
      <c r="S93" s="273">
        <f>Q93 / AA856*100</f>
        <v>0</v>
      </c>
      <c r="T93" s="129">
        <f>IF(S93&lt;0,R93,0)</f>
        <v>0</v>
      </c>
      <c r="U93" s="273">
        <f>IF(S93&gt;0,R93,0)</f>
        <v>0</v>
      </c>
      <c r="V93" s="120">
        <f>IF(EXACT(D93,UPPER(D93)),1,0.01)/X93</f>
        <v>1</v>
      </c>
      <c r="W93" s="120">
        <v>0</v>
      </c>
      <c r="X93" s="120">
        <v>1</v>
      </c>
      <c r="Y93" s="127">
        <f>IF(AND(S93&lt;0,O93&gt;0),O93,0)</f>
        <v>0</v>
      </c>
      <c r="Z93" s="127">
        <f>IF(AND(S93&gt;0,O93&gt;0),O93,0)</f>
        <v>0</v>
      </c>
      <c r="AA93" s="74"/>
      <c r="AB93" s="130">
        <f>_xll.BDH(C93,$AB$11,$D$1,$D$1)</f>
        <v>33.9</v>
      </c>
      <c r="AC93" s="130">
        <f>IF(OR(OR(F93="#N/A N/A",F93="#N/A Real Time"),OR(AB93="#N/A N/A",AB93="#N/A Real Time")),0,  F93 - AB93)</f>
        <v>0.10000000000000142</v>
      </c>
      <c r="AD93" s="177">
        <f>IF(OR(AB93=0,AB93="#N/A N/A"),0,AC93 / AB93*100)</f>
        <v>0.29498525073746734</v>
      </c>
      <c r="AE93" s="132">
        <v>0</v>
      </c>
      <c r="AF93" s="133">
        <f>IF(D93 = D856,1,_xll.BDP(K93,$AF$11)*L93)</f>
        <v>1</v>
      </c>
      <c r="AG93" s="134">
        <f>AC93*AE93*V93/AF93 / AI816</f>
        <v>0</v>
      </c>
      <c r="AH93" s="278">
        <f>AC93*AE93*V93/AF93 / AI856</f>
        <v>0</v>
      </c>
      <c r="AI93" s="77"/>
      <c r="AJ93" s="73"/>
      <c r="AK93" s="65"/>
    </row>
    <row r="94" spans="1:37" x14ac:dyDescent="0.2">
      <c r="B94" s="120">
        <v>374</v>
      </c>
      <c r="C94" s="120" t="s">
        <v>533</v>
      </c>
      <c r="D94" s="120" t="str">
        <f>_xll.BDP(C94,$D$11)</f>
        <v>EUR</v>
      </c>
      <c r="E94" s="120" t="s">
        <v>572</v>
      </c>
      <c r="F94" s="121">
        <f>_xll.BDP(C94,$F$11)</f>
        <v>111.4</v>
      </c>
      <c r="G94" s="121">
        <f>_xll.BDP(C94,$G$11)</f>
        <v>111.85</v>
      </c>
      <c r="H94" s="122">
        <f>IF(OR(OR(G94="#N/A N/A",G94="#N/A Real Time"),OR(F94="#N/A N/A",F94="#N/A Real Time")),0,  G94 - F94)</f>
        <v>0.44999999999998863</v>
      </c>
      <c r="I94" s="123">
        <f>IF(OR(F94=0,F94="#N/A N/A"),0,H94 / F94*100)</f>
        <v>0.40394973070016926</v>
      </c>
      <c r="J94" s="124">
        <v>0</v>
      </c>
      <c r="K94" s="120" t="str">
        <f>CONCATENATE(D856,D94, " Curncy")</f>
        <v>EUREUR Curncy</v>
      </c>
      <c r="L94" s="120">
        <f>IF(D94 = D856,1,_xll.BDP(K94,$L$11))</f>
        <v>1</v>
      </c>
      <c r="M94" s="260">
        <f>IF(D94 = D856,1,_xll.BDP(K94,$M$11)*L94)</f>
        <v>1</v>
      </c>
      <c r="N94" s="126">
        <f>H94*J94*V94/M94</f>
        <v>0</v>
      </c>
      <c r="O94" s="127">
        <f>N94 / AA816</f>
        <v>0</v>
      </c>
      <c r="P94" s="268">
        <f>N94 / AA856</f>
        <v>0</v>
      </c>
      <c r="Q94" s="128">
        <f>IF(OR(OR(J94=0,G94 = "#N/A N/A"),G94="#N/A Real Time"),0,G94*J94*V94/M94)</f>
        <v>0</v>
      </c>
      <c r="R94" s="129">
        <f>Q94 / AA816*100</f>
        <v>0</v>
      </c>
      <c r="S94" s="273">
        <f>Q94 / AA856*100</f>
        <v>0</v>
      </c>
      <c r="T94" s="129">
        <f>IF(S94&lt;0,R94,0)</f>
        <v>0</v>
      </c>
      <c r="U94" s="273">
        <f>IF(S94&gt;0,R94,0)</f>
        <v>0</v>
      </c>
      <c r="V94" s="120">
        <f>IF(EXACT(D94,UPPER(D94)),1,0.01)/X94</f>
        <v>1</v>
      </c>
      <c r="W94" s="120">
        <v>0</v>
      </c>
      <c r="X94" s="120">
        <v>1</v>
      </c>
      <c r="Y94" s="127">
        <f>IF(AND(S94&lt;0,O94&gt;0),O94,0)</f>
        <v>0</v>
      </c>
      <c r="Z94" s="127">
        <f>IF(AND(S94&gt;0,O94&gt;0),O94,0)</f>
        <v>0</v>
      </c>
      <c r="AA94" s="74"/>
      <c r="AB94" s="130">
        <f>_xll.BDH(C94,$AB$11,$D$1,$D$1)</f>
        <v>111</v>
      </c>
      <c r="AC94" s="130">
        <f>IF(OR(OR(F94="#N/A N/A",F94="#N/A Real Time"),OR(AB94="#N/A N/A",AB94="#N/A Real Time")),0,  F94 - AB94)</f>
        <v>0.40000000000000568</v>
      </c>
      <c r="AD94" s="177">
        <f>IF(OR(AB94=0,AB94="#N/A N/A"),0,AC94 / AB94*100)</f>
        <v>0.36036036036036551</v>
      </c>
      <c r="AE94" s="132">
        <v>0</v>
      </c>
      <c r="AF94" s="133">
        <f>IF(D94 = D856,1,_xll.BDP(K94,$AF$11)*L94)</f>
        <v>1</v>
      </c>
      <c r="AG94" s="134">
        <f>AC94*AE94*V94/AF94 / AI816</f>
        <v>0</v>
      </c>
      <c r="AH94" s="278">
        <f>AC94*AE94*V94/AF94 / AI856</f>
        <v>0</v>
      </c>
      <c r="AI94" s="77"/>
      <c r="AJ94" s="73"/>
      <c r="AK94" s="65"/>
    </row>
    <row r="95" spans="1:37" x14ac:dyDescent="0.2">
      <c r="B95" s="120">
        <v>1002</v>
      </c>
      <c r="C95" s="120" t="s">
        <v>534</v>
      </c>
      <c r="D95" s="120" t="str">
        <f>_xll.BDP(C95,$D$11)</f>
        <v>EUR</v>
      </c>
      <c r="E95" s="120" t="s">
        <v>573</v>
      </c>
      <c r="F95" s="121">
        <f>_xll.BDP(C95,$F$11)</f>
        <v>16.78</v>
      </c>
      <c r="G95" s="121">
        <f>_xll.BDP(C95,$G$11)</f>
        <v>16.87</v>
      </c>
      <c r="H95" s="122">
        <f>IF(OR(OR(G95="#N/A N/A",G95="#N/A Real Time"),OR(F95="#N/A N/A",F95="#N/A Real Time")),0,  G95 - F95)</f>
        <v>8.9999999999999858E-2</v>
      </c>
      <c r="I95" s="123">
        <f>IF(OR(F95=0,F95="#N/A N/A"),0,H95 / F95*100)</f>
        <v>0.53635280095351523</v>
      </c>
      <c r="J95" s="124">
        <v>0</v>
      </c>
      <c r="K95" s="120" t="str">
        <f>CONCATENATE(D856,D95, " Curncy")</f>
        <v>EUREUR Curncy</v>
      </c>
      <c r="L95" s="120">
        <f>IF(D95 = D856,1,_xll.BDP(K95,$L$11))</f>
        <v>1</v>
      </c>
      <c r="M95" s="260">
        <f>IF(D95 = D856,1,_xll.BDP(K95,$M$11)*L95)</f>
        <v>1</v>
      </c>
      <c r="N95" s="126">
        <f>H95*J95*V95/M95</f>
        <v>0</v>
      </c>
      <c r="O95" s="127">
        <f>N95 / AA816</f>
        <v>0</v>
      </c>
      <c r="P95" s="268">
        <f>N95 / AA856</f>
        <v>0</v>
      </c>
      <c r="Q95" s="128">
        <f>IF(OR(OR(J95=0,G95 = "#N/A N/A"),G95="#N/A Real Time"),0,G95*J95*V95/M95)</f>
        <v>0</v>
      </c>
      <c r="R95" s="129">
        <f>Q95 / AA816*100</f>
        <v>0</v>
      </c>
      <c r="S95" s="273">
        <f>Q95 / AA856*100</f>
        <v>0</v>
      </c>
      <c r="T95" s="129">
        <f>IF(S95&lt;0,R95,0)</f>
        <v>0</v>
      </c>
      <c r="U95" s="273">
        <f>IF(S95&gt;0,R95,0)</f>
        <v>0</v>
      </c>
      <c r="V95" s="120">
        <f>IF(EXACT(D95,UPPER(D95)),1,0.01)/X95</f>
        <v>1</v>
      </c>
      <c r="W95" s="120">
        <v>0</v>
      </c>
      <c r="X95" s="120">
        <v>1</v>
      </c>
      <c r="Y95" s="127">
        <f>IF(AND(S95&lt;0,O95&gt;0),O95,0)</f>
        <v>0</v>
      </c>
      <c r="Z95" s="127">
        <f>IF(AND(S95&gt;0,O95&gt;0),O95,0)</f>
        <v>0</v>
      </c>
      <c r="AA95" s="74"/>
      <c r="AB95" s="130">
        <f>_xll.BDH(C95,$AB$11,$D$1,$D$1)</f>
        <v>16.440000000000001</v>
      </c>
      <c r="AC95" s="130">
        <f>IF(OR(OR(F95="#N/A N/A",F95="#N/A Real Time"),OR(AB95="#N/A N/A",AB95="#N/A Real Time")),0,  F95 - AB95)</f>
        <v>0.33999999999999986</v>
      </c>
      <c r="AD95" s="177">
        <f>IF(OR(AB95=0,AB95="#N/A N/A"),0,AC95 / AB95*100)</f>
        <v>2.0681265206812642</v>
      </c>
      <c r="AE95" s="132">
        <v>0</v>
      </c>
      <c r="AF95" s="133">
        <f>IF(D95 = D856,1,_xll.BDP(K95,$AF$11)*L95)</f>
        <v>1</v>
      </c>
      <c r="AG95" s="134">
        <f>AC95*AE95*V95/AF95 / AI816</f>
        <v>0</v>
      </c>
      <c r="AH95" s="278">
        <f>AC95*AE95*V95/AF95 / AI856</f>
        <v>0</v>
      </c>
      <c r="AI95" s="77"/>
      <c r="AJ95" s="73"/>
      <c r="AK95" s="65"/>
    </row>
    <row r="96" spans="1:37" x14ac:dyDescent="0.2">
      <c r="B96" s="120">
        <v>115</v>
      </c>
      <c r="C96" s="120" t="s">
        <v>552</v>
      </c>
      <c r="D96" s="120" t="str">
        <f>_xll.BDP(C96,$D$11)</f>
        <v>EUR</v>
      </c>
      <c r="E96" s="120" t="s">
        <v>590</v>
      </c>
      <c r="F96" s="121">
        <f>_xll.BDP(C96,$F$11)</f>
        <v>35.880000000000003</v>
      </c>
      <c r="G96" s="121">
        <f>_xll.BDP(C96,$G$11)</f>
        <v>35.94</v>
      </c>
      <c r="H96" s="122">
        <f>IF(OR(OR(G96="#N/A N/A",G96="#N/A Real Time"),OR(F96="#N/A N/A",F96="#N/A Real Time")),0,  G96 - F96)</f>
        <v>5.9999999999995168E-2</v>
      </c>
      <c r="I96" s="123">
        <f>IF(OR(F96=0,F96="#N/A N/A"),0,H96 / F96*100)</f>
        <v>0.16722408026754507</v>
      </c>
      <c r="J96" s="124">
        <v>0</v>
      </c>
      <c r="K96" s="120" t="str">
        <f>CONCATENATE(D856,D96, " Curncy")</f>
        <v>EUREUR Curncy</v>
      </c>
      <c r="L96" s="120">
        <f>IF(D96 = D856,1,_xll.BDP(K96,$L$11))</f>
        <v>1</v>
      </c>
      <c r="M96" s="260">
        <f>IF(D96 = D856,1,_xll.BDP(K96,$M$11)*L96)</f>
        <v>1</v>
      </c>
      <c r="N96" s="126">
        <f>H96*J96*V96/M96</f>
        <v>0</v>
      </c>
      <c r="O96" s="127">
        <f>N96 / AA816</f>
        <v>0</v>
      </c>
      <c r="P96" s="268">
        <f>N96 / AA856</f>
        <v>0</v>
      </c>
      <c r="Q96" s="128">
        <f>IF(OR(OR(J96=0,G96 = "#N/A N/A"),G96="#N/A Real Time"),0,G96*J96*V96/M96)</f>
        <v>0</v>
      </c>
      <c r="R96" s="129">
        <f>Q96 / AA816*100</f>
        <v>0</v>
      </c>
      <c r="S96" s="273">
        <f>Q96 / AA856*100</f>
        <v>0</v>
      </c>
      <c r="T96" s="129">
        <f>IF(S96&lt;0,R96,0)</f>
        <v>0</v>
      </c>
      <c r="U96" s="273">
        <f>IF(S96&gt;0,R96,0)</f>
        <v>0</v>
      </c>
      <c r="V96" s="120">
        <f>IF(EXACT(D96,UPPER(D96)),1,0.01)/X96</f>
        <v>1</v>
      </c>
      <c r="W96" s="120">
        <v>0</v>
      </c>
      <c r="X96" s="120">
        <v>1</v>
      </c>
      <c r="Y96" s="127">
        <f>IF(AND(S96&lt;0,O96&gt;0),O96,0)</f>
        <v>0</v>
      </c>
      <c r="Z96" s="127">
        <f>IF(AND(S96&gt;0,O96&gt;0),O96,0)</f>
        <v>0</v>
      </c>
      <c r="AA96" s="74"/>
      <c r="AB96" s="130">
        <f>_xll.BDH(C96,$AB$11,$D$1,$D$1)</f>
        <v>35.555</v>
      </c>
      <c r="AC96" s="130">
        <f>IF(OR(OR(F96="#N/A N/A",F96="#N/A Real Time"),OR(AB96="#N/A N/A",AB96="#N/A Real Time")),0,  F96 - AB96)</f>
        <v>0.32500000000000284</v>
      </c>
      <c r="AD96" s="177">
        <f>IF(OR(AB96=0,AB96="#N/A N/A"),0,AC96 / AB96*100)</f>
        <v>0.91407678244973378</v>
      </c>
      <c r="AE96" s="132">
        <v>0</v>
      </c>
      <c r="AF96" s="133">
        <f>IF(D96 = D856,1,_xll.BDP(K96,$AF$11)*L96)</f>
        <v>1</v>
      </c>
      <c r="AG96" s="134">
        <f>AC96*AE96*V96/AF96 / AI816</f>
        <v>0</v>
      </c>
      <c r="AH96" s="278">
        <f>AC96*AE96*V96/AF96 / AI856</f>
        <v>0</v>
      </c>
      <c r="AI96" s="77"/>
      <c r="AJ96" s="73"/>
      <c r="AK96" s="65"/>
    </row>
    <row r="97" spans="1:37" x14ac:dyDescent="0.2">
      <c r="B97" s="120">
        <v>694</v>
      </c>
      <c r="C97" s="120" t="s">
        <v>546</v>
      </c>
      <c r="D97" s="120" t="str">
        <f>_xll.BDP(C97,$D$11)</f>
        <v>EUR</v>
      </c>
      <c r="E97" s="120" t="s">
        <v>584</v>
      </c>
      <c r="F97" s="121">
        <f>_xll.BDP(C97,$F$11)</f>
        <v>116.35</v>
      </c>
      <c r="G97" s="121">
        <f>_xll.BDP(C97,$G$11)</f>
        <v>115.65</v>
      </c>
      <c r="H97" s="122">
        <f>IF(OR(OR(G97="#N/A N/A",G97="#N/A Real Time"),OR(F97="#N/A N/A",F97="#N/A Real Time")),0,  G97 - F97)</f>
        <v>-0.69999999999998863</v>
      </c>
      <c r="I97" s="123">
        <f>IF(OR(F97=0,F97="#N/A N/A"),0,H97 / F97*100)</f>
        <v>-0.60163300386763097</v>
      </c>
      <c r="J97" s="124">
        <v>0</v>
      </c>
      <c r="K97" s="120" t="str">
        <f>CONCATENATE(D856,D97, " Curncy")</f>
        <v>EUREUR Curncy</v>
      </c>
      <c r="L97" s="120">
        <f>IF(D97 = D856,1,_xll.BDP(K97,$L$11))</f>
        <v>1</v>
      </c>
      <c r="M97" s="260">
        <f>IF(D97 = D856,1,_xll.BDP(K97,$M$11)*L97)</f>
        <v>1</v>
      </c>
      <c r="N97" s="126">
        <f>H97*J97*V97/M97</f>
        <v>0</v>
      </c>
      <c r="O97" s="127">
        <f>N97 / AA816</f>
        <v>0</v>
      </c>
      <c r="P97" s="268">
        <f>N97 / AA856</f>
        <v>0</v>
      </c>
      <c r="Q97" s="128">
        <f>IF(OR(OR(J97=0,G97 = "#N/A N/A"),G97="#N/A Real Time"),0,G97*J97*V97/M97)</f>
        <v>0</v>
      </c>
      <c r="R97" s="129">
        <f>Q97 / AA816*100</f>
        <v>0</v>
      </c>
      <c r="S97" s="273">
        <f>Q97 / AA856*100</f>
        <v>0</v>
      </c>
      <c r="T97" s="129">
        <f>IF(S97&lt;0,R97,0)</f>
        <v>0</v>
      </c>
      <c r="U97" s="273">
        <f>IF(S97&gt;0,R97,0)</f>
        <v>0</v>
      </c>
      <c r="V97" s="120">
        <f>IF(EXACT(D97,UPPER(D97)),1,0.01)/X97</f>
        <v>1</v>
      </c>
      <c r="W97" s="120">
        <v>0</v>
      </c>
      <c r="X97" s="120">
        <v>1</v>
      </c>
      <c r="Y97" s="127">
        <f>IF(AND(S97&lt;0,O97&gt;0),O97,0)</f>
        <v>0</v>
      </c>
      <c r="Z97" s="127">
        <f>IF(AND(S97&gt;0,O97&gt;0),O97,0)</f>
        <v>0</v>
      </c>
      <c r="AA97" s="74"/>
      <c r="AB97" s="130">
        <f>_xll.BDH(C97,$AB$11,$D$1,$D$1)</f>
        <v>114.05</v>
      </c>
      <c r="AC97" s="130">
        <f>IF(OR(OR(F97="#N/A N/A",F97="#N/A Real Time"),OR(AB97="#N/A N/A",AB97="#N/A Real Time")),0,  F97 - AB97)</f>
        <v>2.2999999999999972</v>
      </c>
      <c r="AD97" s="177">
        <f>IF(OR(AB97=0,AB97="#N/A N/A"),0,AC97 / AB97*100)</f>
        <v>2.0166593599298528</v>
      </c>
      <c r="AE97" s="132">
        <v>0</v>
      </c>
      <c r="AF97" s="133">
        <f>IF(D97 = D856,1,_xll.BDP(K97,$AF$11)*L97)</f>
        <v>1</v>
      </c>
      <c r="AG97" s="134">
        <f>AC97*AE97*V97/AF97 / AI816</f>
        <v>0</v>
      </c>
      <c r="AH97" s="278">
        <f>AC97*AE97*V97/AF97 / AI856</f>
        <v>0</v>
      </c>
      <c r="AI97" s="77"/>
      <c r="AJ97" s="73"/>
      <c r="AK97" s="65"/>
    </row>
    <row r="98" spans="1:37" x14ac:dyDescent="0.2">
      <c r="B98" s="120">
        <v>2013</v>
      </c>
      <c r="C98" s="120" t="s">
        <v>535</v>
      </c>
      <c r="D98" s="120" t="str">
        <f>_xll.BDP(C98,$D$11)</f>
        <v>EUR</v>
      </c>
      <c r="E98" s="120" t="s">
        <v>574</v>
      </c>
      <c r="F98" s="121">
        <f>_xll.BDP(C98,$F$11)</f>
        <v>21</v>
      </c>
      <c r="G98" s="121">
        <f>_xll.BDP(C98,$G$11)</f>
        <v>21</v>
      </c>
      <c r="H98" s="122">
        <f>IF(OR(OR(G98="#N/A N/A",G98="#N/A Real Time"),OR(F98="#N/A N/A",F98="#N/A Real Time")),0,  G98 - F98)</f>
        <v>0</v>
      </c>
      <c r="I98" s="123">
        <f>IF(OR(F98=0,F98="#N/A N/A"),0,H98 / F98*100)</f>
        <v>0</v>
      </c>
      <c r="J98" s="124">
        <v>0</v>
      </c>
      <c r="K98" s="120" t="str">
        <f>CONCATENATE(D856,D98, " Curncy")</f>
        <v>EUREUR Curncy</v>
      </c>
      <c r="L98" s="120">
        <f>IF(D98 = D856,1,_xll.BDP(K98,$L$11))</f>
        <v>1</v>
      </c>
      <c r="M98" s="260">
        <f>IF(D98 = D856,1,_xll.BDP(K98,$M$11)*L98)</f>
        <v>1</v>
      </c>
      <c r="N98" s="126">
        <f>H98*J98*V98/M98</f>
        <v>0</v>
      </c>
      <c r="O98" s="127">
        <f>N98 / AA816</f>
        <v>0</v>
      </c>
      <c r="P98" s="268">
        <f>N98 / AA856</f>
        <v>0</v>
      </c>
      <c r="Q98" s="128">
        <f>IF(OR(OR(J98=0,G98 = "#N/A N/A"),G98="#N/A Real Time"),0,G98*J98*V98/M98)</f>
        <v>0</v>
      </c>
      <c r="R98" s="129">
        <f>Q98 / AA816*100</f>
        <v>0</v>
      </c>
      <c r="S98" s="273">
        <f>Q98 / AA856*100</f>
        <v>0</v>
      </c>
      <c r="T98" s="129">
        <f>IF(S98&lt;0,R98,0)</f>
        <v>0</v>
      </c>
      <c r="U98" s="273">
        <f>IF(S98&gt;0,R98,0)</f>
        <v>0</v>
      </c>
      <c r="V98" s="120">
        <f>IF(EXACT(D98,UPPER(D98)),1,0.01)/X98</f>
        <v>1</v>
      </c>
      <c r="W98" s="120">
        <v>0</v>
      </c>
      <c r="X98" s="120">
        <v>1</v>
      </c>
      <c r="Y98" s="127">
        <f>IF(AND(S98&lt;0,O98&gt;0),O98,0)</f>
        <v>0</v>
      </c>
      <c r="Z98" s="127">
        <f>IF(AND(S98&gt;0,O98&gt;0),O98,0)</f>
        <v>0</v>
      </c>
      <c r="AA98" s="74"/>
      <c r="AB98" s="130">
        <f>_xll.BDH(C98,$AB$11,$D$1,$D$1)</f>
        <v>20.82</v>
      </c>
      <c r="AC98" s="130">
        <f>IF(OR(OR(F98="#N/A N/A",F98="#N/A Real Time"),OR(AB98="#N/A N/A",AB98="#N/A Real Time")),0,  F98 - AB98)</f>
        <v>0.17999999999999972</v>
      </c>
      <c r="AD98" s="177">
        <f>IF(OR(AB98=0,AB98="#N/A N/A"),0,AC98 / AB98*100)</f>
        <v>0.8645533141210362</v>
      </c>
      <c r="AE98" s="132">
        <v>0</v>
      </c>
      <c r="AF98" s="133">
        <f>IF(D98 = D856,1,_xll.BDP(K98,$AF$11)*L98)</f>
        <v>1</v>
      </c>
      <c r="AG98" s="134">
        <f>AC98*AE98*V98/AF98 / AI816</f>
        <v>0</v>
      </c>
      <c r="AH98" s="278">
        <f>AC98*AE98*V98/AF98 / AI856</f>
        <v>0</v>
      </c>
      <c r="AI98" s="77"/>
      <c r="AJ98" s="73"/>
      <c r="AK98" s="65"/>
    </row>
    <row r="99" spans="1:37" x14ac:dyDescent="0.2">
      <c r="B99" s="120">
        <v>3110</v>
      </c>
      <c r="C99" s="120" t="s">
        <v>536</v>
      </c>
      <c r="D99" s="120" t="str">
        <f>_xll.BDP(C99,$D$11)</f>
        <v>EUR</v>
      </c>
      <c r="E99" s="120" t="s">
        <v>575</v>
      </c>
      <c r="F99" s="121">
        <f>_xll.BDP(C99,$F$11)</f>
        <v>11.94</v>
      </c>
      <c r="G99" s="121">
        <f>_xll.BDP(C99,$G$11)</f>
        <v>12.16</v>
      </c>
      <c r="H99" s="122">
        <f>IF(OR(OR(G99="#N/A N/A",G99="#N/A Real Time"),OR(F99="#N/A N/A",F99="#N/A Real Time")),0,  G99 - F99)</f>
        <v>0.22000000000000064</v>
      </c>
      <c r="I99" s="123">
        <f>IF(OR(F99=0,F99="#N/A N/A"),0,H99 / F99*100)</f>
        <v>1.8425460636515967</v>
      </c>
      <c r="J99" s="124">
        <v>0</v>
      </c>
      <c r="K99" s="120" t="str">
        <f>CONCATENATE(D856,D99, " Curncy")</f>
        <v>EUREUR Curncy</v>
      </c>
      <c r="L99" s="120">
        <f>IF(D99 = D856,1,_xll.BDP(K99,$L$11))</f>
        <v>1</v>
      </c>
      <c r="M99" s="260">
        <f>IF(D99 = D856,1,_xll.BDP(K99,$M$11)*L99)</f>
        <v>1</v>
      </c>
      <c r="N99" s="126">
        <f>H99*J99*V99/M99</f>
        <v>0</v>
      </c>
      <c r="O99" s="127">
        <f>N99 / AA816</f>
        <v>0</v>
      </c>
      <c r="P99" s="268">
        <f>N99 / AA856</f>
        <v>0</v>
      </c>
      <c r="Q99" s="128">
        <f>IF(OR(OR(J99=0,G99 = "#N/A N/A"),G99="#N/A Real Time"),0,G99*J99*V99/M99)</f>
        <v>0</v>
      </c>
      <c r="R99" s="129">
        <f>Q99 / AA816*100</f>
        <v>0</v>
      </c>
      <c r="S99" s="273">
        <f>Q99 / AA856*100</f>
        <v>0</v>
      </c>
      <c r="T99" s="129">
        <f>IF(S99&lt;0,R99,0)</f>
        <v>0</v>
      </c>
      <c r="U99" s="273">
        <f>IF(S99&gt;0,R99,0)</f>
        <v>0</v>
      </c>
      <c r="V99" s="120">
        <f>IF(EXACT(D99,UPPER(D99)),1,0.01)/X99</f>
        <v>1</v>
      </c>
      <c r="W99" s="120">
        <v>0</v>
      </c>
      <c r="X99" s="120">
        <v>1</v>
      </c>
      <c r="Y99" s="127">
        <f>IF(AND(S99&lt;0,O99&gt;0),O99,0)</f>
        <v>0</v>
      </c>
      <c r="Z99" s="127">
        <f>IF(AND(S99&gt;0,O99&gt;0),O99,0)</f>
        <v>0</v>
      </c>
      <c r="AA99" s="74"/>
      <c r="AB99" s="130">
        <f>_xll.BDH(C99,$AB$11,$D$1,$D$1)</f>
        <v>11.58</v>
      </c>
      <c r="AC99" s="130">
        <f>IF(OR(OR(F99="#N/A N/A",F99="#N/A Real Time"),OR(AB99="#N/A N/A",AB99="#N/A Real Time")),0,  F99 - AB99)</f>
        <v>0.35999999999999943</v>
      </c>
      <c r="AD99" s="177">
        <f>IF(OR(AB99=0,AB99="#N/A N/A"),0,AC99 / AB99*100)</f>
        <v>3.1088082901554355</v>
      </c>
      <c r="AE99" s="132">
        <v>0</v>
      </c>
      <c r="AF99" s="133">
        <f>IF(D99 = D856,1,_xll.BDP(K99,$AF$11)*L99)</f>
        <v>1</v>
      </c>
      <c r="AG99" s="134">
        <f>AC99*AE99*V99/AF99 / AI816</f>
        <v>0</v>
      </c>
      <c r="AH99" s="278">
        <f>AC99*AE99*V99/AF99 / AI856</f>
        <v>0</v>
      </c>
      <c r="AI99" s="77"/>
      <c r="AJ99" s="73"/>
      <c r="AK99" s="65"/>
    </row>
    <row r="100" spans="1:37" x14ac:dyDescent="0.2">
      <c r="B100" s="120">
        <v>1593</v>
      </c>
      <c r="C100" s="120" t="s">
        <v>537</v>
      </c>
      <c r="D100" s="120" t="str">
        <f>_xll.BDP(C100,$D$11)</f>
        <v>EUR</v>
      </c>
      <c r="E100" s="120" t="s">
        <v>576</v>
      </c>
      <c r="F100" s="121">
        <f>_xll.BDP(C100,$F$11)</f>
        <v>69.400000000000006</v>
      </c>
      <c r="G100" s="121">
        <f>_xll.BDP(C100,$G$11)</f>
        <v>69.48</v>
      </c>
      <c r="H100" s="122">
        <f>IF(OR(OR(G100="#N/A N/A",G100="#N/A Real Time"),OR(F100="#N/A N/A",F100="#N/A Real Time")),0,  G100 - F100)</f>
        <v>7.9999999999998295E-2</v>
      </c>
      <c r="I100" s="123">
        <f>IF(OR(F100=0,F100="#N/A N/A"),0,H100 / F100*100)</f>
        <v>0.11527377521613587</v>
      </c>
      <c r="J100" s="124">
        <v>0</v>
      </c>
      <c r="K100" s="120" t="str">
        <f>CONCATENATE(D856,D100, " Curncy")</f>
        <v>EUREUR Curncy</v>
      </c>
      <c r="L100" s="120">
        <f>IF(D100 = D856,1,_xll.BDP(K100,$L$11))</f>
        <v>1</v>
      </c>
      <c r="M100" s="260">
        <f>IF(D100 = D856,1,_xll.BDP(K100,$M$11)*L100)</f>
        <v>1</v>
      </c>
      <c r="N100" s="126">
        <f>H100*J100*V100/M100</f>
        <v>0</v>
      </c>
      <c r="O100" s="127">
        <f>N100 / AA816</f>
        <v>0</v>
      </c>
      <c r="P100" s="268">
        <f>N100 / AA856</f>
        <v>0</v>
      </c>
      <c r="Q100" s="128">
        <f>IF(OR(OR(J100=0,G100 = "#N/A N/A"),G100="#N/A Real Time"),0,G100*J100*V100/M100)</f>
        <v>0</v>
      </c>
      <c r="R100" s="129">
        <f>Q100 / AA816*100</f>
        <v>0</v>
      </c>
      <c r="S100" s="273">
        <f>Q100 / AA856*100</f>
        <v>0</v>
      </c>
      <c r="T100" s="129">
        <f>IF(S100&lt;0,R100,0)</f>
        <v>0</v>
      </c>
      <c r="U100" s="273">
        <f>IF(S100&gt;0,R100,0)</f>
        <v>0</v>
      </c>
      <c r="V100" s="120">
        <f>IF(EXACT(D100,UPPER(D100)),1,0.01)/X100</f>
        <v>1</v>
      </c>
      <c r="W100" s="120">
        <v>0</v>
      </c>
      <c r="X100" s="120">
        <v>1</v>
      </c>
      <c r="Y100" s="127">
        <f>IF(AND(S100&lt;0,O100&gt;0),O100,0)</f>
        <v>0</v>
      </c>
      <c r="Z100" s="127">
        <f>IF(AND(S100&gt;0,O100&gt;0),O100,0)</f>
        <v>0</v>
      </c>
      <c r="AA100" s="74"/>
      <c r="AB100" s="130">
        <f>_xll.BDH(C100,$AB$11,$D$1,$D$1)</f>
        <v>69.14</v>
      </c>
      <c r="AC100" s="130">
        <f>IF(OR(OR(F100="#N/A N/A",F100="#N/A Real Time"),OR(AB100="#N/A N/A",AB100="#N/A Real Time")),0,  F100 - AB100)</f>
        <v>0.26000000000000512</v>
      </c>
      <c r="AD100" s="177">
        <f>IF(OR(AB100=0,AB100="#N/A N/A"),0,AC100 / AB100*100)</f>
        <v>0.37604859704947224</v>
      </c>
      <c r="AE100" s="132">
        <v>0</v>
      </c>
      <c r="AF100" s="133">
        <f>IF(D100 = D856,1,_xll.BDP(K100,$AF$11)*L100)</f>
        <v>1</v>
      </c>
      <c r="AG100" s="134">
        <f>AC100*AE100*V100/AF100 / AI816</f>
        <v>0</v>
      </c>
      <c r="AH100" s="278">
        <f>AC100*AE100*V100/AF100 / AI856</f>
        <v>0</v>
      </c>
      <c r="AI100" s="77"/>
      <c r="AJ100" s="73"/>
      <c r="AK100" s="65"/>
    </row>
    <row r="101" spans="1:37" x14ac:dyDescent="0.2">
      <c r="B101" s="120">
        <v>19900</v>
      </c>
      <c r="C101" s="120" t="s">
        <v>538</v>
      </c>
      <c r="D101" s="120" t="str">
        <f>_xll.BDP(C101,$D$11)</f>
        <v>EUR</v>
      </c>
      <c r="E101" s="120" t="s">
        <v>577</v>
      </c>
      <c r="F101" s="121">
        <f>_xll.BDP(C101,$F$11)</f>
        <v>134.05000000000001</v>
      </c>
      <c r="G101" s="121">
        <f>_xll.BDP(C101,$G$11)</f>
        <v>134.05000000000001</v>
      </c>
      <c r="H101" s="122">
        <f>IF(OR(OR(G101="#N/A N/A",G101="#N/A Real Time"),OR(F101="#N/A N/A",F101="#N/A Real Time")),0,  G101 - F101)</f>
        <v>0</v>
      </c>
      <c r="I101" s="123">
        <f>IF(OR(F101=0,F101="#N/A N/A"),0,H101 / F101*100)</f>
        <v>0</v>
      </c>
      <c r="J101" s="124">
        <v>0</v>
      </c>
      <c r="K101" s="120" t="str">
        <f>CONCATENATE(D856,D101, " Curncy")</f>
        <v>EUREUR Curncy</v>
      </c>
      <c r="L101" s="120">
        <f>IF(D101 = D856,1,_xll.BDP(K101,$L$11))</f>
        <v>1</v>
      </c>
      <c r="M101" s="260">
        <f>IF(D101 = D856,1,_xll.BDP(K101,$M$11)*L101)</f>
        <v>1</v>
      </c>
      <c r="N101" s="126">
        <f>H101*J101*V101/M101</f>
        <v>0</v>
      </c>
      <c r="O101" s="127">
        <f>N101 / AA816</f>
        <v>0</v>
      </c>
      <c r="P101" s="268">
        <f>N101 / AA856</f>
        <v>0</v>
      </c>
      <c r="Q101" s="128">
        <f>IF(OR(OR(J101=0,G101 = "#N/A N/A"),G101="#N/A Real Time"),0,G101*J101*V101/M101)</f>
        <v>0</v>
      </c>
      <c r="R101" s="129">
        <f>Q101 / AA816*100</f>
        <v>0</v>
      </c>
      <c r="S101" s="273">
        <f>Q101 / AA856*100</f>
        <v>0</v>
      </c>
      <c r="T101" s="129">
        <f>IF(S101&lt;0,R101,0)</f>
        <v>0</v>
      </c>
      <c r="U101" s="273">
        <f>IF(S101&gt;0,R101,0)</f>
        <v>0</v>
      </c>
      <c r="V101" s="120">
        <f>IF(EXACT(D101,UPPER(D101)),1,0.01)/X101</f>
        <v>1</v>
      </c>
      <c r="W101" s="120">
        <v>0</v>
      </c>
      <c r="X101" s="120">
        <v>1</v>
      </c>
      <c r="Y101" s="127">
        <f>IF(AND(S101&lt;0,O101&gt;0),O101,0)</f>
        <v>0</v>
      </c>
      <c r="Z101" s="127">
        <f>IF(AND(S101&gt;0,O101&gt;0),O101,0)</f>
        <v>0</v>
      </c>
      <c r="AA101" s="74"/>
      <c r="AB101" s="130">
        <f>_xll.BDH(C101,$AB$11,$D$1,$D$1)</f>
        <v>132.9</v>
      </c>
      <c r="AC101" s="130">
        <f>IF(OR(OR(F101="#N/A N/A",F101="#N/A Real Time"),OR(AB101="#N/A N/A",AB101="#N/A Real Time")),0,  F101 - AB101)</f>
        <v>1.1500000000000057</v>
      </c>
      <c r="AD101" s="177">
        <f>IF(OR(AB101=0,AB101="#N/A N/A"),0,AC101 / AB101*100)</f>
        <v>0.86531226486080193</v>
      </c>
      <c r="AE101" s="132">
        <v>0</v>
      </c>
      <c r="AF101" s="133">
        <f>IF(D101 = D856,1,_xll.BDP(K101,$AF$11)*L101)</f>
        <v>1</v>
      </c>
      <c r="AG101" s="134">
        <f>AC101*AE101*V101/AF101 / AI816</f>
        <v>0</v>
      </c>
      <c r="AH101" s="278">
        <f>AC101*AE101*V101/AF101 / AI856</f>
        <v>0</v>
      </c>
      <c r="AI101" s="77"/>
      <c r="AJ101" s="73"/>
      <c r="AK101" s="65"/>
    </row>
    <row r="102" spans="1:37" x14ac:dyDescent="0.2">
      <c r="B102" s="120">
        <v>4275</v>
      </c>
      <c r="C102" s="120" t="s">
        <v>188</v>
      </c>
      <c r="D102" s="120" t="str">
        <f>_xll.BDP(C102,$D$11)</f>
        <v>EUR</v>
      </c>
      <c r="E102" s="120" t="s">
        <v>382</v>
      </c>
      <c r="F102" s="121">
        <f>_xll.BDP(C102,$F$11)</f>
        <v>42.21</v>
      </c>
      <c r="G102" s="121">
        <f>_xll.BDP(C102,$G$11)</f>
        <v>42.06</v>
      </c>
      <c r="H102" s="122">
        <f>IF(OR(OR(G102="#N/A N/A",G102="#N/A Real Time"),OR(F102="#N/A N/A",F102="#N/A Real Time")),0,  G102 - F102)</f>
        <v>-0.14999999999999858</v>
      </c>
      <c r="I102" s="123">
        <f>IF(OR(F102=0,F102="#N/A N/A"),0,H102 / F102*100)</f>
        <v>-0.35536602700781467</v>
      </c>
      <c r="J102" s="124">
        <v>0</v>
      </c>
      <c r="K102" s="120" t="str">
        <f>CONCATENATE(D856,D102, " Curncy")</f>
        <v>EUREUR Curncy</v>
      </c>
      <c r="L102" s="120">
        <f>IF(D102 = D856,1,_xll.BDP(K102,$L$11))</f>
        <v>1</v>
      </c>
      <c r="M102" s="260">
        <f>IF(D102 = D856,1,_xll.BDP(K102,$M$11)*L102)</f>
        <v>1</v>
      </c>
      <c r="N102" s="126">
        <f>H102*J102*V102/M102</f>
        <v>0</v>
      </c>
      <c r="O102" s="127">
        <f>N102 / AA816</f>
        <v>0</v>
      </c>
      <c r="P102" s="268">
        <f>N102 / AA856</f>
        <v>0</v>
      </c>
      <c r="Q102" s="128">
        <f>IF(OR(OR(J102=0,G102 = "#N/A N/A"),G102="#N/A Real Time"),0,G102*J102*V102/M102)</f>
        <v>0</v>
      </c>
      <c r="R102" s="129">
        <f>Q102 / AA816*100</f>
        <v>0</v>
      </c>
      <c r="S102" s="273">
        <f>Q102 / AA856*100</f>
        <v>0</v>
      </c>
      <c r="T102" s="129">
        <f>IF(S102&lt;0,R102,0)</f>
        <v>0</v>
      </c>
      <c r="U102" s="273">
        <f>IF(S102&gt;0,R102,0)</f>
        <v>0</v>
      </c>
      <c r="V102" s="120">
        <f>IF(EXACT(D102,UPPER(D102)),1,0.01)/X102</f>
        <v>1</v>
      </c>
      <c r="W102" s="120">
        <v>0</v>
      </c>
      <c r="X102" s="120">
        <v>1</v>
      </c>
      <c r="Y102" s="127">
        <f>IF(AND(S102&lt;0,O102&gt;0),O102,0)</f>
        <v>0</v>
      </c>
      <c r="Z102" s="127">
        <f>IF(AND(S102&gt;0,O102&gt;0),O102,0)</f>
        <v>0</v>
      </c>
      <c r="AA102" s="74"/>
      <c r="AB102" s="130">
        <f>_xll.BDH(C102,$AB$11,$D$1,$D$1)</f>
        <v>42.37</v>
      </c>
      <c r="AC102" s="130">
        <f>IF(OR(OR(F102="#N/A N/A",F102="#N/A Real Time"),OR(AB102="#N/A N/A",AB102="#N/A Real Time")),0,  F102 - AB102)</f>
        <v>-0.15999999999999659</v>
      </c>
      <c r="AD102" s="177">
        <f>IF(OR(AB102=0,AB102="#N/A N/A"),0,AC102 / AB102*100)</f>
        <v>-0.3776256785461331</v>
      </c>
      <c r="AE102" s="132">
        <v>0</v>
      </c>
      <c r="AF102" s="133">
        <f>IF(D102 = D856,1,_xll.BDP(K102,$AF$11)*L102)</f>
        <v>1</v>
      </c>
      <c r="AG102" s="134">
        <f>AC102*AE102*V102/AF102 / AI816</f>
        <v>0</v>
      </c>
      <c r="AH102" s="278">
        <f>AC102*AE102*V102/AF102 / AI856</f>
        <v>0</v>
      </c>
      <c r="AI102" s="77"/>
      <c r="AJ102" s="73"/>
      <c r="AK102" s="65"/>
    </row>
    <row r="103" spans="1:37" x14ac:dyDescent="0.2">
      <c r="B103" s="120">
        <v>3987</v>
      </c>
      <c r="C103" s="120" t="s">
        <v>1512</v>
      </c>
      <c r="D103" s="120" t="str">
        <f>_xll.BDP(C103,$D$11)</f>
        <v>EUR</v>
      </c>
      <c r="E103" s="120" t="s">
        <v>381</v>
      </c>
      <c r="F103" s="121">
        <f>_xll.BDP(C103,$F$11)</f>
        <v>101</v>
      </c>
      <c r="G103" s="121">
        <f>_xll.BDP(C103,$G$11)</f>
        <v>101.35</v>
      </c>
      <c r="H103" s="122">
        <f>IF(OR(OR(G103="#N/A N/A",G103="#N/A Real Time"),OR(F103="#N/A N/A",F103="#N/A Real Time")),0,  G103 - F103)</f>
        <v>0.34999999999999432</v>
      </c>
      <c r="I103" s="123">
        <f>IF(OR(F103=0,F103="#N/A N/A"),0,H103 / F103*100)</f>
        <v>0.3465346534653409</v>
      </c>
      <c r="J103" s="124">
        <v>0</v>
      </c>
      <c r="K103" s="120" t="str">
        <f>CONCATENATE(D856,D103, " Curncy")</f>
        <v>EUREUR Curncy</v>
      </c>
      <c r="L103" s="120">
        <f>IF(D103 = D856,1,_xll.BDP(K103,$L$11))</f>
        <v>1</v>
      </c>
      <c r="M103" s="260">
        <f>IF(D103 = D856,1,_xll.BDP(K103,$M$11)*L103)</f>
        <v>1</v>
      </c>
      <c r="N103" s="126">
        <f>H103*J103*V103/M103</f>
        <v>0</v>
      </c>
      <c r="O103" s="127">
        <f>N103 / AA816</f>
        <v>0</v>
      </c>
      <c r="P103" s="268">
        <f>N103 / AA856</f>
        <v>0</v>
      </c>
      <c r="Q103" s="128">
        <f>IF(OR(OR(J103=0,G103 = "#N/A N/A"),G103="#N/A Real Time"),0,G103*J103*V103/M103)</f>
        <v>0</v>
      </c>
      <c r="R103" s="129">
        <f>Q103 / AA816*100</f>
        <v>0</v>
      </c>
      <c r="S103" s="273">
        <f>Q103 / AA856*100</f>
        <v>0</v>
      </c>
      <c r="T103" s="129">
        <f>IF(S103&lt;0,R103,0)</f>
        <v>0</v>
      </c>
      <c r="U103" s="273">
        <f>IF(S103&gt;0,R103,0)</f>
        <v>0</v>
      </c>
      <c r="V103" s="120">
        <f>IF(EXACT(D103,UPPER(D103)),1,0.01)/X103</f>
        <v>1</v>
      </c>
      <c r="W103" s="120">
        <v>0</v>
      </c>
      <c r="X103" s="120">
        <v>1</v>
      </c>
      <c r="Y103" s="127">
        <f>IF(AND(S103&lt;0,O103&gt;0),O103,0)</f>
        <v>0</v>
      </c>
      <c r="Z103" s="127">
        <f>IF(AND(S103&gt;0,O103&gt;0),O103,0)</f>
        <v>0</v>
      </c>
      <c r="AA103" s="74"/>
      <c r="AB103" s="130">
        <f>_xll.BDH(C103,$AB$11,$D$1,$D$1)</f>
        <v>98.74</v>
      </c>
      <c r="AC103" s="130">
        <f>IF(OR(OR(F103="#N/A N/A",F103="#N/A Real Time"),OR(AB103="#N/A N/A",AB103="#N/A Real Time")),0,  F103 - AB103)</f>
        <v>2.2600000000000051</v>
      </c>
      <c r="AD103" s="177">
        <f>IF(OR(AB103=0,AB103="#N/A N/A"),0,AC103 / AB103*100)</f>
        <v>2.2888393761393613</v>
      </c>
      <c r="AE103" s="132">
        <v>0</v>
      </c>
      <c r="AF103" s="133">
        <f>IF(D103 = D856,1,_xll.BDP(K103,$AF$11)*L103)</f>
        <v>1</v>
      </c>
      <c r="AG103" s="134">
        <f>AC103*AE103*V103/AF103 / AI816</f>
        <v>0</v>
      </c>
      <c r="AH103" s="278">
        <f>AC103*AE103*V103/AF103 / AI856</f>
        <v>0</v>
      </c>
      <c r="AI103" s="77"/>
      <c r="AJ103" s="73"/>
      <c r="AK103" s="65"/>
    </row>
    <row r="104" spans="1:37" x14ac:dyDescent="0.2">
      <c r="B104" s="120">
        <v>23543</v>
      </c>
      <c r="C104" s="120" t="s">
        <v>187</v>
      </c>
      <c r="D104" s="120" t="str">
        <f>_xll.BDP(C104,$D$11)</f>
        <v>EUR</v>
      </c>
      <c r="E104" s="120" t="s">
        <v>380</v>
      </c>
      <c r="F104" s="121">
        <f>_xll.BDP(C104,$F$11)</f>
        <v>370.2</v>
      </c>
      <c r="G104" s="121">
        <f>_xll.BDP(C104,$G$11)</f>
        <v>369.2</v>
      </c>
      <c r="H104" s="122">
        <f>IF(OR(OR(G104="#N/A N/A",G104="#N/A Real Time"),OR(F104="#N/A N/A",F104="#N/A Real Time")),0,  G104 - F104)</f>
        <v>-1</v>
      </c>
      <c r="I104" s="123">
        <f>IF(OR(F104=0,F104="#N/A N/A"),0,H104 / F104*100)</f>
        <v>-0.2701242571582928</v>
      </c>
      <c r="J104" s="124">
        <v>-10032</v>
      </c>
      <c r="K104" s="120" t="str">
        <f>CONCATENATE(D856,D104, " Curncy")</f>
        <v>EUREUR Curncy</v>
      </c>
      <c r="L104" s="120">
        <f>IF(D104 = D856,1,_xll.BDP(K104,$L$11))</f>
        <v>1</v>
      </c>
      <c r="M104" s="260">
        <f>IF(D104 = D856,1,_xll.BDP(K104,$M$11)*L104)</f>
        <v>1</v>
      </c>
      <c r="N104" s="126">
        <f>H104*J104*V104/M104</f>
        <v>10032</v>
      </c>
      <c r="O104" s="127">
        <f>N104 / AA816</f>
        <v>5.018145164374731E-5</v>
      </c>
      <c r="P104" s="268">
        <f>N104 / AA856</f>
        <v>4.6771376174575725E-5</v>
      </c>
      <c r="Q104" s="128">
        <f>IF(OR(OR(J104=0,G104 = "#N/A N/A"),G104="#N/A Real Time"),0,G104*J104*V104/M104)</f>
        <v>-3703814.4</v>
      </c>
      <c r="R104" s="129">
        <f>Q104 / AA816*100</f>
        <v>-1.8526991946871505</v>
      </c>
      <c r="S104" s="273">
        <f>Q104 / AA856*100</f>
        <v>-1.7267992083653358</v>
      </c>
      <c r="T104" s="129">
        <f>IF(S104&lt;0,R104,0)</f>
        <v>-1.8526991946871505</v>
      </c>
      <c r="U104" s="273">
        <f>IF(S104&gt;0,R104,0)</f>
        <v>0</v>
      </c>
      <c r="V104" s="120">
        <f>IF(EXACT(D104,UPPER(D104)),1,0.01)/X104</f>
        <v>1</v>
      </c>
      <c r="W104" s="120">
        <v>0</v>
      </c>
      <c r="X104" s="120">
        <v>1</v>
      </c>
      <c r="Y104" s="127">
        <f>IF(AND(S104&lt;0,O104&gt;0),O104,0)</f>
        <v>5.018145164374731E-5</v>
      </c>
      <c r="Z104" s="127">
        <f>IF(AND(S104&gt;0,O104&gt;0),O104,0)</f>
        <v>0</v>
      </c>
      <c r="AA104" s="74"/>
      <c r="AB104" s="130">
        <f>_xll.BDH(C104,$AB$11,$D$1,$D$1)</f>
        <v>362</v>
      </c>
      <c r="AC104" s="130">
        <f>IF(OR(OR(F104="#N/A N/A",F104="#N/A Real Time"),OR(AB104="#N/A N/A",AB104="#N/A Real Time")),0,  F104 - AB104)</f>
        <v>8.1999999999999886</v>
      </c>
      <c r="AD104" s="177">
        <f>IF(OR(AB104=0,AB104="#N/A N/A"),0,AC104 / AB104*100)</f>
        <v>2.2651933701657425</v>
      </c>
      <c r="AE104" s="132">
        <v>-10032</v>
      </c>
      <c r="AF104" s="133">
        <f>IF(D104 = D856,1,_xll.BDP(K104,$AF$11)*L104)</f>
        <v>1</v>
      </c>
      <c r="AG104" s="134">
        <f>AC104*AE104*V104/AF104 / AI816</f>
        <v>-4.1064910346250453E-4</v>
      </c>
      <c r="AH104" s="278">
        <f>AC104*AE104*V104/AF104 / AI856</f>
        <v>-3.8274235261450356E-4</v>
      </c>
      <c r="AI104" s="77"/>
      <c r="AJ104" s="73"/>
      <c r="AK104" s="65"/>
    </row>
    <row r="105" spans="1:37" x14ac:dyDescent="0.2">
      <c r="B105" s="120">
        <v>6870</v>
      </c>
      <c r="C105" s="120" t="s">
        <v>539</v>
      </c>
      <c r="D105" s="120" t="str">
        <f>_xll.BDP(C105,$D$11)</f>
        <v>EUR</v>
      </c>
      <c r="E105" s="120" t="s">
        <v>578</v>
      </c>
      <c r="F105" s="121">
        <f>_xll.BDP(C105,$F$11)</f>
        <v>58.4</v>
      </c>
      <c r="G105" s="121">
        <f>_xll.BDP(C105,$G$11)</f>
        <v>58.65</v>
      </c>
      <c r="H105" s="122">
        <f>IF(OR(OR(G105="#N/A N/A",G105="#N/A Real Time"),OR(F105="#N/A N/A",F105="#N/A Real Time")),0,  G105 - F105)</f>
        <v>0.25</v>
      </c>
      <c r="I105" s="123">
        <f>IF(OR(F105=0,F105="#N/A N/A"),0,H105 / F105*100)</f>
        <v>0.42808219178082191</v>
      </c>
      <c r="J105" s="124">
        <v>0</v>
      </c>
      <c r="K105" s="120" t="str">
        <f>CONCATENATE(D856,D105, " Curncy")</f>
        <v>EUREUR Curncy</v>
      </c>
      <c r="L105" s="120">
        <f>IF(D105 = D856,1,_xll.BDP(K105,$L$11))</f>
        <v>1</v>
      </c>
      <c r="M105" s="260">
        <f>IF(D105 = D856,1,_xll.BDP(K105,$M$11)*L105)</f>
        <v>1</v>
      </c>
      <c r="N105" s="126">
        <f>H105*J105*V105/M105</f>
        <v>0</v>
      </c>
      <c r="O105" s="127">
        <f>N105 / AA816</f>
        <v>0</v>
      </c>
      <c r="P105" s="268">
        <f>N105 / AA856</f>
        <v>0</v>
      </c>
      <c r="Q105" s="128">
        <f>IF(OR(OR(J105=0,G105 = "#N/A N/A"),G105="#N/A Real Time"),0,G105*J105*V105/M105)</f>
        <v>0</v>
      </c>
      <c r="R105" s="129">
        <f>Q105 / AA816*100</f>
        <v>0</v>
      </c>
      <c r="S105" s="273">
        <f>Q105 / AA856*100</f>
        <v>0</v>
      </c>
      <c r="T105" s="129">
        <f>IF(S105&lt;0,R105,0)</f>
        <v>0</v>
      </c>
      <c r="U105" s="273">
        <f>IF(S105&gt;0,R105,0)</f>
        <v>0</v>
      </c>
      <c r="V105" s="120">
        <f>IF(EXACT(D105,UPPER(D105)),1,0.01)/X105</f>
        <v>1</v>
      </c>
      <c r="W105" s="120">
        <v>0</v>
      </c>
      <c r="X105" s="120">
        <v>1</v>
      </c>
      <c r="Y105" s="127">
        <f>IF(AND(S105&lt;0,O105&gt;0),O105,0)</f>
        <v>0</v>
      </c>
      <c r="Z105" s="127">
        <f>IF(AND(S105&gt;0,O105&gt;0),O105,0)</f>
        <v>0</v>
      </c>
      <c r="AA105" s="74"/>
      <c r="AB105" s="130">
        <f>_xll.BDH(C105,$AB$11,$D$1,$D$1)</f>
        <v>58</v>
      </c>
      <c r="AC105" s="130">
        <f>IF(OR(OR(F105="#N/A N/A",F105="#N/A Real Time"),OR(AB105="#N/A N/A",AB105="#N/A Real Time")),0,  F105 - AB105)</f>
        <v>0.39999999999999858</v>
      </c>
      <c r="AD105" s="177">
        <f>IF(OR(AB105=0,AB105="#N/A N/A"),0,AC105 / AB105*100)</f>
        <v>0.68965517241379071</v>
      </c>
      <c r="AE105" s="132">
        <v>0</v>
      </c>
      <c r="AF105" s="133">
        <f>IF(D105 = D856,1,_xll.BDP(K105,$AF$11)*L105)</f>
        <v>1</v>
      </c>
      <c r="AG105" s="134">
        <f>AC105*AE105*V105/AF105 / AI816</f>
        <v>0</v>
      </c>
      <c r="AH105" s="278">
        <f>AC105*AE105*V105/AF105 / AI856</f>
        <v>0</v>
      </c>
      <c r="AI105" s="77"/>
      <c r="AJ105" s="73"/>
      <c r="AK105" s="65"/>
    </row>
    <row r="106" spans="1:37" x14ac:dyDescent="0.2">
      <c r="A106" s="209"/>
      <c r="B106" s="120">
        <v>23072</v>
      </c>
      <c r="C106" s="120" t="s">
        <v>1565</v>
      </c>
      <c r="D106" s="120" t="str">
        <f>_xll.BDP(C106,$D$11)</f>
        <v>EUR</v>
      </c>
      <c r="E106" s="120" t="s">
        <v>1566</v>
      </c>
      <c r="F106" s="121">
        <f>_xll.BDP(C106,$F$11)</f>
        <v>45.69</v>
      </c>
      <c r="G106" s="121">
        <f>_xll.BDP(C106,$G$11)</f>
        <v>45.85</v>
      </c>
      <c r="H106" s="122">
        <f>IF(OR(OR(G106="#N/A N/A",G106="#N/A Real Time"),OR(F106="#N/A N/A",F106="#N/A Real Time")),0,  G106 - F106)</f>
        <v>0.16000000000000369</v>
      </c>
      <c r="I106" s="123">
        <f>IF(OR(F106=0,F106="#N/A N/A"),0,H106 / F106*100)</f>
        <v>0.35018603633180939</v>
      </c>
      <c r="J106" s="124">
        <v>0</v>
      </c>
      <c r="K106" s="120" t="str">
        <f>CONCATENATE(D856,D106, " Curncy")</f>
        <v>EUREUR Curncy</v>
      </c>
      <c r="L106" s="120">
        <f>IF(D106 = D856,1,_xll.BDP(K106,$L$11))</f>
        <v>1</v>
      </c>
      <c r="M106" s="260">
        <f>IF(D106 = D856,1,_xll.BDP(K106,$M$11)*L106)</f>
        <v>1</v>
      </c>
      <c r="N106" s="126">
        <f>H106*J106*V106/M106</f>
        <v>0</v>
      </c>
      <c r="O106" s="127">
        <f>N106 / AA816</f>
        <v>0</v>
      </c>
      <c r="P106" s="268">
        <f>N106 / AA856</f>
        <v>0</v>
      </c>
      <c r="Q106" s="128">
        <f>IF(OR(OR(J106=0,G106 = "#N/A N/A"),G106="#N/A Real Time"),0,G106*J106*V106/M106)</f>
        <v>0</v>
      </c>
      <c r="R106" s="129">
        <f>Q106 / AA816*100</f>
        <v>0</v>
      </c>
      <c r="S106" s="273">
        <f>Q106 / AA856*100</f>
        <v>0</v>
      </c>
      <c r="T106" s="129">
        <f>IF(S106&lt;0,R106,0)</f>
        <v>0</v>
      </c>
      <c r="U106" s="273">
        <f>IF(S106&gt;0,R106,0)</f>
        <v>0</v>
      </c>
      <c r="V106" s="120">
        <f>IF(EXACT(D106,UPPER(D106)),1,0.01)/X106</f>
        <v>1</v>
      </c>
      <c r="W106" s="120">
        <v>0</v>
      </c>
      <c r="X106" s="120">
        <v>1</v>
      </c>
      <c r="Y106" s="127">
        <f>IF(AND(S106&lt;0,O106&gt;0),O106,0)</f>
        <v>0</v>
      </c>
      <c r="Z106" s="127">
        <f>IF(AND(S106&gt;0,O106&gt;0),O106,0)</f>
        <v>0</v>
      </c>
      <c r="AA106" s="218"/>
      <c r="AB106" s="130">
        <f>_xll.BDH(C106,$AB$11,$D$1,$D$1)</f>
        <v>44.44</v>
      </c>
      <c r="AC106" s="130">
        <f>IF(OR(OR(F106="#N/A N/A",F106="#N/A Real Time"),OR(AB106="#N/A N/A",AB106="#N/A Real Time")),0,  F106 - AB106)</f>
        <v>1.25</v>
      </c>
      <c r="AD106" s="177">
        <f>IF(OR(AB106=0,AB106="#N/A N/A"),0,AC106 / AB106*100)</f>
        <v>2.8127812781278125</v>
      </c>
      <c r="AE106" s="132">
        <v>0</v>
      </c>
      <c r="AF106" s="133">
        <f>IF(D106 = D856,1,_xll.BDP(K106,$AF$11)*L106)</f>
        <v>1</v>
      </c>
      <c r="AG106" s="134">
        <f>AC106*AE106*V106/AF106 / AI816</f>
        <v>0</v>
      </c>
      <c r="AH106" s="278">
        <f>AC106*AE106*V106/AF106 / AI856</f>
        <v>0</v>
      </c>
      <c r="AI106" s="223"/>
      <c r="AJ106" s="73"/>
      <c r="AK106" s="65"/>
    </row>
    <row r="107" spans="1:37" x14ac:dyDescent="0.2">
      <c r="B107" s="120">
        <v>1695</v>
      </c>
      <c r="C107" s="120" t="s">
        <v>540</v>
      </c>
      <c r="D107" s="120" t="str">
        <f>_xll.BDP(C107,$D$11)</f>
        <v>EUR</v>
      </c>
      <c r="E107" s="120" t="s">
        <v>1286</v>
      </c>
      <c r="F107" s="121">
        <f>_xll.BDP(C107,$F$11)</f>
        <v>310</v>
      </c>
      <c r="G107" s="121">
        <f>_xll.BDP(C107,$G$11)</f>
        <v>310</v>
      </c>
      <c r="H107" s="122">
        <f>IF(OR(OR(G107="#N/A N/A",G107="#N/A Real Time"),OR(F107="#N/A N/A",F107="#N/A Real Time")),0,  G107 - F107)</f>
        <v>0</v>
      </c>
      <c r="I107" s="123">
        <f>IF(OR(F107=0,F107="#N/A N/A"),0,H107 / F107*100)</f>
        <v>0</v>
      </c>
      <c r="J107" s="124">
        <v>0</v>
      </c>
      <c r="K107" s="120" t="str">
        <f>CONCATENATE(D856,D107, " Curncy")</f>
        <v>EUREUR Curncy</v>
      </c>
      <c r="L107" s="120">
        <f>IF(D107 = D856,1,_xll.BDP(K107,$L$11))</f>
        <v>1</v>
      </c>
      <c r="M107" s="260">
        <f>IF(D107 = D856,1,_xll.BDP(K107,$M$11)*L107)</f>
        <v>1</v>
      </c>
      <c r="N107" s="126">
        <f>H107*J107*V107/M107</f>
        <v>0</v>
      </c>
      <c r="O107" s="127">
        <f>N107 / AA816</f>
        <v>0</v>
      </c>
      <c r="P107" s="268">
        <f>N107 / AA856</f>
        <v>0</v>
      </c>
      <c r="Q107" s="128">
        <f>IF(OR(OR(J107=0,G107 = "#N/A N/A"),G107="#N/A Real Time"),0,G107*J107*V107/M107)</f>
        <v>0</v>
      </c>
      <c r="R107" s="129">
        <f>Q107 / AA816*100</f>
        <v>0</v>
      </c>
      <c r="S107" s="273">
        <f>Q107 / AA856*100</f>
        <v>0</v>
      </c>
      <c r="T107" s="129">
        <f>IF(S107&lt;0,R107,0)</f>
        <v>0</v>
      </c>
      <c r="U107" s="273">
        <f>IF(S107&gt;0,R107,0)</f>
        <v>0</v>
      </c>
      <c r="V107" s="120">
        <f>IF(EXACT(D107,UPPER(D107)),1,0.01)/X107</f>
        <v>1</v>
      </c>
      <c r="W107" s="120">
        <v>0</v>
      </c>
      <c r="X107" s="120">
        <v>1</v>
      </c>
      <c r="Y107" s="127">
        <f>IF(AND(S107&lt;0,O107&gt;0),O107,0)</f>
        <v>0</v>
      </c>
      <c r="Z107" s="127">
        <f>IF(AND(S107&gt;0,O107&gt;0),O107,0)</f>
        <v>0</v>
      </c>
      <c r="AA107" s="74"/>
      <c r="AB107" s="130">
        <f>_xll.BDH(C107,$AB$11,$D$1,$D$1)</f>
        <v>302</v>
      </c>
      <c r="AC107" s="130">
        <f>IF(OR(OR(F107="#N/A N/A",F107="#N/A Real Time"),OR(AB107="#N/A N/A",AB107="#N/A Real Time")),0,  F107 - AB107)</f>
        <v>8</v>
      </c>
      <c r="AD107" s="177">
        <f>IF(OR(AB107=0,AB107="#N/A N/A"),0,AC107 / AB107*100)</f>
        <v>2.6490066225165565</v>
      </c>
      <c r="AE107" s="132">
        <v>0</v>
      </c>
      <c r="AF107" s="133">
        <f>IF(D107 = D856,1,_xll.BDP(K107,$AF$11)*L107)</f>
        <v>1</v>
      </c>
      <c r="AG107" s="134">
        <f>AC107*AE107*V107/AF107 / AI816</f>
        <v>0</v>
      </c>
      <c r="AH107" s="278">
        <f>AC107*AE107*V107/AF107 / AI856</f>
        <v>0</v>
      </c>
      <c r="AI107" s="77"/>
      <c r="AJ107" s="73"/>
      <c r="AK107" s="65"/>
    </row>
    <row r="108" spans="1:37" x14ac:dyDescent="0.2">
      <c r="B108" s="120">
        <v>21079</v>
      </c>
      <c r="C108" s="120" t="s">
        <v>186</v>
      </c>
      <c r="D108" s="120" t="str">
        <f>_xll.BDP(C108,$D$11)</f>
        <v>EUR</v>
      </c>
      <c r="E108" s="120" t="s">
        <v>379</v>
      </c>
      <c r="F108" s="121">
        <f>_xll.BDP(C108,$F$11)</f>
        <v>599.4</v>
      </c>
      <c r="G108" s="121">
        <f>_xll.BDP(C108,$G$11)</f>
        <v>599.20000000000005</v>
      </c>
      <c r="H108" s="122">
        <f>IF(OR(OR(G108="#N/A N/A",G108="#N/A Real Time"),OR(F108="#N/A N/A",F108="#N/A Real Time")),0,  G108 - F108)</f>
        <v>-0.19999999999993179</v>
      </c>
      <c r="I108" s="123">
        <f>IF(OR(F108=0,F108="#N/A N/A"),0,H108 / F108*100)</f>
        <v>-3.3366700033355325E-2</v>
      </c>
      <c r="J108" s="124">
        <v>0</v>
      </c>
      <c r="K108" s="120" t="str">
        <f>CONCATENATE(D856,D108, " Curncy")</f>
        <v>EUREUR Curncy</v>
      </c>
      <c r="L108" s="120">
        <f>IF(D108 = D856,1,_xll.BDP(K108,$L$11))</f>
        <v>1</v>
      </c>
      <c r="M108" s="260">
        <f>IF(D108 = D856,1,_xll.BDP(K108,$M$11)*L108)</f>
        <v>1</v>
      </c>
      <c r="N108" s="126">
        <f>H108*J108*V108/M108</f>
        <v>0</v>
      </c>
      <c r="O108" s="127">
        <f>N108 / AA816</f>
        <v>0</v>
      </c>
      <c r="P108" s="268">
        <f>N108 / AA856</f>
        <v>0</v>
      </c>
      <c r="Q108" s="128">
        <f>IF(OR(OR(J108=0,G108 = "#N/A N/A"),G108="#N/A Real Time"),0,G108*J108*V108/M108)</f>
        <v>0</v>
      </c>
      <c r="R108" s="129">
        <f>Q108 / AA816*100</f>
        <v>0</v>
      </c>
      <c r="S108" s="273">
        <f>Q108 / AA856*100</f>
        <v>0</v>
      </c>
      <c r="T108" s="129">
        <f>IF(S108&lt;0,R108,0)</f>
        <v>0</v>
      </c>
      <c r="U108" s="273">
        <f>IF(S108&gt;0,R108,0)</f>
        <v>0</v>
      </c>
      <c r="V108" s="120">
        <f>IF(EXACT(D108,UPPER(D108)),1,0.01)/X108</f>
        <v>1</v>
      </c>
      <c r="W108" s="120">
        <v>0</v>
      </c>
      <c r="X108" s="120">
        <v>1</v>
      </c>
      <c r="Y108" s="127">
        <f>IF(AND(S108&lt;0,O108&gt;0),O108,0)</f>
        <v>0</v>
      </c>
      <c r="Z108" s="127">
        <f>IF(AND(S108&gt;0,O108&gt;0),O108,0)</f>
        <v>0</v>
      </c>
      <c r="AA108" s="74"/>
      <c r="AB108" s="130">
        <f>_xll.BDH(C108,$AB$11,$D$1,$D$1)</f>
        <v>592</v>
      </c>
      <c r="AC108" s="130">
        <f>IF(OR(OR(F108="#N/A N/A",F108="#N/A Real Time"),OR(AB108="#N/A N/A",AB108="#N/A Real Time")),0,  F108 - AB108)</f>
        <v>7.3999999999999773</v>
      </c>
      <c r="AD108" s="177">
        <f>IF(OR(AB108=0,AB108="#N/A N/A"),0,AC108 / AB108*100)</f>
        <v>1.249999999999996</v>
      </c>
      <c r="AE108" s="132">
        <v>0</v>
      </c>
      <c r="AF108" s="133">
        <f>IF(D108 = D856,1,_xll.BDP(K108,$AF$11)*L108)</f>
        <v>1</v>
      </c>
      <c r="AG108" s="134">
        <f>AC108*AE108*V108/AF108 / AI816</f>
        <v>0</v>
      </c>
      <c r="AH108" s="278">
        <f>AC108*AE108*V108/AF108 / AI856</f>
        <v>0</v>
      </c>
      <c r="AI108" s="77"/>
      <c r="AJ108" s="73"/>
      <c r="AK108" s="65"/>
    </row>
    <row r="109" spans="1:37" x14ac:dyDescent="0.2">
      <c r="B109" s="120">
        <v>4317</v>
      </c>
      <c r="C109" s="120" t="s">
        <v>185</v>
      </c>
      <c r="D109" s="120" t="str">
        <f>_xll.BDP(C109,$D$11)</f>
        <v>EUR</v>
      </c>
      <c r="E109" s="120" t="s">
        <v>378</v>
      </c>
      <c r="F109" s="121">
        <f>_xll.BDP(C109,$F$11)</f>
        <v>28.28</v>
      </c>
      <c r="G109" s="121">
        <f>_xll.BDP(C109,$G$11)</f>
        <v>28.44</v>
      </c>
      <c r="H109" s="122">
        <f>IF(OR(OR(G109="#N/A N/A",G109="#N/A Real Time"),OR(F109="#N/A N/A",F109="#N/A Real Time")),0,  G109 - F109)</f>
        <v>0.16000000000000014</v>
      </c>
      <c r="I109" s="123">
        <f>IF(OR(F109=0,F109="#N/A N/A"),0,H109 / F109*100)</f>
        <v>0.56577086280056621</v>
      </c>
      <c r="J109" s="124">
        <v>0</v>
      </c>
      <c r="K109" s="120" t="str">
        <f>CONCATENATE(D856,D109, " Curncy")</f>
        <v>EUREUR Curncy</v>
      </c>
      <c r="L109" s="120">
        <f>IF(D109 = D856,1,_xll.BDP(K109,$L$11))</f>
        <v>1</v>
      </c>
      <c r="M109" s="260">
        <f>IF(D109 = D856,1,_xll.BDP(K109,$M$11)*L109)</f>
        <v>1</v>
      </c>
      <c r="N109" s="126">
        <f>H109*J109*V109/M109</f>
        <v>0</v>
      </c>
      <c r="O109" s="127">
        <f>N109 / AA816</f>
        <v>0</v>
      </c>
      <c r="P109" s="268">
        <f>N109 / AA856</f>
        <v>0</v>
      </c>
      <c r="Q109" s="128">
        <f>IF(OR(OR(J109=0,G109 = "#N/A N/A"),G109="#N/A Real Time"),0,G109*J109*V109/M109)</f>
        <v>0</v>
      </c>
      <c r="R109" s="129">
        <f>Q109 / AA816*100</f>
        <v>0</v>
      </c>
      <c r="S109" s="273">
        <f>Q109 / AA856*100</f>
        <v>0</v>
      </c>
      <c r="T109" s="129">
        <f>IF(S109&lt;0,R109,0)</f>
        <v>0</v>
      </c>
      <c r="U109" s="273">
        <f>IF(S109&gt;0,R109,0)</f>
        <v>0</v>
      </c>
      <c r="V109" s="120">
        <f>IF(EXACT(D109,UPPER(D109)),1,0.01)/X109</f>
        <v>1</v>
      </c>
      <c r="W109" s="120">
        <v>0</v>
      </c>
      <c r="X109" s="120">
        <v>1</v>
      </c>
      <c r="Y109" s="127">
        <f>IF(AND(S109&lt;0,O109&gt;0),O109,0)</f>
        <v>0</v>
      </c>
      <c r="Z109" s="127">
        <f>IF(AND(S109&gt;0,O109&gt;0),O109,0)</f>
        <v>0</v>
      </c>
      <c r="AA109" s="74"/>
      <c r="AB109" s="130">
        <f>_xll.BDH(C109,$AB$11,$D$1,$D$1)</f>
        <v>27.94</v>
      </c>
      <c r="AC109" s="130">
        <f>IF(OR(OR(F109="#N/A N/A",F109="#N/A Real Time"),OR(AB109="#N/A N/A",AB109="#N/A Real Time")),0,  F109 - AB109)</f>
        <v>0.33999999999999986</v>
      </c>
      <c r="AD109" s="177">
        <f>IF(OR(AB109=0,AB109="#N/A N/A"),0,AC109 / AB109*100)</f>
        <v>1.2168933428775943</v>
      </c>
      <c r="AE109" s="132">
        <v>0</v>
      </c>
      <c r="AF109" s="133">
        <f>IF(D109 = D856,1,_xll.BDP(K109,$AF$11)*L109)</f>
        <v>1</v>
      </c>
      <c r="AG109" s="134">
        <f>AC109*AE109*V109/AF109 / AI816</f>
        <v>0</v>
      </c>
      <c r="AH109" s="278">
        <f>AC109*AE109*V109/AF109 / AI856</f>
        <v>0</v>
      </c>
      <c r="AI109" s="77"/>
      <c r="AJ109" s="73"/>
      <c r="AK109" s="65"/>
    </row>
    <row r="110" spans="1:37" x14ac:dyDescent="0.2">
      <c r="B110" s="120">
        <v>2184</v>
      </c>
      <c r="C110" s="120" t="s">
        <v>541</v>
      </c>
      <c r="D110" s="120" t="str">
        <f>_xll.BDP(C110,$D$11)</f>
        <v>EUR</v>
      </c>
      <c r="E110" s="120" t="s">
        <v>579</v>
      </c>
      <c r="F110" s="121">
        <f>_xll.BDP(C110,$F$11)</f>
        <v>530.4</v>
      </c>
      <c r="G110" s="121">
        <f>_xll.BDP(C110,$G$11)</f>
        <v>531.70000000000005</v>
      </c>
      <c r="H110" s="122">
        <f>IF(OR(OR(G110="#N/A N/A",G110="#N/A Real Time"),OR(F110="#N/A N/A",F110="#N/A Real Time")),0,  G110 - F110)</f>
        <v>1.3000000000000682</v>
      </c>
      <c r="I110" s="123">
        <f>IF(OR(F110=0,F110="#N/A N/A"),0,H110 / F110*100)</f>
        <v>0.24509803921569914</v>
      </c>
      <c r="J110" s="124">
        <v>0</v>
      </c>
      <c r="K110" s="120" t="str">
        <f>CONCATENATE(D856,D110, " Curncy")</f>
        <v>EUREUR Curncy</v>
      </c>
      <c r="L110" s="120">
        <f>IF(D110 = D856,1,_xll.BDP(K110,$L$11))</f>
        <v>1</v>
      </c>
      <c r="M110" s="260">
        <f>IF(D110 = D856,1,_xll.BDP(K110,$M$11)*L110)</f>
        <v>1</v>
      </c>
      <c r="N110" s="126">
        <f>H110*J110*V110/M110</f>
        <v>0</v>
      </c>
      <c r="O110" s="127">
        <f>N110 / AA816</f>
        <v>0</v>
      </c>
      <c r="P110" s="268">
        <f>N110 / AA856</f>
        <v>0</v>
      </c>
      <c r="Q110" s="128">
        <f>IF(OR(OR(J110=0,G110 = "#N/A N/A"),G110="#N/A Real Time"),0,G110*J110*V110/M110)</f>
        <v>0</v>
      </c>
      <c r="R110" s="129">
        <f>Q110 / AA816*100</f>
        <v>0</v>
      </c>
      <c r="S110" s="273">
        <f>Q110 / AA856*100</f>
        <v>0</v>
      </c>
      <c r="T110" s="129">
        <f>IF(S110&lt;0,R110,0)</f>
        <v>0</v>
      </c>
      <c r="U110" s="273">
        <f>IF(S110&gt;0,R110,0)</f>
        <v>0</v>
      </c>
      <c r="V110" s="120">
        <f>IF(EXACT(D110,UPPER(D110)),1,0.01)/X110</f>
        <v>1</v>
      </c>
      <c r="W110" s="120">
        <v>0</v>
      </c>
      <c r="X110" s="120">
        <v>1</v>
      </c>
      <c r="Y110" s="127">
        <f>IF(AND(S110&lt;0,O110&gt;0),O110,0)</f>
        <v>0</v>
      </c>
      <c r="Z110" s="127">
        <f>IF(AND(S110&gt;0,O110&gt;0),O110,0)</f>
        <v>0</v>
      </c>
      <c r="AA110" s="74"/>
      <c r="AB110" s="130">
        <f>_xll.BDH(C110,$AB$11,$D$1,$D$1)</f>
        <v>535.29999999999995</v>
      </c>
      <c r="AC110" s="130">
        <f>IF(OR(OR(F110="#N/A N/A",F110="#N/A Real Time"),OR(AB110="#N/A N/A",AB110="#N/A Real Time")),0,  F110 - AB110)</f>
        <v>-4.8999999999999773</v>
      </c>
      <c r="AD110" s="177">
        <f>IF(OR(AB110=0,AB110="#N/A N/A"),0,AC110 / AB110*100)</f>
        <v>-0.91537455632355269</v>
      </c>
      <c r="AE110" s="132">
        <v>0</v>
      </c>
      <c r="AF110" s="133">
        <f>IF(D110 = D856,1,_xll.BDP(K110,$AF$11)*L110)</f>
        <v>1</v>
      </c>
      <c r="AG110" s="134">
        <f>AC110*AE110*V110/AF110 / AI816</f>
        <v>0</v>
      </c>
      <c r="AH110" s="278">
        <f>AC110*AE110*V110/AF110 / AI856</f>
        <v>0</v>
      </c>
      <c r="AI110" s="77"/>
      <c r="AJ110" s="73"/>
      <c r="AK110" s="65"/>
    </row>
    <row r="111" spans="1:37" x14ac:dyDescent="0.2">
      <c r="B111" s="120">
        <v>3349</v>
      </c>
      <c r="C111" s="120" t="s">
        <v>543</v>
      </c>
      <c r="D111" s="120" t="str">
        <f>_xll.BDP(C111,$D$11)</f>
        <v>EUR</v>
      </c>
      <c r="E111" s="120" t="s">
        <v>581</v>
      </c>
      <c r="F111" s="121">
        <f>_xll.BDP(C111,$F$11)</f>
        <v>23.96</v>
      </c>
      <c r="G111" s="121">
        <f>_xll.BDP(C111,$G$11)</f>
        <v>23.96</v>
      </c>
      <c r="H111" s="122">
        <f>IF(OR(OR(G111="#N/A N/A",G111="#N/A Real Time"),OR(F111="#N/A N/A",F111="#N/A Real Time")),0,  G111 - F111)</f>
        <v>0</v>
      </c>
      <c r="I111" s="123">
        <f>IF(OR(F111=0,F111="#N/A N/A"),0,H111 / F111*100)</f>
        <v>0</v>
      </c>
      <c r="J111" s="124">
        <v>0</v>
      </c>
      <c r="K111" s="120" t="str">
        <f>CONCATENATE(D856,D111, " Curncy")</f>
        <v>EUREUR Curncy</v>
      </c>
      <c r="L111" s="120">
        <f>IF(D111 = D856,1,_xll.BDP(K111,$L$11))</f>
        <v>1</v>
      </c>
      <c r="M111" s="260">
        <f>IF(D111 = D856,1,_xll.BDP(K111,$M$11)*L111)</f>
        <v>1</v>
      </c>
      <c r="N111" s="126">
        <f>H111*J111*V111/M111</f>
        <v>0</v>
      </c>
      <c r="O111" s="127">
        <f>N111 / AA816</f>
        <v>0</v>
      </c>
      <c r="P111" s="268">
        <f>N111 / AA856</f>
        <v>0</v>
      </c>
      <c r="Q111" s="128">
        <f>IF(OR(OR(J111=0,G111 = "#N/A N/A"),G111="#N/A Real Time"),0,G111*J111*V111/M111)</f>
        <v>0</v>
      </c>
      <c r="R111" s="129">
        <f>Q111 / AA816*100</f>
        <v>0</v>
      </c>
      <c r="S111" s="273">
        <f>Q111 / AA856*100</f>
        <v>0</v>
      </c>
      <c r="T111" s="129">
        <f>IF(S111&lt;0,R111,0)</f>
        <v>0</v>
      </c>
      <c r="U111" s="273">
        <f>IF(S111&gt;0,R111,0)</f>
        <v>0</v>
      </c>
      <c r="V111" s="120">
        <f>IF(EXACT(D111,UPPER(D111)),1,0.01)/X111</f>
        <v>1</v>
      </c>
      <c r="W111" s="120">
        <v>0</v>
      </c>
      <c r="X111" s="120">
        <v>1</v>
      </c>
      <c r="Y111" s="127">
        <f>IF(AND(S111&lt;0,O111&gt;0),O111,0)</f>
        <v>0</v>
      </c>
      <c r="Z111" s="127">
        <f>IF(AND(S111&gt;0,O111&gt;0),O111,0)</f>
        <v>0</v>
      </c>
      <c r="AA111" s="74"/>
      <c r="AB111" s="130">
        <f>_xll.BDH(C111,$AB$11,$D$1,$D$1)</f>
        <v>23.88</v>
      </c>
      <c r="AC111" s="130">
        <f>IF(OR(OR(F111="#N/A N/A",F111="#N/A Real Time"),OR(AB111="#N/A N/A",AB111="#N/A Real Time")),0,  F111 - AB111)</f>
        <v>8.0000000000001847E-2</v>
      </c>
      <c r="AD111" s="177">
        <f>IF(OR(AB111=0,AB111="#N/A N/A"),0,AC111 / AB111*100)</f>
        <v>0.33500837520938798</v>
      </c>
      <c r="AE111" s="132">
        <v>0</v>
      </c>
      <c r="AF111" s="133">
        <f>IF(D111 = D856,1,_xll.BDP(K111,$AF$11)*L111)</f>
        <v>1</v>
      </c>
      <c r="AG111" s="134">
        <f>AC111*AE111*V111/AF111 / AI816</f>
        <v>0</v>
      </c>
      <c r="AH111" s="278">
        <f>AC111*AE111*V111/AF111 / AI856</f>
        <v>0</v>
      </c>
      <c r="AI111" s="77"/>
      <c r="AJ111" s="73"/>
      <c r="AK111" s="65"/>
    </row>
    <row r="112" spans="1:37" x14ac:dyDescent="0.2">
      <c r="B112" s="120">
        <v>2608</v>
      </c>
      <c r="C112" s="120" t="s">
        <v>544</v>
      </c>
      <c r="D112" s="120" t="str">
        <f>_xll.BDP(C112,$D$11)</f>
        <v>EUR</v>
      </c>
      <c r="E112" s="120" t="s">
        <v>582</v>
      </c>
      <c r="F112" s="121">
        <f>_xll.BDP(C112,$F$11)</f>
        <v>62</v>
      </c>
      <c r="G112" s="121">
        <f>_xll.BDP(C112,$G$11)</f>
        <v>61.98</v>
      </c>
      <c r="H112" s="122">
        <f>IF(OR(OR(G112="#N/A N/A",G112="#N/A Real Time"),OR(F112="#N/A N/A",F112="#N/A Real Time")),0,  G112 - F112)</f>
        <v>-2.0000000000003126E-2</v>
      </c>
      <c r="I112" s="123">
        <f>IF(OR(F112=0,F112="#N/A N/A"),0,H112 / F112*100)</f>
        <v>-3.2258064516134076E-2</v>
      </c>
      <c r="J112" s="124">
        <v>0</v>
      </c>
      <c r="K112" s="120" t="str">
        <f>CONCATENATE(D856,D112, " Curncy")</f>
        <v>EUREUR Curncy</v>
      </c>
      <c r="L112" s="120">
        <f>IF(D112 = D856,1,_xll.BDP(K112,$L$11))</f>
        <v>1</v>
      </c>
      <c r="M112" s="260">
        <f>IF(D112 = D856,1,_xll.BDP(K112,$M$11)*L112)</f>
        <v>1</v>
      </c>
      <c r="N112" s="126">
        <f>H112*J112*V112/M112</f>
        <v>0</v>
      </c>
      <c r="O112" s="127">
        <f>N112 / AA816</f>
        <v>0</v>
      </c>
      <c r="P112" s="268">
        <f>N112 / AA856</f>
        <v>0</v>
      </c>
      <c r="Q112" s="128">
        <f>IF(OR(OR(J112=0,G112 = "#N/A N/A"),G112="#N/A Real Time"),0,G112*J112*V112/M112)</f>
        <v>0</v>
      </c>
      <c r="R112" s="129">
        <f>Q112 / AA816*100</f>
        <v>0</v>
      </c>
      <c r="S112" s="273">
        <f>Q112 / AA856*100</f>
        <v>0</v>
      </c>
      <c r="T112" s="129">
        <f>IF(S112&lt;0,R112,0)</f>
        <v>0</v>
      </c>
      <c r="U112" s="273">
        <f>IF(S112&gt;0,R112,0)</f>
        <v>0</v>
      </c>
      <c r="V112" s="120">
        <f>IF(EXACT(D112,UPPER(D112)),1,0.01)/X112</f>
        <v>1</v>
      </c>
      <c r="W112" s="120">
        <v>0</v>
      </c>
      <c r="X112" s="120">
        <v>1</v>
      </c>
      <c r="Y112" s="127">
        <f>IF(AND(S112&lt;0,O112&gt;0),O112,0)</f>
        <v>0</v>
      </c>
      <c r="Z112" s="127">
        <f>IF(AND(S112&gt;0,O112&gt;0),O112,0)</f>
        <v>0</v>
      </c>
      <c r="AA112" s="74"/>
      <c r="AB112" s="130">
        <f>_xll.BDH(C112,$AB$11,$D$1,$D$1)</f>
        <v>61.96</v>
      </c>
      <c r="AC112" s="130">
        <f>IF(OR(OR(F112="#N/A N/A",F112="#N/A Real Time"),OR(AB112="#N/A N/A",AB112="#N/A Real Time")),0,  F112 - AB112)</f>
        <v>3.9999999999999147E-2</v>
      </c>
      <c r="AD112" s="177">
        <f>IF(OR(AB112=0,AB112="#N/A N/A"),0,AC112 / AB112*100)</f>
        <v>6.4557779212393709E-2</v>
      </c>
      <c r="AE112" s="132">
        <v>0</v>
      </c>
      <c r="AF112" s="133">
        <f>IF(D112 = D856,1,_xll.BDP(K112,$AF$11)*L112)</f>
        <v>1</v>
      </c>
      <c r="AG112" s="134">
        <f>AC112*AE112*V112/AF112 / AI816</f>
        <v>0</v>
      </c>
      <c r="AH112" s="278">
        <f>AC112*AE112*V112/AF112 / AI856</f>
        <v>0</v>
      </c>
      <c r="AI112" s="77"/>
      <c r="AJ112" s="73"/>
      <c r="AK112" s="65"/>
    </row>
    <row r="113" spans="2:37" x14ac:dyDescent="0.2">
      <c r="B113" s="120">
        <v>2183</v>
      </c>
      <c r="C113" s="120" t="s">
        <v>545</v>
      </c>
      <c r="D113" s="120" t="str">
        <f>_xll.BDP(C113,$D$11)</f>
        <v>EUR</v>
      </c>
      <c r="E113" s="120" t="s">
        <v>583</v>
      </c>
      <c r="F113" s="121">
        <f>_xll.BDP(C113,$F$11)</f>
        <v>240.3</v>
      </c>
      <c r="G113" s="121">
        <f>_xll.BDP(C113,$G$11)</f>
        <v>239.1</v>
      </c>
      <c r="H113" s="122">
        <f>IF(OR(OR(G113="#N/A N/A",G113="#N/A Real Time"),OR(F113="#N/A N/A",F113="#N/A Real Time")),0,  G113 - F113)</f>
        <v>-1.2000000000000171</v>
      </c>
      <c r="I113" s="123">
        <f>IF(OR(F113=0,F113="#N/A N/A"),0,H113 / F113*100)</f>
        <v>-0.49937578027466373</v>
      </c>
      <c r="J113" s="124">
        <v>0</v>
      </c>
      <c r="K113" s="120" t="str">
        <f>CONCATENATE(D856,D113, " Curncy")</f>
        <v>EUREUR Curncy</v>
      </c>
      <c r="L113" s="120">
        <f>IF(D113 = D856,1,_xll.BDP(K113,$L$11))</f>
        <v>1</v>
      </c>
      <c r="M113" s="260">
        <f>IF(D113 = D856,1,_xll.BDP(K113,$M$11)*L113)</f>
        <v>1</v>
      </c>
      <c r="N113" s="126">
        <f>H113*J113*V113/M113</f>
        <v>0</v>
      </c>
      <c r="O113" s="127">
        <f>N113 / AA816</f>
        <v>0</v>
      </c>
      <c r="P113" s="268">
        <f>N113 / AA856</f>
        <v>0</v>
      </c>
      <c r="Q113" s="128">
        <f>IF(OR(OR(J113=0,G113 = "#N/A N/A"),G113="#N/A Real Time"),0,G113*J113*V113/M113)</f>
        <v>0</v>
      </c>
      <c r="R113" s="129">
        <f>Q113 / AA816*100</f>
        <v>0</v>
      </c>
      <c r="S113" s="273">
        <f>Q113 / AA856*100</f>
        <v>0</v>
      </c>
      <c r="T113" s="129">
        <f>IF(S113&lt;0,R113,0)</f>
        <v>0</v>
      </c>
      <c r="U113" s="273">
        <f>IF(S113&gt;0,R113,0)</f>
        <v>0</v>
      </c>
      <c r="V113" s="120">
        <f>IF(EXACT(D113,UPPER(D113)),1,0.01)/X113</f>
        <v>1</v>
      </c>
      <c r="W113" s="120">
        <v>0</v>
      </c>
      <c r="X113" s="120">
        <v>1</v>
      </c>
      <c r="Y113" s="127">
        <f>IF(AND(S113&lt;0,O113&gt;0),O113,0)</f>
        <v>0</v>
      </c>
      <c r="Z113" s="127">
        <f>IF(AND(S113&gt;0,O113&gt;0),O113,0)</f>
        <v>0</v>
      </c>
      <c r="AA113" s="74"/>
      <c r="AB113" s="130">
        <f>_xll.BDH(C113,$AB$11,$D$1,$D$1)</f>
        <v>240.2</v>
      </c>
      <c r="AC113" s="130">
        <f>IF(OR(OR(F113="#N/A N/A",F113="#N/A Real Time"),OR(AB113="#N/A N/A",AB113="#N/A Real Time")),0,  F113 - AB113)</f>
        <v>0.10000000000002274</v>
      </c>
      <c r="AD113" s="177">
        <f>IF(OR(AB113=0,AB113="#N/A N/A"),0,AC113 / AB113*100)</f>
        <v>4.1631973355546519E-2</v>
      </c>
      <c r="AE113" s="132">
        <v>0</v>
      </c>
      <c r="AF113" s="133">
        <f>IF(D113 = D856,1,_xll.BDP(K113,$AF$11)*L113)</f>
        <v>1</v>
      </c>
      <c r="AG113" s="134">
        <f>AC113*AE113*V113/AF113 / AI816</f>
        <v>0</v>
      </c>
      <c r="AH113" s="278">
        <f>AC113*AE113*V113/AF113 / AI856</f>
        <v>0</v>
      </c>
      <c r="AI113" s="77"/>
      <c r="AJ113" s="73"/>
      <c r="AK113" s="65"/>
    </row>
    <row r="114" spans="2:37" x14ac:dyDescent="0.2">
      <c r="B114" s="120">
        <v>2291</v>
      </c>
      <c r="C114" s="120" t="s">
        <v>542</v>
      </c>
      <c r="D114" s="120" t="str">
        <f>_xll.BDP(C114,$D$11)</f>
        <v>EUR</v>
      </c>
      <c r="E114" s="120" t="s">
        <v>580</v>
      </c>
      <c r="F114" s="121">
        <f>_xll.BDP(C114,$F$11)</f>
        <v>342.9</v>
      </c>
      <c r="G114" s="121">
        <f>_xll.BDP(C114,$G$11)</f>
        <v>342.4</v>
      </c>
      <c r="H114" s="122">
        <f>IF(OR(OR(G114="#N/A N/A",G114="#N/A Real Time"),OR(F114="#N/A N/A",F114="#N/A Real Time")),0,  G114 - F114)</f>
        <v>-0.5</v>
      </c>
      <c r="I114" s="123">
        <f>IF(OR(F114=0,F114="#N/A N/A"),0,H114 / F114*100)</f>
        <v>-0.14581510644502771</v>
      </c>
      <c r="J114" s="124">
        <v>0</v>
      </c>
      <c r="K114" s="120" t="str">
        <f>CONCATENATE(D856,D114, " Curncy")</f>
        <v>EUREUR Curncy</v>
      </c>
      <c r="L114" s="120">
        <f>IF(D114 = D856,1,_xll.BDP(K114,$L$11))</f>
        <v>1</v>
      </c>
      <c r="M114" s="260">
        <f>IF(D114 = D856,1,_xll.BDP(K114,$M$11)*L114)</f>
        <v>1</v>
      </c>
      <c r="N114" s="126">
        <f>H114*J114*V114/M114</f>
        <v>0</v>
      </c>
      <c r="O114" s="127">
        <f>N114 / AA816</f>
        <v>0</v>
      </c>
      <c r="P114" s="268">
        <f>N114 / AA856</f>
        <v>0</v>
      </c>
      <c r="Q114" s="128">
        <f>IF(OR(OR(J114=0,G114 = "#N/A N/A"),G114="#N/A Real Time"),0,G114*J114*V114/M114)</f>
        <v>0</v>
      </c>
      <c r="R114" s="129">
        <f>Q114 / AA816*100</f>
        <v>0</v>
      </c>
      <c r="S114" s="273">
        <f>Q114 / AA856*100</f>
        <v>0</v>
      </c>
      <c r="T114" s="129">
        <f>IF(S114&lt;0,R114,0)</f>
        <v>0</v>
      </c>
      <c r="U114" s="273">
        <f>IF(S114&gt;0,R114,0)</f>
        <v>0</v>
      </c>
      <c r="V114" s="120">
        <f>IF(EXACT(D114,UPPER(D114)),1,0.01)/X114</f>
        <v>1</v>
      </c>
      <c r="W114" s="120">
        <v>0</v>
      </c>
      <c r="X114" s="120">
        <v>1</v>
      </c>
      <c r="Y114" s="127">
        <f>IF(AND(S114&lt;0,O114&gt;0),O114,0)</f>
        <v>0</v>
      </c>
      <c r="Z114" s="127">
        <f>IF(AND(S114&gt;0,O114&gt;0),O114,0)</f>
        <v>0</v>
      </c>
      <c r="AA114" s="74"/>
      <c r="AB114" s="130">
        <f>_xll.BDH(C114,$AB$11,$D$1,$D$1)</f>
        <v>344.95</v>
      </c>
      <c r="AC114" s="130">
        <f>IF(OR(OR(F114="#N/A N/A",F114="#N/A Real Time"),OR(AB114="#N/A N/A",AB114="#N/A Real Time")),0,  F114 - AB114)</f>
        <v>-2.0500000000000114</v>
      </c>
      <c r="AD114" s="177">
        <f>IF(OR(AB114=0,AB114="#N/A N/A"),0,AC114 / AB114*100)</f>
        <v>-0.594289027395278</v>
      </c>
      <c r="AE114" s="132">
        <v>0</v>
      </c>
      <c r="AF114" s="133">
        <f>IF(D114 = D856,1,_xll.BDP(K114,$AF$11)*L114)</f>
        <v>1</v>
      </c>
      <c r="AG114" s="134">
        <f>AC114*AE114*V114/AF114 / AI816</f>
        <v>0</v>
      </c>
      <c r="AH114" s="278">
        <f>AC114*AE114*V114/AF114 / AI856</f>
        <v>0</v>
      </c>
      <c r="AI114" s="77"/>
      <c r="AJ114" s="73"/>
      <c r="AK114" s="65"/>
    </row>
    <row r="115" spans="2:37" x14ac:dyDescent="0.2">
      <c r="B115" s="120">
        <v>2206</v>
      </c>
      <c r="C115" s="120" t="s">
        <v>547</v>
      </c>
      <c r="D115" s="120" t="str">
        <f>_xll.BDP(C115,$D$11)</f>
        <v>EUR</v>
      </c>
      <c r="E115" s="120" t="s">
        <v>585</v>
      </c>
      <c r="F115" s="121">
        <f>_xll.BDP(C115,$F$11)</f>
        <v>5.1379999999999999</v>
      </c>
      <c r="G115" s="121">
        <f>_xll.BDP(C115,$G$11)</f>
        <v>5.22</v>
      </c>
      <c r="H115" s="122">
        <f>IF(OR(OR(G115="#N/A N/A",G115="#N/A Real Time"),OR(F115="#N/A N/A",F115="#N/A Real Time")),0,  G115 - F115)</f>
        <v>8.1999999999999851E-2</v>
      </c>
      <c r="I115" s="123">
        <f>IF(OR(F115=0,F115="#N/A N/A"),0,H115 / F115*100)</f>
        <v>1.5959517321915113</v>
      </c>
      <c r="J115" s="124">
        <v>0</v>
      </c>
      <c r="K115" s="120" t="str">
        <f>CONCATENATE(D856,D115, " Curncy")</f>
        <v>EUREUR Curncy</v>
      </c>
      <c r="L115" s="120">
        <f>IF(D115 = D856,1,_xll.BDP(K115,$L$11))</f>
        <v>1</v>
      </c>
      <c r="M115" s="260">
        <f>IF(D115 = D856,1,_xll.BDP(K115,$M$11)*L115)</f>
        <v>1</v>
      </c>
      <c r="N115" s="126">
        <f>H115*J115*V115/M115</f>
        <v>0</v>
      </c>
      <c r="O115" s="127">
        <f>N115 / AA816</f>
        <v>0</v>
      </c>
      <c r="P115" s="268">
        <f>N115 / AA856</f>
        <v>0</v>
      </c>
      <c r="Q115" s="128">
        <f>IF(OR(OR(J115=0,G115 = "#N/A N/A"),G115="#N/A Real Time"),0,G115*J115*V115/M115)</f>
        <v>0</v>
      </c>
      <c r="R115" s="129">
        <f>Q115 / AA816*100</f>
        <v>0</v>
      </c>
      <c r="S115" s="273">
        <f>Q115 / AA856*100</f>
        <v>0</v>
      </c>
      <c r="T115" s="129">
        <f>IF(S115&lt;0,R115,0)</f>
        <v>0</v>
      </c>
      <c r="U115" s="273">
        <f>IF(S115&gt;0,R115,0)</f>
        <v>0</v>
      </c>
      <c r="V115" s="120">
        <f>IF(EXACT(D115,UPPER(D115)),1,0.01)/X115</f>
        <v>1</v>
      </c>
      <c r="W115" s="120">
        <v>0</v>
      </c>
      <c r="X115" s="120">
        <v>1</v>
      </c>
      <c r="Y115" s="127">
        <f>IF(AND(S115&lt;0,O115&gt;0),O115,0)</f>
        <v>0</v>
      </c>
      <c r="Z115" s="127">
        <f>IF(AND(S115&gt;0,O115&gt;0),O115,0)</f>
        <v>0</v>
      </c>
      <c r="AA115" s="74"/>
      <c r="AB115" s="130">
        <f>_xll.BDH(C115,$AB$11,$D$1,$D$1)</f>
        <v>4.9939999999999998</v>
      </c>
      <c r="AC115" s="130">
        <f>IF(OR(OR(F115="#N/A N/A",F115="#N/A Real Time"),OR(AB115="#N/A N/A",AB115="#N/A Real Time")),0,  F115 - AB115)</f>
        <v>0.14400000000000013</v>
      </c>
      <c r="AD115" s="177">
        <f>IF(OR(AB115=0,AB115="#N/A N/A"),0,AC115 / AB115*100)</f>
        <v>2.883460152182622</v>
      </c>
      <c r="AE115" s="132">
        <v>0</v>
      </c>
      <c r="AF115" s="133">
        <f>IF(D115 = D856,1,_xll.BDP(K115,$AF$11)*L115)</f>
        <v>1</v>
      </c>
      <c r="AG115" s="134">
        <f>AC115*AE115*V115/AF115 / AI816</f>
        <v>0</v>
      </c>
      <c r="AH115" s="278">
        <f>AC115*AE115*V115/AF115 / AI856</f>
        <v>0</v>
      </c>
      <c r="AI115" s="77"/>
      <c r="AJ115" s="73"/>
      <c r="AK115" s="65"/>
    </row>
    <row r="116" spans="2:37" x14ac:dyDescent="0.2">
      <c r="B116" s="120">
        <v>719</v>
      </c>
      <c r="C116" s="120" t="s">
        <v>184</v>
      </c>
      <c r="D116" s="120" t="str">
        <f>_xll.BDP(C116,$D$11)</f>
        <v>EUR</v>
      </c>
      <c r="E116" s="120" t="s">
        <v>377</v>
      </c>
      <c r="F116" s="121">
        <f>_xll.BDP(C116,$F$11)</f>
        <v>14.56</v>
      </c>
      <c r="G116" s="121">
        <f>_xll.BDP(C116,$G$11)</f>
        <v>14.58</v>
      </c>
      <c r="H116" s="122">
        <f>IF(OR(OR(G116="#N/A N/A",G116="#N/A Real Time"),OR(F116="#N/A N/A",F116="#N/A Real Time")),0,  G116 - F116)</f>
        <v>1.9999999999999574E-2</v>
      </c>
      <c r="I116" s="123">
        <f>IF(OR(F116=0,F116="#N/A N/A"),0,H116 / F116*100)</f>
        <v>0.13736263736263443</v>
      </c>
      <c r="J116" s="124">
        <v>0</v>
      </c>
      <c r="K116" s="120" t="str">
        <f>CONCATENATE(D856,D116, " Curncy")</f>
        <v>EUREUR Curncy</v>
      </c>
      <c r="L116" s="120">
        <f>IF(D116 = D856,1,_xll.BDP(K116,$L$11))</f>
        <v>1</v>
      </c>
      <c r="M116" s="260">
        <f>IF(D116 = D856,1,_xll.BDP(K116,$M$11)*L116)</f>
        <v>1</v>
      </c>
      <c r="N116" s="126">
        <f>H116*J116*V116/M116</f>
        <v>0</v>
      </c>
      <c r="O116" s="127">
        <f>N116 / AA816</f>
        <v>0</v>
      </c>
      <c r="P116" s="268">
        <f>N116 / AA856</f>
        <v>0</v>
      </c>
      <c r="Q116" s="128">
        <f>IF(OR(OR(J116=0,G116 = "#N/A N/A"),G116="#N/A Real Time"),0,G116*J116*V116/M116)</f>
        <v>0</v>
      </c>
      <c r="R116" s="129">
        <f>Q116 / AA816*100</f>
        <v>0</v>
      </c>
      <c r="S116" s="273">
        <f>Q116 / AA856*100</f>
        <v>0</v>
      </c>
      <c r="T116" s="129">
        <f>IF(S116&lt;0,R116,0)</f>
        <v>0</v>
      </c>
      <c r="U116" s="273">
        <f>IF(S116&gt;0,R116,0)</f>
        <v>0</v>
      </c>
      <c r="V116" s="120">
        <f>IF(EXACT(D116,UPPER(D116)),1,0.01)/X116</f>
        <v>1</v>
      </c>
      <c r="W116" s="120">
        <v>0</v>
      </c>
      <c r="X116" s="120">
        <v>1</v>
      </c>
      <c r="Y116" s="127">
        <f>IF(AND(S116&lt;0,O116&gt;0),O116,0)</f>
        <v>0</v>
      </c>
      <c r="Z116" s="127">
        <f>IF(AND(S116&gt;0,O116&gt;0),O116,0)</f>
        <v>0</v>
      </c>
      <c r="AA116" s="74"/>
      <c r="AB116" s="130">
        <f>_xll.BDH(C116,$AB$11,$D$1,$D$1)</f>
        <v>14.61</v>
      </c>
      <c r="AC116" s="130">
        <f>IF(OR(OR(F116="#N/A N/A",F116="#N/A Real Time"),OR(AB116="#N/A N/A",AB116="#N/A Real Time")),0,  F116 - AB116)</f>
        <v>-4.9999999999998934E-2</v>
      </c>
      <c r="AD116" s="177">
        <f>IF(OR(AB116=0,AB116="#N/A N/A"),0,AC116 / AB116*100)</f>
        <v>-0.34223134839150537</v>
      </c>
      <c r="AE116" s="132">
        <v>0</v>
      </c>
      <c r="AF116" s="133">
        <f>IF(D116 = D856,1,_xll.BDP(K116,$AF$11)*L116)</f>
        <v>1</v>
      </c>
      <c r="AG116" s="134">
        <f>AC116*AE116*V116/AF116 / AI816</f>
        <v>0</v>
      </c>
      <c r="AH116" s="278">
        <f>AC116*AE116*V116/AF116 / AI856</f>
        <v>0</v>
      </c>
      <c r="AI116" s="77"/>
      <c r="AJ116" s="73"/>
      <c r="AK116" s="65"/>
    </row>
    <row r="117" spans="2:37" x14ac:dyDescent="0.2">
      <c r="B117" s="120">
        <v>2397</v>
      </c>
      <c r="C117" s="120" t="s">
        <v>548</v>
      </c>
      <c r="D117" s="120" t="str">
        <f>_xll.BDP(C117,$D$11)</f>
        <v>EUR</v>
      </c>
      <c r="E117" s="120" t="s">
        <v>586</v>
      </c>
      <c r="F117" s="121">
        <f>_xll.BDP(C117,$F$11)</f>
        <v>158.80000000000001</v>
      </c>
      <c r="G117" s="121">
        <f>_xll.BDP(C117,$G$11)</f>
        <v>158.80000000000001</v>
      </c>
      <c r="H117" s="122">
        <f>IF(OR(OR(G117="#N/A N/A",G117="#N/A Real Time"),OR(F117="#N/A N/A",F117="#N/A Real Time")),0,  G117 - F117)</f>
        <v>0</v>
      </c>
      <c r="I117" s="123">
        <f>IF(OR(F117=0,F117="#N/A N/A"),0,H117 / F117*100)</f>
        <v>0</v>
      </c>
      <c r="J117" s="124">
        <v>0</v>
      </c>
      <c r="K117" s="120" t="str">
        <f>CONCATENATE(D856,D117, " Curncy")</f>
        <v>EUREUR Curncy</v>
      </c>
      <c r="L117" s="120">
        <f>IF(D117 = D856,1,_xll.BDP(K117,$L$11))</f>
        <v>1</v>
      </c>
      <c r="M117" s="260">
        <f>IF(D117 = D856,1,_xll.BDP(K117,$M$11)*L117)</f>
        <v>1</v>
      </c>
      <c r="N117" s="126">
        <f>H117*J117*V117/M117</f>
        <v>0</v>
      </c>
      <c r="O117" s="127">
        <f>N117 / AA816</f>
        <v>0</v>
      </c>
      <c r="P117" s="268">
        <f>N117 / AA856</f>
        <v>0</v>
      </c>
      <c r="Q117" s="128">
        <f>IF(OR(OR(J117=0,G117 = "#N/A N/A"),G117="#N/A Real Time"),0,G117*J117*V117/M117)</f>
        <v>0</v>
      </c>
      <c r="R117" s="129">
        <f>Q117 / AA816*100</f>
        <v>0</v>
      </c>
      <c r="S117" s="273">
        <f>Q117 / AA856*100</f>
        <v>0</v>
      </c>
      <c r="T117" s="129">
        <f>IF(S117&lt;0,R117,0)</f>
        <v>0</v>
      </c>
      <c r="U117" s="273">
        <f>IF(S117&gt;0,R117,0)</f>
        <v>0</v>
      </c>
      <c r="V117" s="120">
        <f>IF(EXACT(D117,UPPER(D117)),1,0.01)/X117</f>
        <v>1</v>
      </c>
      <c r="W117" s="120">
        <v>0</v>
      </c>
      <c r="X117" s="120">
        <v>1</v>
      </c>
      <c r="Y117" s="127">
        <f>IF(AND(S117&lt;0,O117&gt;0),O117,0)</f>
        <v>0</v>
      </c>
      <c r="Z117" s="127">
        <f>IF(AND(S117&gt;0,O117&gt;0),O117,0)</f>
        <v>0</v>
      </c>
      <c r="AA117" s="74"/>
      <c r="AB117" s="130">
        <f>_xll.BDH(C117,$AB$11,$D$1,$D$1)</f>
        <v>160.15</v>
      </c>
      <c r="AC117" s="130">
        <f>IF(OR(OR(F117="#N/A N/A",F117="#N/A Real Time"),OR(AB117="#N/A N/A",AB117="#N/A Real Time")),0,  F117 - AB117)</f>
        <v>-1.3499999999999943</v>
      </c>
      <c r="AD117" s="177">
        <f>IF(OR(AB117=0,AB117="#N/A N/A"),0,AC117 / AB117*100)</f>
        <v>-0.84295972525756746</v>
      </c>
      <c r="AE117" s="132">
        <v>0</v>
      </c>
      <c r="AF117" s="133">
        <f>IF(D117 = D856,1,_xll.BDP(K117,$AF$11)*L117)</f>
        <v>1</v>
      </c>
      <c r="AG117" s="134">
        <f>AC117*AE117*V117/AF117 / AI816</f>
        <v>0</v>
      </c>
      <c r="AH117" s="278">
        <f>AC117*AE117*V117/AF117 / AI856</f>
        <v>0</v>
      </c>
      <c r="AI117" s="77"/>
      <c r="AJ117" s="73"/>
      <c r="AK117" s="65"/>
    </row>
    <row r="118" spans="2:37" x14ac:dyDescent="0.2">
      <c r="B118" s="120">
        <v>1253</v>
      </c>
      <c r="C118" s="120" t="s">
        <v>549</v>
      </c>
      <c r="D118" s="120" t="str">
        <f>_xll.BDP(C118,$D$11)</f>
        <v>EUR</v>
      </c>
      <c r="E118" s="120" t="s">
        <v>587</v>
      </c>
      <c r="F118" s="121">
        <f>_xll.BDP(C118,$F$11)</f>
        <v>23.93</v>
      </c>
      <c r="G118" s="121">
        <f>_xll.BDP(C118,$G$11)</f>
        <v>23.99</v>
      </c>
      <c r="H118" s="122">
        <f>IF(OR(OR(G118="#N/A N/A",G118="#N/A Real Time"),OR(F118="#N/A N/A",F118="#N/A Real Time")),0,  G118 - F118)</f>
        <v>5.9999999999998721E-2</v>
      </c>
      <c r="I118" s="123">
        <f>IF(OR(F118=0,F118="#N/A N/A"),0,H118 / F118*100)</f>
        <v>0.25073129962389767</v>
      </c>
      <c r="J118" s="124">
        <v>0</v>
      </c>
      <c r="K118" s="120" t="str">
        <f>CONCATENATE(D856,D118, " Curncy")</f>
        <v>EUREUR Curncy</v>
      </c>
      <c r="L118" s="120">
        <f>IF(D118 = D856,1,_xll.BDP(K118,$L$11))</f>
        <v>1</v>
      </c>
      <c r="M118" s="260">
        <f>IF(D118 = D856,1,_xll.BDP(K118,$M$11)*L118)</f>
        <v>1</v>
      </c>
      <c r="N118" s="126">
        <f>H118*J118*V118/M118</f>
        <v>0</v>
      </c>
      <c r="O118" s="127">
        <f>N118 / AA816</f>
        <v>0</v>
      </c>
      <c r="P118" s="268">
        <f>N118 / AA856</f>
        <v>0</v>
      </c>
      <c r="Q118" s="128">
        <f>IF(OR(OR(J118=0,G118 = "#N/A N/A"),G118="#N/A Real Time"),0,G118*J118*V118/M118)</f>
        <v>0</v>
      </c>
      <c r="R118" s="129">
        <f>Q118 / AA816*100</f>
        <v>0</v>
      </c>
      <c r="S118" s="273">
        <f>Q118 / AA856*100</f>
        <v>0</v>
      </c>
      <c r="T118" s="129">
        <f>IF(S118&lt;0,R118,0)</f>
        <v>0</v>
      </c>
      <c r="U118" s="273">
        <f>IF(S118&gt;0,R118,0)</f>
        <v>0</v>
      </c>
      <c r="V118" s="120">
        <f>IF(EXACT(D118,UPPER(D118)),1,0.01)/X118</f>
        <v>1</v>
      </c>
      <c r="W118" s="120">
        <v>0</v>
      </c>
      <c r="X118" s="120">
        <v>1</v>
      </c>
      <c r="Y118" s="127">
        <f>IF(AND(S118&lt;0,O118&gt;0),O118,0)</f>
        <v>0</v>
      </c>
      <c r="Z118" s="127">
        <f>IF(AND(S118&gt;0,O118&gt;0),O118,0)</f>
        <v>0</v>
      </c>
      <c r="AA118" s="74"/>
      <c r="AB118" s="130">
        <f>_xll.BDH(C118,$AB$11,$D$1,$D$1)</f>
        <v>23.48</v>
      </c>
      <c r="AC118" s="130">
        <f>IF(OR(OR(F118="#N/A N/A",F118="#N/A Real Time"),OR(AB118="#N/A N/A",AB118="#N/A Real Time")),0,  F118 - AB118)</f>
        <v>0.44999999999999929</v>
      </c>
      <c r="AD118" s="177">
        <f>IF(OR(AB118=0,AB118="#N/A N/A"),0,AC118 / AB118*100)</f>
        <v>1.9165247018739322</v>
      </c>
      <c r="AE118" s="132">
        <v>0</v>
      </c>
      <c r="AF118" s="133">
        <f>IF(D118 = D856,1,_xll.BDP(K118,$AF$11)*L118)</f>
        <v>1</v>
      </c>
      <c r="AG118" s="134">
        <f>AC118*AE118*V118/AF118 / AI816</f>
        <v>0</v>
      </c>
      <c r="AH118" s="278">
        <f>AC118*AE118*V118/AF118 / AI856</f>
        <v>0</v>
      </c>
      <c r="AI118" s="77"/>
      <c r="AJ118" s="73"/>
      <c r="AK118" s="65"/>
    </row>
    <row r="119" spans="2:37" x14ac:dyDescent="0.2">
      <c r="B119" s="120">
        <v>7168</v>
      </c>
      <c r="C119" s="120" t="s">
        <v>183</v>
      </c>
      <c r="D119" s="120" t="str">
        <f>_xll.BDP(C119,$D$11)</f>
        <v>EUR</v>
      </c>
      <c r="E119" s="120" t="s">
        <v>376</v>
      </c>
      <c r="F119" s="121">
        <f>_xll.BDP(C119,$F$11)</f>
        <v>118.3</v>
      </c>
      <c r="G119" s="121">
        <f>_xll.BDP(C119,$G$11)</f>
        <v>118</v>
      </c>
      <c r="H119" s="122">
        <f>IF(OR(OR(G119="#N/A N/A",G119="#N/A Real Time"),OR(F119="#N/A N/A",F119="#N/A Real Time")),0,  G119 - F119)</f>
        <v>-0.29999999999999716</v>
      </c>
      <c r="I119" s="123">
        <f>IF(OR(F119=0,F119="#N/A N/A"),0,H119 / F119*100)</f>
        <v>-0.25359256128486662</v>
      </c>
      <c r="J119" s="124">
        <v>0</v>
      </c>
      <c r="K119" s="120" t="str">
        <f>CONCATENATE(D856,D119, " Curncy")</f>
        <v>EUREUR Curncy</v>
      </c>
      <c r="L119" s="120">
        <f>IF(D119 = D856,1,_xll.BDP(K119,$L$11))</f>
        <v>1</v>
      </c>
      <c r="M119" s="260">
        <f>IF(D119 = D856,1,_xll.BDP(K119,$M$11)*L119)</f>
        <v>1</v>
      </c>
      <c r="N119" s="126">
        <f>H119*J119*V119/M119</f>
        <v>0</v>
      </c>
      <c r="O119" s="127">
        <f>N119 / AA816</f>
        <v>0</v>
      </c>
      <c r="P119" s="268">
        <f>N119 / AA856</f>
        <v>0</v>
      </c>
      <c r="Q119" s="128">
        <f>IF(OR(OR(J119=0,G119 = "#N/A N/A"),G119="#N/A Real Time"),0,G119*J119*V119/M119)</f>
        <v>0</v>
      </c>
      <c r="R119" s="129">
        <f>Q119 / AA816*100</f>
        <v>0</v>
      </c>
      <c r="S119" s="273">
        <f>Q119 / AA856*100</f>
        <v>0</v>
      </c>
      <c r="T119" s="129">
        <f>IF(S119&lt;0,R119,0)</f>
        <v>0</v>
      </c>
      <c r="U119" s="273">
        <f>IF(S119&gt;0,R119,0)</f>
        <v>0</v>
      </c>
      <c r="V119" s="120">
        <f>IF(EXACT(D119,UPPER(D119)),1,0.01)/X119</f>
        <v>1</v>
      </c>
      <c r="W119" s="120">
        <v>0</v>
      </c>
      <c r="X119" s="120">
        <v>1</v>
      </c>
      <c r="Y119" s="127">
        <f>IF(AND(S119&lt;0,O119&gt;0),O119,0)</f>
        <v>0</v>
      </c>
      <c r="Z119" s="127">
        <f>IF(AND(S119&gt;0,O119&gt;0),O119,0)</f>
        <v>0</v>
      </c>
      <c r="AA119" s="74"/>
      <c r="AB119" s="130">
        <f>_xll.BDH(C119,$AB$11,$D$1,$D$1)</f>
        <v>118.5</v>
      </c>
      <c r="AC119" s="130">
        <f>IF(OR(OR(F119="#N/A N/A",F119="#N/A Real Time"),OR(AB119="#N/A N/A",AB119="#N/A Real Time")),0,  F119 - AB119)</f>
        <v>-0.20000000000000284</v>
      </c>
      <c r="AD119" s="177">
        <f>IF(OR(AB119=0,AB119="#N/A N/A"),0,AC119 / AB119*100)</f>
        <v>-0.16877637130801926</v>
      </c>
      <c r="AE119" s="132">
        <v>0</v>
      </c>
      <c r="AF119" s="133">
        <f>IF(D119 = D856,1,_xll.BDP(K119,$AF$11)*L119)</f>
        <v>1</v>
      </c>
      <c r="AG119" s="134">
        <f>AC119*AE119*V119/AF119 / AI816</f>
        <v>0</v>
      </c>
      <c r="AH119" s="278">
        <f>AC119*AE119*V119/AF119 / AI856</f>
        <v>0</v>
      </c>
      <c r="AI119" s="77"/>
      <c r="AJ119" s="73"/>
      <c r="AK119" s="65"/>
    </row>
    <row r="120" spans="2:37" x14ac:dyDescent="0.2">
      <c r="B120" s="120">
        <v>348</v>
      </c>
      <c r="C120" s="120" t="s">
        <v>550</v>
      </c>
      <c r="D120" s="120" t="str">
        <f>_xll.BDP(C120,$D$11)</f>
        <v>EUR</v>
      </c>
      <c r="E120" s="120" t="s">
        <v>588</v>
      </c>
      <c r="F120" s="121">
        <f>_xll.BDP(C120,$F$11)</f>
        <v>62.23</v>
      </c>
      <c r="G120" s="121">
        <f>_xll.BDP(C120,$G$11)</f>
        <v>62.52</v>
      </c>
      <c r="H120" s="122">
        <f>IF(OR(OR(G120="#N/A N/A",G120="#N/A Real Time"),OR(F120="#N/A N/A",F120="#N/A Real Time")),0,  G120 - F120)</f>
        <v>0.29000000000000625</v>
      </c>
      <c r="I120" s="123">
        <f>IF(OR(F120=0,F120="#N/A N/A"),0,H120 / F120*100)</f>
        <v>0.46601317692432315</v>
      </c>
      <c r="J120" s="124">
        <v>0</v>
      </c>
      <c r="K120" s="120" t="str">
        <f>CONCATENATE(D856,D120, " Curncy")</f>
        <v>EUREUR Curncy</v>
      </c>
      <c r="L120" s="120">
        <f>IF(D120 = D856,1,_xll.BDP(K120,$L$11))</f>
        <v>1</v>
      </c>
      <c r="M120" s="260">
        <f>IF(D120 = D856,1,_xll.BDP(K120,$M$11)*L120)</f>
        <v>1</v>
      </c>
      <c r="N120" s="126">
        <f>H120*J120*V120/M120</f>
        <v>0</v>
      </c>
      <c r="O120" s="127">
        <f>N120 / AA816</f>
        <v>0</v>
      </c>
      <c r="P120" s="268">
        <f>N120 / AA856</f>
        <v>0</v>
      </c>
      <c r="Q120" s="128">
        <f>IF(OR(OR(J120=0,G120 = "#N/A N/A"),G120="#N/A Real Time"),0,G120*J120*V120/M120)</f>
        <v>0</v>
      </c>
      <c r="R120" s="129">
        <f>Q120 / AA816*100</f>
        <v>0</v>
      </c>
      <c r="S120" s="273">
        <f>Q120 / AA856*100</f>
        <v>0</v>
      </c>
      <c r="T120" s="129">
        <f>IF(S120&lt;0,R120,0)</f>
        <v>0</v>
      </c>
      <c r="U120" s="273">
        <f>IF(S120&gt;0,R120,0)</f>
        <v>0</v>
      </c>
      <c r="V120" s="120">
        <f>IF(EXACT(D120,UPPER(D120)),1,0.01)/X120</f>
        <v>1</v>
      </c>
      <c r="W120" s="120">
        <v>0</v>
      </c>
      <c r="X120" s="120">
        <v>1</v>
      </c>
      <c r="Y120" s="127">
        <f>IF(AND(S120&lt;0,O120&gt;0),O120,0)</f>
        <v>0</v>
      </c>
      <c r="Z120" s="127">
        <f>IF(AND(S120&gt;0,O120&gt;0),O120,0)</f>
        <v>0</v>
      </c>
      <c r="AA120" s="74"/>
      <c r="AB120" s="130">
        <f>_xll.BDH(C120,$AB$11,$D$1,$D$1)</f>
        <v>61.33</v>
      </c>
      <c r="AC120" s="130">
        <f>IF(OR(OR(F120="#N/A N/A",F120="#N/A Real Time"),OR(AB120="#N/A N/A",AB120="#N/A Real Time")),0,  F120 - AB120)</f>
        <v>0.89999999999999858</v>
      </c>
      <c r="AD120" s="177">
        <f>IF(OR(AB120=0,AB120="#N/A N/A"),0,AC120 / AB120*100)</f>
        <v>1.467471058209683</v>
      </c>
      <c r="AE120" s="132">
        <v>0</v>
      </c>
      <c r="AF120" s="133">
        <f>IF(D120 = D856,1,_xll.BDP(K120,$AF$11)*L120)</f>
        <v>1</v>
      </c>
      <c r="AG120" s="134">
        <f>AC120*AE120*V120/AF120 / AI816</f>
        <v>0</v>
      </c>
      <c r="AH120" s="278">
        <f>AC120*AE120*V120/AF120 / AI856</f>
        <v>0</v>
      </c>
      <c r="AI120" s="77"/>
      <c r="AJ120" s="73"/>
      <c r="AK120" s="65"/>
    </row>
    <row r="121" spans="2:37" x14ac:dyDescent="0.2">
      <c r="B121" s="120">
        <v>2548</v>
      </c>
      <c r="C121" s="120" t="s">
        <v>551</v>
      </c>
      <c r="D121" s="120" t="str">
        <f>_xll.BDP(C121,$D$11)</f>
        <v>EUR</v>
      </c>
      <c r="E121" s="120" t="s">
        <v>589</v>
      </c>
      <c r="F121" s="121">
        <f>_xll.BDP(C121,$F$11)</f>
        <v>11.065</v>
      </c>
      <c r="G121" s="121">
        <f>_xll.BDP(C121,$G$11)</f>
        <v>11.13</v>
      </c>
      <c r="H121" s="122">
        <f>IF(OR(OR(G121="#N/A N/A",G121="#N/A Real Time"),OR(F121="#N/A N/A",F121="#N/A Real Time")),0,  G121 - F121)</f>
        <v>6.5000000000001279E-2</v>
      </c>
      <c r="I121" s="123">
        <f>IF(OR(F121=0,F121="#N/A N/A"),0,H121 / F121*100)</f>
        <v>0.58743786714867863</v>
      </c>
      <c r="J121" s="124">
        <v>0</v>
      </c>
      <c r="K121" s="120" t="str">
        <f>CONCATENATE(D856,D121, " Curncy")</f>
        <v>EUREUR Curncy</v>
      </c>
      <c r="L121" s="120">
        <f>IF(D121 = D856,1,_xll.BDP(K121,$L$11))</f>
        <v>1</v>
      </c>
      <c r="M121" s="260">
        <f>IF(D121 = D856,1,_xll.BDP(K121,$M$11)*L121)</f>
        <v>1</v>
      </c>
      <c r="N121" s="126">
        <f>H121*J121*V121/M121</f>
        <v>0</v>
      </c>
      <c r="O121" s="127">
        <f>N121 / AA816</f>
        <v>0</v>
      </c>
      <c r="P121" s="268">
        <f>N121 / AA856</f>
        <v>0</v>
      </c>
      <c r="Q121" s="128">
        <f>IF(OR(OR(J121=0,G121 = "#N/A N/A"),G121="#N/A Real Time"),0,G121*J121*V121/M121)</f>
        <v>0</v>
      </c>
      <c r="R121" s="129">
        <f>Q121 / AA816*100</f>
        <v>0</v>
      </c>
      <c r="S121" s="273">
        <f>Q121 / AA856*100</f>
        <v>0</v>
      </c>
      <c r="T121" s="129">
        <f>IF(S121&lt;0,R121,0)</f>
        <v>0</v>
      </c>
      <c r="U121" s="273">
        <f>IF(S121&gt;0,R121,0)</f>
        <v>0</v>
      </c>
      <c r="V121" s="120">
        <f>IF(EXACT(D121,UPPER(D121)),1,0.01)/X121</f>
        <v>1</v>
      </c>
      <c r="W121" s="120">
        <v>0</v>
      </c>
      <c r="X121" s="120">
        <v>1</v>
      </c>
      <c r="Y121" s="127">
        <f>IF(AND(S121&lt;0,O121&gt;0),O121,0)</f>
        <v>0</v>
      </c>
      <c r="Z121" s="127">
        <f>IF(AND(S121&gt;0,O121&gt;0),O121,0)</f>
        <v>0</v>
      </c>
      <c r="AA121" s="74"/>
      <c r="AB121" s="130">
        <f>_xll.BDH(C121,$AB$11,$D$1,$D$1)</f>
        <v>11</v>
      </c>
      <c r="AC121" s="130">
        <f>IF(OR(OR(F121="#N/A N/A",F121="#N/A Real Time"),OR(AB121="#N/A N/A",AB121="#N/A Real Time")),0,  F121 - AB121)</f>
        <v>6.4999999999999503E-2</v>
      </c>
      <c r="AD121" s="177">
        <f>IF(OR(AB121=0,AB121="#N/A N/A"),0,AC121 / AB121*100)</f>
        <v>0.59090909090908639</v>
      </c>
      <c r="AE121" s="132">
        <v>0</v>
      </c>
      <c r="AF121" s="133">
        <f>IF(D121 = D856,1,_xll.BDP(K121,$AF$11)*L121)</f>
        <v>1</v>
      </c>
      <c r="AG121" s="134">
        <f>AC121*AE121*V121/AF121 / AI816</f>
        <v>0</v>
      </c>
      <c r="AH121" s="278">
        <f>AC121*AE121*V121/AF121 / AI856</f>
        <v>0</v>
      </c>
      <c r="AI121" s="77"/>
      <c r="AJ121" s="73"/>
      <c r="AK121" s="65"/>
    </row>
    <row r="122" spans="2:37" x14ac:dyDescent="0.2">
      <c r="B122" s="120">
        <v>3918</v>
      </c>
      <c r="C122" s="120" t="s">
        <v>553</v>
      </c>
      <c r="D122" s="120" t="str">
        <f>_xll.BDP(C122,$D$11)</f>
        <v>EUR</v>
      </c>
      <c r="E122" s="120" t="s">
        <v>591</v>
      </c>
      <c r="F122" s="121">
        <f>_xll.BDP(C122,$F$11)</f>
        <v>75.400000000000006</v>
      </c>
      <c r="G122" s="121">
        <f>_xll.BDP(C122,$G$11)</f>
        <v>75.03</v>
      </c>
      <c r="H122" s="122">
        <f>IF(OR(OR(G122="#N/A N/A",G122="#N/A Real Time"),OR(F122="#N/A N/A",F122="#N/A Real Time")),0,  G122 - F122)</f>
        <v>-0.37000000000000455</v>
      </c>
      <c r="I122" s="123">
        <f>IF(OR(F122=0,F122="#N/A N/A"),0,H122 / F122*100)</f>
        <v>-0.49071618037135878</v>
      </c>
      <c r="J122" s="124">
        <v>0</v>
      </c>
      <c r="K122" s="120" t="str">
        <f>CONCATENATE(D856,D122, " Curncy")</f>
        <v>EUREUR Curncy</v>
      </c>
      <c r="L122" s="120">
        <f>IF(D122 = D856,1,_xll.BDP(K122,$L$11))</f>
        <v>1</v>
      </c>
      <c r="M122" s="260">
        <f>IF(D122 = D856,1,_xll.BDP(K122,$M$11)*L122)</f>
        <v>1</v>
      </c>
      <c r="N122" s="126">
        <f>H122*J122*V122/M122</f>
        <v>0</v>
      </c>
      <c r="O122" s="127">
        <f>N122 / AA816</f>
        <v>0</v>
      </c>
      <c r="P122" s="268">
        <f>N122 / AA856</f>
        <v>0</v>
      </c>
      <c r="Q122" s="128">
        <f>IF(OR(OR(J122=0,G122 = "#N/A N/A"),G122="#N/A Real Time"),0,G122*J122*V122/M122)</f>
        <v>0</v>
      </c>
      <c r="R122" s="129">
        <f>Q122 / AA816*100</f>
        <v>0</v>
      </c>
      <c r="S122" s="273">
        <f>Q122 / AA856*100</f>
        <v>0</v>
      </c>
      <c r="T122" s="129">
        <f>IF(S122&lt;0,R122,0)</f>
        <v>0</v>
      </c>
      <c r="U122" s="273">
        <f>IF(S122&gt;0,R122,0)</f>
        <v>0</v>
      </c>
      <c r="V122" s="120">
        <f>IF(EXACT(D122,UPPER(D122)),1,0.01)/X122</f>
        <v>1</v>
      </c>
      <c r="W122" s="120">
        <v>0</v>
      </c>
      <c r="X122" s="120">
        <v>1</v>
      </c>
      <c r="Y122" s="127">
        <f>IF(AND(S122&lt;0,O122&gt;0),O122,0)</f>
        <v>0</v>
      </c>
      <c r="Z122" s="127">
        <f>IF(AND(S122&gt;0,O122&gt;0),O122,0)</f>
        <v>0</v>
      </c>
      <c r="AA122" s="74"/>
      <c r="AB122" s="130">
        <f>_xll.BDH(C122,$AB$11,$D$1,$D$1)</f>
        <v>77.14</v>
      </c>
      <c r="AC122" s="130">
        <f>IF(OR(OR(F122="#N/A N/A",F122="#N/A Real Time"),OR(AB122="#N/A N/A",AB122="#N/A Real Time")),0,  F122 - AB122)</f>
        <v>-1.7399999999999949</v>
      </c>
      <c r="AD122" s="177">
        <f>IF(OR(AB122=0,AB122="#N/A N/A"),0,AC122 / AB122*100)</f>
        <v>-2.2556390977443543</v>
      </c>
      <c r="AE122" s="132">
        <v>0</v>
      </c>
      <c r="AF122" s="133">
        <f>IF(D122 = D856,1,_xll.BDP(K122,$AF$11)*L122)</f>
        <v>1</v>
      </c>
      <c r="AG122" s="134">
        <f>AC122*AE122*V122/AF122 / AI816</f>
        <v>0</v>
      </c>
      <c r="AH122" s="278">
        <f>AC122*AE122*V122/AF122 / AI856</f>
        <v>0</v>
      </c>
      <c r="AI122" s="77"/>
      <c r="AJ122" s="73"/>
      <c r="AK122" s="65"/>
    </row>
    <row r="123" spans="2:37" x14ac:dyDescent="0.2">
      <c r="B123" s="120">
        <v>1575</v>
      </c>
      <c r="C123" s="120" t="s">
        <v>182</v>
      </c>
      <c r="D123" s="120" t="str">
        <f>_xll.BDP(C123,$D$11)</f>
        <v>EUR</v>
      </c>
      <c r="E123" s="120" t="s">
        <v>375</v>
      </c>
      <c r="F123" s="121">
        <f>_xll.BDP(C123,$F$11)</f>
        <v>64.2</v>
      </c>
      <c r="G123" s="121">
        <f>_xll.BDP(C123,$G$11)</f>
        <v>64.400000000000006</v>
      </c>
      <c r="H123" s="122">
        <f>IF(OR(OR(G123="#N/A N/A",G123="#N/A Real Time"),OR(F123="#N/A N/A",F123="#N/A Real Time")),0,  G123 - F123)</f>
        <v>0.20000000000000284</v>
      </c>
      <c r="I123" s="123">
        <f>IF(OR(F123=0,F123="#N/A N/A"),0,H123 / F123*100)</f>
        <v>0.31152647975078324</v>
      </c>
      <c r="J123" s="124">
        <v>8578</v>
      </c>
      <c r="K123" s="120" t="str">
        <f>CONCATENATE(D856,D123, " Curncy")</f>
        <v>EUREUR Curncy</v>
      </c>
      <c r="L123" s="120">
        <f>IF(D123 = D856,1,_xll.BDP(K123,$L$11))</f>
        <v>1</v>
      </c>
      <c r="M123" s="260">
        <f>IF(D123 = D856,1,_xll.BDP(K123,$M$11)*L123)</f>
        <v>1</v>
      </c>
      <c r="N123" s="126">
        <f>H123*J123*V123/M123</f>
        <v>1715.6000000000245</v>
      </c>
      <c r="O123" s="127">
        <f>N123 / AA816</f>
        <v>8.5816685047860953E-6</v>
      </c>
      <c r="P123" s="268">
        <f>N123 / AA856</f>
        <v>7.9985020898228925E-6</v>
      </c>
      <c r="Q123" s="128">
        <f>IF(OR(OR(J123=0,G123 = "#N/A N/A"),G123="#N/A Real Time"),0,G123*J123*V123/M123)</f>
        <v>552423.20000000007</v>
      </c>
      <c r="R123" s="129">
        <f>Q123 / AA816*100</f>
        <v>0.27632972585410837</v>
      </c>
      <c r="S123" s="273">
        <f>Q123 / AA856*100</f>
        <v>0.25755176729229351</v>
      </c>
      <c r="T123" s="129">
        <f>IF(S123&lt;0,R123,0)</f>
        <v>0</v>
      </c>
      <c r="U123" s="273">
        <f>IF(S123&gt;0,R123,0)</f>
        <v>0.27632972585410837</v>
      </c>
      <c r="V123" s="120">
        <f>IF(EXACT(D123,UPPER(D123)),1,0.01)/X123</f>
        <v>1</v>
      </c>
      <c r="W123" s="120">
        <v>0</v>
      </c>
      <c r="X123" s="120">
        <v>1</v>
      </c>
      <c r="Y123" s="127">
        <f>IF(AND(S123&lt;0,O123&gt;0),O123,0)</f>
        <v>0</v>
      </c>
      <c r="Z123" s="127">
        <f>IF(AND(S123&gt;0,O123&gt;0),O123,0)</f>
        <v>8.5816685047860953E-6</v>
      </c>
      <c r="AA123" s="74"/>
      <c r="AB123" s="130">
        <f>_xll.BDH(C123,$AB$11,$D$1,$D$1)</f>
        <v>65</v>
      </c>
      <c r="AC123" s="130">
        <f>IF(OR(OR(F123="#N/A N/A",F123="#N/A Real Time"),OR(AB123="#N/A N/A",AB123="#N/A Real Time")),0,  F123 - AB123)</f>
        <v>-0.79999999999999716</v>
      </c>
      <c r="AD123" s="177">
        <f>IF(OR(AB123=0,AB123="#N/A N/A"),0,AC123 / AB123*100)</f>
        <v>-1.2307692307692264</v>
      </c>
      <c r="AE123" s="132">
        <v>8578</v>
      </c>
      <c r="AF123" s="133">
        <f>IF(D123 = D856,1,_xll.BDP(K123,$AF$11)*L123)</f>
        <v>1</v>
      </c>
      <c r="AG123" s="134">
        <f>AC123*AE123*V123/AF123 / AI816</f>
        <v>-3.4256700601989304E-5</v>
      </c>
      <c r="AH123" s="278">
        <f>AC123*AE123*V123/AF123 / AI856</f>
        <v>-3.1928695498572413E-5</v>
      </c>
      <c r="AI123" s="77"/>
      <c r="AJ123" s="73"/>
      <c r="AK123" s="65"/>
    </row>
    <row r="124" spans="2:37" x14ac:dyDescent="0.2">
      <c r="B124" s="120">
        <v>1880</v>
      </c>
      <c r="C124" s="120" t="s">
        <v>554</v>
      </c>
      <c r="D124" s="120" t="str">
        <f>_xll.BDP(C124,$D$11)</f>
        <v>EUR</v>
      </c>
      <c r="E124" s="120" t="s">
        <v>592</v>
      </c>
      <c r="F124" s="121">
        <f>_xll.BDP(C124,$F$11)</f>
        <v>73.64</v>
      </c>
      <c r="G124" s="121">
        <f>_xll.BDP(C124,$G$11)</f>
        <v>73.819999999999993</v>
      </c>
      <c r="H124" s="122">
        <f>IF(OR(OR(G124="#N/A N/A",G124="#N/A Real Time"),OR(F124="#N/A N/A",F124="#N/A Real Time")),0,  G124 - F124)</f>
        <v>0.17999999999999261</v>
      </c>
      <c r="I124" s="123">
        <f>IF(OR(F124=0,F124="#N/A N/A"),0,H124 / F124*100)</f>
        <v>0.24443237370993021</v>
      </c>
      <c r="J124" s="124">
        <v>0</v>
      </c>
      <c r="K124" s="120" t="str">
        <f>CONCATENATE(D856,D124, " Curncy")</f>
        <v>EUREUR Curncy</v>
      </c>
      <c r="L124" s="120">
        <f>IF(D124 = D856,1,_xll.BDP(K124,$L$11))</f>
        <v>1</v>
      </c>
      <c r="M124" s="260">
        <f>IF(D124 = D856,1,_xll.BDP(K124,$M$11)*L124)</f>
        <v>1</v>
      </c>
      <c r="N124" s="126">
        <f>H124*J124*V124/M124</f>
        <v>0</v>
      </c>
      <c r="O124" s="127">
        <f>N124 / AA816</f>
        <v>0</v>
      </c>
      <c r="P124" s="268">
        <f>N124 / AA856</f>
        <v>0</v>
      </c>
      <c r="Q124" s="128">
        <f>IF(OR(OR(J124=0,G124 = "#N/A N/A"),G124="#N/A Real Time"),0,G124*J124*V124/M124)</f>
        <v>0</v>
      </c>
      <c r="R124" s="129">
        <f>Q124 / AA816*100</f>
        <v>0</v>
      </c>
      <c r="S124" s="273">
        <f>Q124 / AA856*100</f>
        <v>0</v>
      </c>
      <c r="T124" s="129">
        <f>IF(S124&lt;0,R124,0)</f>
        <v>0</v>
      </c>
      <c r="U124" s="273">
        <f>IF(S124&gt;0,R124,0)</f>
        <v>0</v>
      </c>
      <c r="V124" s="120">
        <f>IF(EXACT(D124,UPPER(D124)),1,0.01)/X124</f>
        <v>1</v>
      </c>
      <c r="W124" s="120">
        <v>0</v>
      </c>
      <c r="X124" s="120">
        <v>1</v>
      </c>
      <c r="Y124" s="127">
        <f>IF(AND(S124&lt;0,O124&gt;0),O124,0)</f>
        <v>0</v>
      </c>
      <c r="Z124" s="127">
        <f>IF(AND(S124&gt;0,O124&gt;0),O124,0)</f>
        <v>0</v>
      </c>
      <c r="AA124" s="74"/>
      <c r="AB124" s="130">
        <f>_xll.BDH(C124,$AB$11,$D$1,$D$1)</f>
        <v>73.3</v>
      </c>
      <c r="AC124" s="130">
        <f>IF(OR(OR(F124="#N/A N/A",F124="#N/A Real Time"),OR(AB124="#N/A N/A",AB124="#N/A Real Time")),0,  F124 - AB124)</f>
        <v>0.34000000000000341</v>
      </c>
      <c r="AD124" s="177">
        <f>IF(OR(AB124=0,AB124="#N/A N/A"),0,AC124 / AB124*100)</f>
        <v>0.46384720327422024</v>
      </c>
      <c r="AE124" s="132">
        <v>0</v>
      </c>
      <c r="AF124" s="133">
        <f>IF(D124 = D856,1,_xll.BDP(K124,$AF$11)*L124)</f>
        <v>1</v>
      </c>
      <c r="AG124" s="134">
        <f>AC124*AE124*V124/AF124 / AI816</f>
        <v>0</v>
      </c>
      <c r="AH124" s="278">
        <f>AC124*AE124*V124/AF124 / AI856</f>
        <v>0</v>
      </c>
      <c r="AI124" s="77"/>
      <c r="AJ124" s="73"/>
      <c r="AK124" s="65"/>
    </row>
    <row r="125" spans="2:37" x14ac:dyDescent="0.2">
      <c r="B125" s="120">
        <v>1416</v>
      </c>
      <c r="C125" s="120" t="s">
        <v>555</v>
      </c>
      <c r="D125" s="120" t="str">
        <f>_xll.BDP(C125,$D$11)</f>
        <v>EUR</v>
      </c>
      <c r="E125" s="120" t="s">
        <v>593</v>
      </c>
      <c r="F125" s="121">
        <f>_xll.BDP(C125,$F$11)</f>
        <v>38.42</v>
      </c>
      <c r="G125" s="121">
        <f>_xll.BDP(C125,$G$11)</f>
        <v>38.74</v>
      </c>
      <c r="H125" s="122">
        <f>IF(OR(OR(G125="#N/A N/A",G125="#N/A Real Time"),OR(F125="#N/A N/A",F125="#N/A Real Time")),0,  G125 - F125)</f>
        <v>0.32000000000000028</v>
      </c>
      <c r="I125" s="123">
        <f>IF(OR(F125=0,F125="#N/A N/A"),0,H125 / F125*100)</f>
        <v>0.83289953149401419</v>
      </c>
      <c r="J125" s="124">
        <v>0</v>
      </c>
      <c r="K125" s="120" t="str">
        <f>CONCATENATE(D856,D125, " Curncy")</f>
        <v>EUREUR Curncy</v>
      </c>
      <c r="L125" s="120">
        <f>IF(D125 = D856,1,_xll.BDP(K125,$L$11))</f>
        <v>1</v>
      </c>
      <c r="M125" s="260">
        <f>IF(D125 = D856,1,_xll.BDP(K125,$M$11)*L125)</f>
        <v>1</v>
      </c>
      <c r="N125" s="126">
        <f>H125*J125*V125/M125</f>
        <v>0</v>
      </c>
      <c r="O125" s="127">
        <f>N125 / AA816</f>
        <v>0</v>
      </c>
      <c r="P125" s="268">
        <f>N125 / AA856</f>
        <v>0</v>
      </c>
      <c r="Q125" s="128">
        <f>IF(OR(OR(J125=0,G125 = "#N/A N/A"),G125="#N/A Real Time"),0,G125*J125*V125/M125)</f>
        <v>0</v>
      </c>
      <c r="R125" s="129">
        <f>Q125 / AA816*100</f>
        <v>0</v>
      </c>
      <c r="S125" s="273">
        <f>Q125 / AA856*100</f>
        <v>0</v>
      </c>
      <c r="T125" s="129">
        <f>IF(S125&lt;0,R125,0)</f>
        <v>0</v>
      </c>
      <c r="U125" s="273">
        <f>IF(S125&gt;0,R125,0)</f>
        <v>0</v>
      </c>
      <c r="V125" s="120">
        <f>IF(EXACT(D125,UPPER(D125)),1,0.01)/X125</f>
        <v>1</v>
      </c>
      <c r="W125" s="120">
        <v>0</v>
      </c>
      <c r="X125" s="120">
        <v>1</v>
      </c>
      <c r="Y125" s="127">
        <f>IF(AND(S125&lt;0,O125&gt;0),O125,0)</f>
        <v>0</v>
      </c>
      <c r="Z125" s="127">
        <f>IF(AND(S125&gt;0,O125&gt;0),O125,0)</f>
        <v>0</v>
      </c>
      <c r="AA125" s="74"/>
      <c r="AB125" s="130">
        <f>_xll.BDH(C125,$AB$11,$D$1,$D$1)</f>
        <v>38.659999999999997</v>
      </c>
      <c r="AC125" s="130">
        <f>IF(OR(OR(F125="#N/A N/A",F125="#N/A Real Time"),OR(AB125="#N/A N/A",AB125="#N/A Real Time")),0,  F125 - AB125)</f>
        <v>-0.23999999999999488</v>
      </c>
      <c r="AD125" s="177">
        <f>IF(OR(AB125=0,AB125="#N/A N/A"),0,AC125 / AB125*100)</f>
        <v>-0.62079668908431174</v>
      </c>
      <c r="AE125" s="132">
        <v>0</v>
      </c>
      <c r="AF125" s="133">
        <f>IF(D125 = D856,1,_xll.BDP(K125,$AF$11)*L125)</f>
        <v>1</v>
      </c>
      <c r="AG125" s="134">
        <f>AC125*AE125*V125/AF125 / AI816</f>
        <v>0</v>
      </c>
      <c r="AH125" s="278">
        <f>AC125*AE125*V125/AF125 / AI856</f>
        <v>0</v>
      </c>
      <c r="AI125" s="77"/>
      <c r="AJ125" s="73"/>
      <c r="AK125" s="65"/>
    </row>
    <row r="126" spans="2:37" x14ac:dyDescent="0.2">
      <c r="B126" s="120">
        <v>26084</v>
      </c>
      <c r="C126" s="120" t="s">
        <v>865</v>
      </c>
      <c r="D126" s="120" t="str">
        <f>_xll.BDP(C126,$D$11)</f>
        <v>EUR</v>
      </c>
      <c r="E126" s="120" t="s">
        <v>895</v>
      </c>
      <c r="F126" s="121">
        <f>_xll.BDP(C126,$F$11)</f>
        <v>163.5</v>
      </c>
      <c r="G126" s="121">
        <f>_xll.BDP(C126,$G$11)</f>
        <v>165.3</v>
      </c>
      <c r="H126" s="122">
        <f>IF(OR(OR(G126="#N/A N/A",G126="#N/A Real Time"),OR(F126="#N/A N/A",F126="#N/A Real Time")),0,  G126 - F126)</f>
        <v>1.8000000000000114</v>
      </c>
      <c r="I126" s="123">
        <f>IF(OR(F126=0,F126="#N/A N/A"),0,H126 / F126*100)</f>
        <v>1.1009174311926675</v>
      </c>
      <c r="J126" s="124">
        <v>0</v>
      </c>
      <c r="K126" s="120" t="str">
        <f>CONCATENATE(D856,D126, " Curncy")</f>
        <v>EUREUR Curncy</v>
      </c>
      <c r="L126" s="120">
        <f>IF(D126 = D856,1,_xll.BDP(K126,$L$11))</f>
        <v>1</v>
      </c>
      <c r="M126" s="260">
        <f>IF(D126 = D856,1,_xll.BDP(K126,$M$11)*L126)</f>
        <v>1</v>
      </c>
      <c r="N126" s="126">
        <f>H126*J126*V126/M126</f>
        <v>0</v>
      </c>
      <c r="O126" s="127">
        <f>N126 / AA816</f>
        <v>0</v>
      </c>
      <c r="P126" s="268">
        <f>N126 / AA856</f>
        <v>0</v>
      </c>
      <c r="Q126" s="128">
        <f>IF(OR(OR(J126=0,G126 = "#N/A N/A"),G126="#N/A Real Time"),0,G126*J126*V126/M126)</f>
        <v>0</v>
      </c>
      <c r="R126" s="129">
        <f>Q126 / AA816*100</f>
        <v>0</v>
      </c>
      <c r="S126" s="273">
        <f>Q126 / AA856*100</f>
        <v>0</v>
      </c>
      <c r="T126" s="129">
        <f>IF(S126&lt;0,R126,0)</f>
        <v>0</v>
      </c>
      <c r="U126" s="273">
        <f>IF(S126&gt;0,R126,0)</f>
        <v>0</v>
      </c>
      <c r="V126" s="120">
        <f>IF(EXACT(D126,UPPER(D126)),1,0.01)/X126</f>
        <v>1</v>
      </c>
      <c r="W126" s="120">
        <v>0</v>
      </c>
      <c r="X126" s="120">
        <v>1</v>
      </c>
      <c r="Y126" s="127">
        <f>IF(AND(S126&lt;0,O126&gt;0),O126,0)</f>
        <v>0</v>
      </c>
      <c r="Z126" s="127">
        <f>IF(AND(S126&gt;0,O126&gt;0),O126,0)</f>
        <v>0</v>
      </c>
      <c r="AA126" s="74"/>
      <c r="AB126" s="130">
        <f>_xll.BDH(C126,$AB$11,$D$1,$D$1)</f>
        <v>161.30000000000001</v>
      </c>
      <c r="AC126" s="130">
        <f>IF(OR(OR(F126="#N/A N/A",F126="#N/A Real Time"),OR(AB126="#N/A N/A",AB126="#N/A Real Time")),0,  F126 - AB126)</f>
        <v>2.1999999999999886</v>
      </c>
      <c r="AD126" s="177">
        <f>IF(OR(AB126=0,AB126="#N/A N/A"),0,AC126 / AB126*100)</f>
        <v>1.3639181649100984</v>
      </c>
      <c r="AE126" s="132">
        <v>0</v>
      </c>
      <c r="AF126" s="133">
        <f>IF(D126 = D856,1,_xll.BDP(K126,$AF$11)*L126)</f>
        <v>1</v>
      </c>
      <c r="AG126" s="134">
        <f>AC126*AE126*V126/AF126 / AI816</f>
        <v>0</v>
      </c>
      <c r="AH126" s="278">
        <f>AC126*AE126*V126/AF126 / AI856</f>
        <v>0</v>
      </c>
      <c r="AI126" s="77"/>
      <c r="AJ126" s="73"/>
      <c r="AK126" s="65"/>
    </row>
    <row r="127" spans="2:37" x14ac:dyDescent="0.2">
      <c r="B127" s="120">
        <v>7003</v>
      </c>
      <c r="C127" s="120" t="s">
        <v>181</v>
      </c>
      <c r="D127" s="120" t="str">
        <f>_xll.BDP(C127,$D$11)</f>
        <v>EUR</v>
      </c>
      <c r="E127" s="120" t="s">
        <v>285</v>
      </c>
      <c r="F127" s="121">
        <f>_xll.BDP(C127,$F$11)</f>
        <v>15.2</v>
      </c>
      <c r="G127" s="121">
        <f>_xll.BDP(C127,$G$11)</f>
        <v>15.055</v>
      </c>
      <c r="H127" s="122">
        <f>IF(OR(OR(G127="#N/A N/A",G127="#N/A Real Time"),OR(F127="#N/A N/A",F127="#N/A Real Time")),0,  G127 - F127)</f>
        <v>-0.14499999999999957</v>
      </c>
      <c r="I127" s="123">
        <f>IF(OR(F127=0,F127="#N/A N/A"),0,H127 / F127*100)</f>
        <v>-0.95394736842104988</v>
      </c>
      <c r="J127" s="124">
        <v>0</v>
      </c>
      <c r="K127" s="120" t="str">
        <f>CONCATENATE(D856,D127, " Curncy")</f>
        <v>EUREUR Curncy</v>
      </c>
      <c r="L127" s="120">
        <f>IF(D127 = D856,1,_xll.BDP(K127,$L$11))</f>
        <v>1</v>
      </c>
      <c r="M127" s="260">
        <f>IF(D127 = D856,1,_xll.BDP(K127,$M$11)*L127)</f>
        <v>1</v>
      </c>
      <c r="N127" s="126">
        <f>H127*J127*V127/M127</f>
        <v>0</v>
      </c>
      <c r="O127" s="127">
        <f>N127 / AA816</f>
        <v>0</v>
      </c>
      <c r="P127" s="268">
        <f>N127 / AA856</f>
        <v>0</v>
      </c>
      <c r="Q127" s="128">
        <f>IF(OR(OR(J127=0,G127 = "#N/A N/A"),G127="#N/A Real Time"),0,G127*J127*V127/M127)</f>
        <v>0</v>
      </c>
      <c r="R127" s="129">
        <f>Q127 / AA816*100</f>
        <v>0</v>
      </c>
      <c r="S127" s="273">
        <f>Q127 / AA856*100</f>
        <v>0</v>
      </c>
      <c r="T127" s="129">
        <f>IF(S127&lt;0,R127,0)</f>
        <v>0</v>
      </c>
      <c r="U127" s="273">
        <f>IF(S127&gt;0,R127,0)</f>
        <v>0</v>
      </c>
      <c r="V127" s="120">
        <f>IF(EXACT(D127,UPPER(D127)),1,0.01)/X127</f>
        <v>1</v>
      </c>
      <c r="W127" s="120">
        <v>0</v>
      </c>
      <c r="X127" s="120">
        <v>1</v>
      </c>
      <c r="Y127" s="127">
        <f>IF(AND(S127&lt;0,O127&gt;0),O127,0)</f>
        <v>0</v>
      </c>
      <c r="Z127" s="127">
        <f>IF(AND(S127&gt;0,O127&gt;0),O127,0)</f>
        <v>0</v>
      </c>
      <c r="AA127" s="74"/>
      <c r="AB127" s="130">
        <f>_xll.BDH(C127,$AB$11,$D$1,$D$1)</f>
        <v>14.91</v>
      </c>
      <c r="AC127" s="130">
        <f>IF(OR(OR(F127="#N/A N/A",F127="#N/A Real Time"),OR(AB127="#N/A N/A",AB127="#N/A Real Time")),0,  F127 - AB127)</f>
        <v>0.28999999999999915</v>
      </c>
      <c r="AD127" s="177">
        <f>IF(OR(AB127=0,AB127="#N/A N/A"),0,AC127 / AB127*100)</f>
        <v>1.9450033534540518</v>
      </c>
      <c r="AE127" s="132">
        <v>0</v>
      </c>
      <c r="AF127" s="133">
        <f>IF(D127 = D856,1,_xll.BDP(K127,$AF$11)*L127)</f>
        <v>1</v>
      </c>
      <c r="AG127" s="134">
        <f>AC127*AE127*V127/AF127 / AI816</f>
        <v>0</v>
      </c>
      <c r="AH127" s="278">
        <f>AC127*AE127*V127/AF127 / AI856</f>
        <v>0</v>
      </c>
      <c r="AI127" s="77"/>
      <c r="AJ127" s="73"/>
      <c r="AK127" s="65"/>
    </row>
    <row r="128" spans="2:37" x14ac:dyDescent="0.2">
      <c r="B128" s="120">
        <v>25712</v>
      </c>
      <c r="C128" s="120" t="s">
        <v>180</v>
      </c>
      <c r="D128" s="120" t="str">
        <f>_xll.BDP(C128,$D$11)</f>
        <v>EUR</v>
      </c>
      <c r="E128" s="120" t="s">
        <v>374</v>
      </c>
      <c r="F128" s="121">
        <f>_xll.BDP(C128,$F$11)</f>
        <v>77.150000000000006</v>
      </c>
      <c r="G128" s="121">
        <f>_xll.BDP(C128,$G$11)</f>
        <v>78.7</v>
      </c>
      <c r="H128" s="122">
        <f>IF(OR(OR(G128="#N/A N/A",G128="#N/A Real Time"),OR(F128="#N/A N/A",F128="#N/A Real Time")),0,  G128 - F128)</f>
        <v>1.5499999999999972</v>
      </c>
      <c r="I128" s="123">
        <f>IF(OR(F128=0,F128="#N/A N/A"),0,H128 / F128*100)</f>
        <v>2.009073233959815</v>
      </c>
      <c r="J128" s="124">
        <v>-36375</v>
      </c>
      <c r="K128" s="120" t="str">
        <f>CONCATENATE(D856,D128, " Curncy")</f>
        <v>EUREUR Curncy</v>
      </c>
      <c r="L128" s="120">
        <f>IF(D128 = D856,1,_xll.BDP(K128,$L$11))</f>
        <v>1</v>
      </c>
      <c r="M128" s="260">
        <f>IF(D128 = D856,1,_xll.BDP(K128,$M$11)*L128)</f>
        <v>1</v>
      </c>
      <c r="N128" s="126">
        <f>H128*J128*V128/M128</f>
        <v>-56381.249999999898</v>
      </c>
      <c r="O128" s="127">
        <f>N128 / AA816</f>
        <v>-2.8202681125289304E-4</v>
      </c>
      <c r="P128" s="268">
        <f>N128 / AA856</f>
        <v>-2.6286170782922576E-4</v>
      </c>
      <c r="Q128" s="128">
        <f>IF(OR(OR(J128=0,G128 = "#N/A N/A"),G128="#N/A Real Time"),0,G128*J128*V128/M128)</f>
        <v>-2862712.5</v>
      </c>
      <c r="R128" s="129">
        <f>Q128 / AA816*100</f>
        <v>-1.4319683900388851</v>
      </c>
      <c r="S128" s="273">
        <f>Q128 / AA856*100</f>
        <v>-1.3346591229780713</v>
      </c>
      <c r="T128" s="129">
        <f>IF(S128&lt;0,R128,0)</f>
        <v>-1.4319683900388851</v>
      </c>
      <c r="U128" s="273">
        <f>IF(S128&gt;0,R128,0)</f>
        <v>0</v>
      </c>
      <c r="V128" s="120">
        <f>IF(EXACT(D128,UPPER(D128)),1,0.01)/X128</f>
        <v>1</v>
      </c>
      <c r="W128" s="120">
        <v>0</v>
      </c>
      <c r="X128" s="120">
        <v>1</v>
      </c>
      <c r="Y128" s="127">
        <f>IF(AND(S128&lt;0,O128&gt;0),O128,0)</f>
        <v>0</v>
      </c>
      <c r="Z128" s="127">
        <f>IF(AND(S128&gt;0,O128&gt;0),O128,0)</f>
        <v>0</v>
      </c>
      <c r="AA128" s="74"/>
      <c r="AB128" s="130">
        <f>_xll.BDH(C128,$AB$11,$D$1,$D$1)</f>
        <v>77.25</v>
      </c>
      <c r="AC128" s="130">
        <f>IF(OR(OR(F128="#N/A N/A",F128="#N/A Real Time"),OR(AB128="#N/A N/A",AB128="#N/A Real Time")),0,  F128 - AB128)</f>
        <v>-9.9999999999994316E-2</v>
      </c>
      <c r="AD128" s="177">
        <f>IF(OR(AB128=0,AB128="#N/A N/A"),0,AC128 / AB128*100)</f>
        <v>-0.12944983818769493</v>
      </c>
      <c r="AE128" s="132">
        <v>-36375</v>
      </c>
      <c r="AF128" s="133">
        <f>IF(D128 = D856,1,_xll.BDP(K128,$AF$11)*L128)</f>
        <v>1</v>
      </c>
      <c r="AG128" s="134">
        <f>AC128*AE128*V128/AF128 / AI816</f>
        <v>1.8158187870093473E-5</v>
      </c>
      <c r="AH128" s="278">
        <f>AC128*AE128*V128/AF128 / AI856</f>
        <v>1.6924199970280216E-5</v>
      </c>
      <c r="AI128" s="77"/>
      <c r="AJ128" s="73"/>
      <c r="AK128" s="65"/>
    </row>
    <row r="129" spans="1:37" x14ac:dyDescent="0.2">
      <c r="B129" s="120">
        <v>2878</v>
      </c>
      <c r="C129" s="120" t="s">
        <v>556</v>
      </c>
      <c r="D129" s="120" t="str">
        <f>_xll.BDP(C129,$D$11)</f>
        <v>EUR</v>
      </c>
      <c r="E129" s="120" t="s">
        <v>594</v>
      </c>
      <c r="F129" s="121">
        <f>_xll.BDP(C129,$F$11)</f>
        <v>28</v>
      </c>
      <c r="G129" s="121">
        <f>_xll.BDP(C129,$G$11)</f>
        <v>28.38</v>
      </c>
      <c r="H129" s="122">
        <f>IF(OR(OR(G129="#N/A N/A",G129="#N/A Real Time"),OR(F129="#N/A N/A",F129="#N/A Real Time")),0,  G129 - F129)</f>
        <v>0.37999999999999901</v>
      </c>
      <c r="I129" s="123">
        <f>IF(OR(F129=0,F129="#N/A N/A"),0,H129 / F129*100)</f>
        <v>1.3571428571428537</v>
      </c>
      <c r="J129" s="124">
        <v>0</v>
      </c>
      <c r="K129" s="120" t="str">
        <f>CONCATENATE(D856,D129, " Curncy")</f>
        <v>EUREUR Curncy</v>
      </c>
      <c r="L129" s="120">
        <f>IF(D129 = D856,1,_xll.BDP(K129,$L$11))</f>
        <v>1</v>
      </c>
      <c r="M129" s="260">
        <f>IF(D129 = D856,1,_xll.BDP(K129,$M$11)*L129)</f>
        <v>1</v>
      </c>
      <c r="N129" s="126">
        <f>H129*J129*V129/M129</f>
        <v>0</v>
      </c>
      <c r="O129" s="127">
        <f>N129 / AA816</f>
        <v>0</v>
      </c>
      <c r="P129" s="268">
        <f>N129 / AA856</f>
        <v>0</v>
      </c>
      <c r="Q129" s="128">
        <f>IF(OR(OR(J129=0,G129 = "#N/A N/A"),G129="#N/A Real Time"),0,G129*J129*V129/M129)</f>
        <v>0</v>
      </c>
      <c r="R129" s="129">
        <f>Q129 / AA816*100</f>
        <v>0</v>
      </c>
      <c r="S129" s="273">
        <f>Q129 / AA856*100</f>
        <v>0</v>
      </c>
      <c r="T129" s="129">
        <f>IF(S129&lt;0,R129,0)</f>
        <v>0</v>
      </c>
      <c r="U129" s="273">
        <f>IF(S129&gt;0,R129,0)</f>
        <v>0</v>
      </c>
      <c r="V129" s="120">
        <f>IF(EXACT(D129,UPPER(D129)),1,0.01)/X129</f>
        <v>1</v>
      </c>
      <c r="W129" s="120">
        <v>0</v>
      </c>
      <c r="X129" s="120">
        <v>1</v>
      </c>
      <c r="Y129" s="127">
        <f>IF(AND(S129&lt;0,O129&gt;0),O129,0)</f>
        <v>0</v>
      </c>
      <c r="Z129" s="127">
        <f>IF(AND(S129&gt;0,O129&gt;0),O129,0)</f>
        <v>0</v>
      </c>
      <c r="AA129" s="74"/>
      <c r="AB129" s="130">
        <f>_xll.BDH(C129,$AB$11,$D$1,$D$1)</f>
        <v>26.93</v>
      </c>
      <c r="AC129" s="130">
        <f>IF(OR(OR(F129="#N/A N/A",F129="#N/A Real Time"),OR(AB129="#N/A N/A",AB129="#N/A Real Time")),0,  F129 - AB129)</f>
        <v>1.0700000000000003</v>
      </c>
      <c r="AD129" s="177">
        <f>IF(OR(AB129=0,AB129="#N/A N/A"),0,AC129 / AB129*100)</f>
        <v>3.9732640178239893</v>
      </c>
      <c r="AE129" s="132">
        <v>0</v>
      </c>
      <c r="AF129" s="133">
        <f>IF(D129 = D856,1,_xll.BDP(K129,$AF$11)*L129)</f>
        <v>1</v>
      </c>
      <c r="AG129" s="134">
        <f>AC129*AE129*V129/AF129 / AI816</f>
        <v>0</v>
      </c>
      <c r="AH129" s="278">
        <f>AC129*AE129*V129/AF129 / AI856</f>
        <v>0</v>
      </c>
      <c r="AI129" s="77"/>
      <c r="AJ129" s="73"/>
      <c r="AK129" s="65"/>
    </row>
    <row r="130" spans="1:37" x14ac:dyDescent="0.2">
      <c r="B130" s="120">
        <v>300</v>
      </c>
      <c r="C130" s="120" t="s">
        <v>557</v>
      </c>
      <c r="D130" s="120" t="str">
        <f>_xll.BDP(C130,$D$11)</f>
        <v>EUR</v>
      </c>
      <c r="E130" s="120" t="s">
        <v>595</v>
      </c>
      <c r="F130" s="121">
        <f>_xll.BDP(C130,$F$11)</f>
        <v>104.55</v>
      </c>
      <c r="G130" s="121">
        <f>_xll.BDP(C130,$G$11)</f>
        <v>103.15</v>
      </c>
      <c r="H130" s="122">
        <f>IF(OR(OR(G130="#N/A N/A",G130="#N/A Real Time"),OR(F130="#N/A N/A",F130="#N/A Real Time")),0,  G130 - F130)</f>
        <v>-1.3999999999999915</v>
      </c>
      <c r="I130" s="123">
        <f>IF(OR(F130=0,F130="#N/A N/A"),0,H130 / F130*100)</f>
        <v>-1.3390722142515461</v>
      </c>
      <c r="J130" s="124">
        <v>0</v>
      </c>
      <c r="K130" s="120" t="str">
        <f>CONCATENATE(D856,D130, " Curncy")</f>
        <v>EUREUR Curncy</v>
      </c>
      <c r="L130" s="120">
        <f>IF(D130 = D856,1,_xll.BDP(K130,$L$11))</f>
        <v>1</v>
      </c>
      <c r="M130" s="260">
        <f>IF(D130 = D856,1,_xll.BDP(K130,$M$11)*L130)</f>
        <v>1</v>
      </c>
      <c r="N130" s="126">
        <f>H130*J130*V130/M130</f>
        <v>0</v>
      </c>
      <c r="O130" s="127">
        <f>N130 / AA816</f>
        <v>0</v>
      </c>
      <c r="P130" s="268">
        <f>N130 / AA856</f>
        <v>0</v>
      </c>
      <c r="Q130" s="128">
        <f>IF(OR(OR(J130=0,G130 = "#N/A N/A"),G130="#N/A Real Time"),0,G130*J130*V130/M130)</f>
        <v>0</v>
      </c>
      <c r="R130" s="129">
        <f>Q130 / AA816*100</f>
        <v>0</v>
      </c>
      <c r="S130" s="273">
        <f>Q130 / AA856*100</f>
        <v>0</v>
      </c>
      <c r="T130" s="129">
        <f>IF(S130&lt;0,R130,0)</f>
        <v>0</v>
      </c>
      <c r="U130" s="273">
        <f>IF(S130&gt;0,R130,0)</f>
        <v>0</v>
      </c>
      <c r="V130" s="120">
        <f>IF(EXACT(D130,UPPER(D130)),1,0.01)/X130</f>
        <v>1</v>
      </c>
      <c r="W130" s="120">
        <v>0</v>
      </c>
      <c r="X130" s="120">
        <v>1</v>
      </c>
      <c r="Y130" s="127">
        <f>IF(AND(S130&lt;0,O130&gt;0),O130,0)</f>
        <v>0</v>
      </c>
      <c r="Z130" s="127">
        <f>IF(AND(S130&gt;0,O130&gt;0),O130,0)</f>
        <v>0</v>
      </c>
      <c r="AA130" s="74"/>
      <c r="AB130" s="130">
        <f>_xll.BDH(C130,$AB$11,$D$1,$D$1)</f>
        <v>104.35</v>
      </c>
      <c r="AC130" s="130">
        <f>IF(OR(OR(F130="#N/A N/A",F130="#N/A Real Time"),OR(AB130="#N/A N/A",AB130="#N/A Real Time")),0,  F130 - AB130)</f>
        <v>0.20000000000000284</v>
      </c>
      <c r="AD130" s="177">
        <f>IF(OR(AB130=0,AB130="#N/A N/A"),0,AC130 / AB130*100)</f>
        <v>0.19166267369430079</v>
      </c>
      <c r="AE130" s="132">
        <v>0</v>
      </c>
      <c r="AF130" s="133">
        <f>IF(D130 = D856,1,_xll.BDP(K130,$AF$11)*L130)</f>
        <v>1</v>
      </c>
      <c r="AG130" s="134">
        <f>AC130*AE130*V130/AF130 / AI816</f>
        <v>0</v>
      </c>
      <c r="AH130" s="278">
        <f>AC130*AE130*V130/AF130 / AI856</f>
        <v>0</v>
      </c>
      <c r="AI130" s="77"/>
      <c r="AJ130" s="73"/>
      <c r="AK130" s="65"/>
    </row>
    <row r="131" spans="1:37" x14ac:dyDescent="0.2">
      <c r="B131" s="120">
        <v>378</v>
      </c>
      <c r="C131" s="120" t="s">
        <v>558</v>
      </c>
      <c r="D131" s="120" t="str">
        <f>_xll.BDP(C131,$D$11)</f>
        <v>EUR</v>
      </c>
      <c r="E131" s="120" t="s">
        <v>596</v>
      </c>
      <c r="F131" s="121">
        <f>_xll.BDP(C131,$F$11)</f>
        <v>16.055</v>
      </c>
      <c r="G131" s="121">
        <f>_xll.BDP(C131,$G$11)</f>
        <v>16.035</v>
      </c>
      <c r="H131" s="122">
        <f>IF(OR(OR(G131="#N/A N/A",G131="#N/A Real Time"),OR(F131="#N/A N/A",F131="#N/A Real Time")),0,  G131 - F131)</f>
        <v>-1.9999999999999574E-2</v>
      </c>
      <c r="I131" s="123">
        <f>IF(OR(F131=0,F131="#N/A N/A"),0,H131 / F131*100)</f>
        <v>-0.12457178449081018</v>
      </c>
      <c r="J131" s="124">
        <v>-501334</v>
      </c>
      <c r="K131" s="120" t="str">
        <f>CONCATENATE(D856,D131, " Curncy")</f>
        <v>EUREUR Curncy</v>
      </c>
      <c r="L131" s="120">
        <f>IF(D131 = D856,1,_xll.BDP(K131,$L$11))</f>
        <v>1</v>
      </c>
      <c r="M131" s="260">
        <f>IF(D131 = D856,1,_xll.BDP(K131,$M$11)*L131)</f>
        <v>1</v>
      </c>
      <c r="N131" s="126">
        <f>H131*J131*V131/M131</f>
        <v>10026.679999999786</v>
      </c>
      <c r="O131" s="127">
        <f>N131 / AA816</f>
        <v>5.0154840267874555E-5</v>
      </c>
      <c r="P131" s="268">
        <f>N131 / AA856</f>
        <v>4.6746573172057908E-5</v>
      </c>
      <c r="Q131" s="128">
        <f>IF(OR(OR(J131=0,G131 = "#N/A N/A"),G131="#N/A Real Time"),0,G131*J131*V131/M131)</f>
        <v>-8038890.6900000004</v>
      </c>
      <c r="R131" s="129">
        <f>Q131 / AA816*100</f>
        <v>-4.0211643184769281</v>
      </c>
      <c r="S131" s="273">
        <f>Q131 / AA856*100</f>
        <v>-3.7479065040698227</v>
      </c>
      <c r="T131" s="129">
        <f>IF(S131&lt;0,R131,0)</f>
        <v>-4.0211643184769281</v>
      </c>
      <c r="U131" s="273">
        <f>IF(S131&gt;0,R131,0)</f>
        <v>0</v>
      </c>
      <c r="V131" s="120">
        <f>IF(EXACT(D131,UPPER(D131)),1,0.01)/X131</f>
        <v>1</v>
      </c>
      <c r="W131" s="120">
        <v>0</v>
      </c>
      <c r="X131" s="120">
        <v>1</v>
      </c>
      <c r="Y131" s="127">
        <f>IF(AND(S131&lt;0,O131&gt;0),O131,0)</f>
        <v>5.0154840267874555E-5</v>
      </c>
      <c r="Z131" s="127">
        <f>IF(AND(S131&gt;0,O131&gt;0),O131,0)</f>
        <v>0</v>
      </c>
      <c r="AA131" s="74"/>
      <c r="AB131" s="130">
        <f>_xll.BDH(C131,$AB$11,$D$1,$D$1)</f>
        <v>15.7</v>
      </c>
      <c r="AC131" s="130">
        <f>IF(OR(OR(F131="#N/A N/A",F131="#N/A Real Time"),OR(AB131="#N/A N/A",AB131="#N/A Real Time")),0,  F131 - AB131)</f>
        <v>0.35500000000000043</v>
      </c>
      <c r="AD131" s="177">
        <f>IF(OR(AB131=0,AB131="#N/A N/A"),0,AC131 / AB131*100)</f>
        <v>2.2611464968152895</v>
      </c>
      <c r="AE131" s="132">
        <v>-501334</v>
      </c>
      <c r="AF131" s="133">
        <f>IF(D131 = D856,1,_xll.BDP(K131,$AF$11)*L131)</f>
        <v>1</v>
      </c>
      <c r="AG131" s="134">
        <f>AC131*AE131*V131/AF131 / AI816</f>
        <v>-8.8843368246636955E-4</v>
      </c>
      <c r="AH131" s="278">
        <f>AC131*AE131*V131/AF131 / AI856</f>
        <v>-8.2805781116284229E-4</v>
      </c>
      <c r="AI131" s="77"/>
      <c r="AJ131" s="73"/>
      <c r="AK131" s="65"/>
    </row>
    <row r="132" spans="1:37" x14ac:dyDescent="0.2">
      <c r="A132" s="209"/>
      <c r="B132" s="120">
        <v>6435</v>
      </c>
      <c r="C132" s="120" t="s">
        <v>1563</v>
      </c>
      <c r="D132" s="120" t="str">
        <f>_xll.BDP(C132,$D$11)</f>
        <v>EUR</v>
      </c>
      <c r="E132" s="120" t="s">
        <v>1564</v>
      </c>
      <c r="F132" s="121">
        <f>_xll.BDP(C132,$F$11)</f>
        <v>22.03</v>
      </c>
      <c r="G132" s="121">
        <f>_xll.BDP(C132,$G$11)</f>
        <v>21.69</v>
      </c>
      <c r="H132" s="122">
        <f>IF(OR(OR(G132="#N/A N/A",G132="#N/A Real Time"),OR(F132="#N/A N/A",F132="#N/A Real Time")),0,  G132 - F132)</f>
        <v>-0.33999999999999986</v>
      </c>
      <c r="I132" s="123">
        <f>IF(OR(F132=0,F132="#N/A N/A"),0,H132 / F132*100)</f>
        <v>-1.5433499773036761</v>
      </c>
      <c r="J132" s="124">
        <v>0</v>
      </c>
      <c r="K132" s="120" t="str">
        <f>CONCATENATE(D856,D132, " Curncy")</f>
        <v>EUREUR Curncy</v>
      </c>
      <c r="L132" s="120">
        <f>IF(D132 = D856,1,_xll.BDP(K132,$L$11))</f>
        <v>1</v>
      </c>
      <c r="M132" s="260">
        <f>IF(D132 = D856,1,_xll.BDP(K132,$M$11)*L132)</f>
        <v>1</v>
      </c>
      <c r="N132" s="126">
        <f>H132*J132*V132/M132</f>
        <v>0</v>
      </c>
      <c r="O132" s="127">
        <f>N132 / AA816</f>
        <v>0</v>
      </c>
      <c r="P132" s="268">
        <f>N132 / AA856</f>
        <v>0</v>
      </c>
      <c r="Q132" s="128">
        <f>IF(OR(OR(J132=0,G132 = "#N/A N/A"),G132="#N/A Real Time"),0,G132*J132*V132/M132)</f>
        <v>0</v>
      </c>
      <c r="R132" s="129">
        <f>Q132 / AA816*100</f>
        <v>0</v>
      </c>
      <c r="S132" s="273">
        <f>Q132 / AA856*100</f>
        <v>0</v>
      </c>
      <c r="T132" s="129">
        <f>IF(S132&lt;0,R132,0)</f>
        <v>0</v>
      </c>
      <c r="U132" s="273">
        <f>IF(S132&gt;0,R132,0)</f>
        <v>0</v>
      </c>
      <c r="V132" s="120">
        <f>IF(EXACT(D132,UPPER(D132)),1,0.01)/X132</f>
        <v>1</v>
      </c>
      <c r="W132" s="120">
        <v>0</v>
      </c>
      <c r="X132" s="120">
        <v>1</v>
      </c>
      <c r="Y132" s="127">
        <f>IF(AND(S132&lt;0,O132&gt;0),O132,0)</f>
        <v>0</v>
      </c>
      <c r="Z132" s="127">
        <f>IF(AND(S132&gt;0,O132&gt;0),O132,0)</f>
        <v>0</v>
      </c>
      <c r="AA132" s="218"/>
      <c r="AB132" s="130">
        <f>_xll.BDH(C132,$AB$11,$D$1,$D$1)</f>
        <v>21.86</v>
      </c>
      <c r="AC132" s="130">
        <f>IF(OR(OR(F132="#N/A N/A",F132="#N/A Real Time"),OR(AB132="#N/A N/A",AB132="#N/A Real Time")),0,  F132 - AB132)</f>
        <v>0.17000000000000171</v>
      </c>
      <c r="AD132" s="177">
        <f>IF(OR(AB132=0,AB132="#N/A N/A"),0,AC132 / AB132*100)</f>
        <v>0.77767612076853476</v>
      </c>
      <c r="AE132" s="132">
        <v>0</v>
      </c>
      <c r="AF132" s="133">
        <f>IF(D132 = D856,1,_xll.BDP(K132,$AF$11)*L132)</f>
        <v>1</v>
      </c>
      <c r="AG132" s="134">
        <f>AC132*AE132*V132/AF132 / AI816</f>
        <v>0</v>
      </c>
      <c r="AH132" s="278">
        <f>AC132*AE132*V132/AF132 / AI856</f>
        <v>0</v>
      </c>
      <c r="AI132" s="223"/>
      <c r="AJ132" s="73"/>
      <c r="AK132" s="65"/>
    </row>
    <row r="133" spans="1:37" x14ac:dyDescent="0.2">
      <c r="B133" s="120">
        <v>1309</v>
      </c>
      <c r="C133" s="120" t="s">
        <v>559</v>
      </c>
      <c r="D133" s="120" t="str">
        <f>_xll.BDP(C133,$D$11)</f>
        <v>EUR</v>
      </c>
      <c r="E133" s="120" t="s">
        <v>597</v>
      </c>
      <c r="F133" s="121">
        <f>_xll.BDP(C133,$F$11)</f>
        <v>8.75</v>
      </c>
      <c r="G133" s="121">
        <f>_xll.BDP(C133,$G$11)</f>
        <v>8.8699999999999992</v>
      </c>
      <c r="H133" s="122">
        <f>IF(OR(OR(G133="#N/A N/A",G133="#N/A Real Time"),OR(F133="#N/A N/A",F133="#N/A Real Time")),0,  G133 - F133)</f>
        <v>0.11999999999999922</v>
      </c>
      <c r="I133" s="123">
        <f>IF(OR(F133=0,F133="#N/A N/A"),0,H133 / F133*100)</f>
        <v>1.3714285714285626</v>
      </c>
      <c r="J133" s="124">
        <v>0</v>
      </c>
      <c r="K133" s="120" t="str">
        <f>CONCATENATE(D856,D133, " Curncy")</f>
        <v>EUREUR Curncy</v>
      </c>
      <c r="L133" s="120">
        <f>IF(D133 = D856,1,_xll.BDP(K133,$L$11))</f>
        <v>1</v>
      </c>
      <c r="M133" s="260">
        <f>IF(D133 = D856,1,_xll.BDP(K133,$M$11)*L133)</f>
        <v>1</v>
      </c>
      <c r="N133" s="126">
        <f>H133*J133*V133/M133</f>
        <v>0</v>
      </c>
      <c r="O133" s="127">
        <f>N133 / AA816</f>
        <v>0</v>
      </c>
      <c r="P133" s="268">
        <f>N133 / AA856</f>
        <v>0</v>
      </c>
      <c r="Q133" s="128">
        <f>IF(OR(OR(J133=0,G133 = "#N/A N/A"),G133="#N/A Real Time"),0,G133*J133*V133/M133)</f>
        <v>0</v>
      </c>
      <c r="R133" s="129">
        <f>Q133 / AA816*100</f>
        <v>0</v>
      </c>
      <c r="S133" s="273">
        <f>Q133 / AA856*100</f>
        <v>0</v>
      </c>
      <c r="T133" s="129">
        <f>IF(S133&lt;0,R133,0)</f>
        <v>0</v>
      </c>
      <c r="U133" s="273">
        <f>IF(S133&gt;0,R133,0)</f>
        <v>0</v>
      </c>
      <c r="V133" s="120">
        <f>IF(EXACT(D133,UPPER(D133)),1,0.01)/X133</f>
        <v>1</v>
      </c>
      <c r="W133" s="120">
        <v>0</v>
      </c>
      <c r="X133" s="120">
        <v>1</v>
      </c>
      <c r="Y133" s="127">
        <f>IF(AND(S133&lt;0,O133&gt;0),O133,0)</f>
        <v>0</v>
      </c>
      <c r="Z133" s="127">
        <f>IF(AND(S133&gt;0,O133&gt;0),O133,0)</f>
        <v>0</v>
      </c>
      <c r="AA133" s="74"/>
      <c r="AB133" s="130">
        <f>_xll.BDH(C133,$AB$11,$D$1,$D$1)</f>
        <v>8.7249999999999996</v>
      </c>
      <c r="AC133" s="130">
        <f>IF(OR(OR(F133="#N/A N/A",F133="#N/A Real Time"),OR(AB133="#N/A N/A",AB133="#N/A Real Time")),0,  F133 - AB133)</f>
        <v>2.5000000000000355E-2</v>
      </c>
      <c r="AD133" s="177">
        <f>IF(OR(AB133=0,AB133="#N/A N/A"),0,AC133 / AB133*100)</f>
        <v>0.28653295128940237</v>
      </c>
      <c r="AE133" s="132">
        <v>0</v>
      </c>
      <c r="AF133" s="133">
        <f>IF(D133 = D856,1,_xll.BDP(K133,$AF$11)*L133)</f>
        <v>1</v>
      </c>
      <c r="AG133" s="134">
        <f>AC133*AE133*V133/AF133 / AI816</f>
        <v>0</v>
      </c>
      <c r="AH133" s="278">
        <f>AC133*AE133*V133/AF133 / AI856</f>
        <v>0</v>
      </c>
      <c r="AI133" s="77"/>
      <c r="AJ133" s="73"/>
      <c r="AK133" s="65"/>
    </row>
    <row r="134" spans="1:37" x14ac:dyDescent="0.2">
      <c r="B134" s="120">
        <v>934</v>
      </c>
      <c r="C134" s="120" t="s">
        <v>560</v>
      </c>
      <c r="D134" s="120" t="str">
        <f>_xll.BDP(C134,$D$11)</f>
        <v>EUR</v>
      </c>
      <c r="E134" s="120" t="s">
        <v>598</v>
      </c>
      <c r="F134" s="121">
        <f>_xll.BDP(C134,$F$11)</f>
        <v>106.3</v>
      </c>
      <c r="G134" s="121">
        <f>_xll.BDP(C134,$G$11)</f>
        <v>107.5</v>
      </c>
      <c r="H134" s="122">
        <f>IF(OR(OR(G134="#N/A N/A",G134="#N/A Real Time"),OR(F134="#N/A N/A",F134="#N/A Real Time")),0,  G134 - F134)</f>
        <v>1.2000000000000028</v>
      </c>
      <c r="I134" s="123">
        <f>IF(OR(F134=0,F134="#N/A N/A"),0,H134 / F134*100)</f>
        <v>1.1288805268109152</v>
      </c>
      <c r="J134" s="124">
        <v>0</v>
      </c>
      <c r="K134" s="120" t="str">
        <f>CONCATENATE(D856,D134, " Curncy")</f>
        <v>EUREUR Curncy</v>
      </c>
      <c r="L134" s="120">
        <f>IF(D134 = D856,1,_xll.BDP(K134,$L$11))</f>
        <v>1</v>
      </c>
      <c r="M134" s="260">
        <f>IF(D134 = D856,1,_xll.BDP(K134,$M$11)*L134)</f>
        <v>1</v>
      </c>
      <c r="N134" s="126">
        <f>H134*J134*V134/M134</f>
        <v>0</v>
      </c>
      <c r="O134" s="127">
        <f>N134 / AA816</f>
        <v>0</v>
      </c>
      <c r="P134" s="268">
        <f>N134 / AA856</f>
        <v>0</v>
      </c>
      <c r="Q134" s="128">
        <f>IF(OR(OR(J134=0,G134 = "#N/A N/A"),G134="#N/A Real Time"),0,G134*J134*V134/M134)</f>
        <v>0</v>
      </c>
      <c r="R134" s="129">
        <f>Q134 / AA816*100</f>
        <v>0</v>
      </c>
      <c r="S134" s="273">
        <f>Q134 / AA856*100</f>
        <v>0</v>
      </c>
      <c r="T134" s="129">
        <f>IF(S134&lt;0,R134,0)</f>
        <v>0</v>
      </c>
      <c r="U134" s="273">
        <f>IF(S134&gt;0,R134,0)</f>
        <v>0</v>
      </c>
      <c r="V134" s="120">
        <f>IF(EXACT(D134,UPPER(D134)),1,0.01)/X134</f>
        <v>1</v>
      </c>
      <c r="W134" s="120">
        <v>0</v>
      </c>
      <c r="X134" s="120">
        <v>1</v>
      </c>
      <c r="Y134" s="127">
        <f>IF(AND(S134&lt;0,O134&gt;0),O134,0)</f>
        <v>0</v>
      </c>
      <c r="Z134" s="127">
        <f>IF(AND(S134&gt;0,O134&gt;0),O134,0)</f>
        <v>0</v>
      </c>
      <c r="AA134" s="74"/>
      <c r="AB134" s="130">
        <f>_xll.BDH(C134,$AB$11,$D$1,$D$1)</f>
        <v>106.1</v>
      </c>
      <c r="AC134" s="130">
        <f>IF(OR(OR(F134="#N/A N/A",F134="#N/A Real Time"),OR(AB134="#N/A N/A",AB134="#N/A Real Time")),0,  F134 - AB134)</f>
        <v>0.20000000000000284</v>
      </c>
      <c r="AD134" s="177">
        <f>IF(OR(AB134=0,AB134="#N/A N/A"),0,AC134 / AB134*100)</f>
        <v>0.18850141376060589</v>
      </c>
      <c r="AE134" s="132">
        <v>0</v>
      </c>
      <c r="AF134" s="133">
        <f>IF(D134 = D856,1,_xll.BDP(K134,$AF$11)*L134)</f>
        <v>1</v>
      </c>
      <c r="AG134" s="134">
        <f>AC134*AE134*V134/AF134 / AI816</f>
        <v>0</v>
      </c>
      <c r="AH134" s="278">
        <f>AC134*AE134*V134/AF134 / AI856</f>
        <v>0</v>
      </c>
      <c r="AI134" s="77"/>
      <c r="AJ134" s="73"/>
      <c r="AK134" s="65"/>
    </row>
    <row r="135" spans="1:37" x14ac:dyDescent="0.2">
      <c r="B135" s="120">
        <v>303</v>
      </c>
      <c r="C135" s="120" t="s">
        <v>561</v>
      </c>
      <c r="D135" s="120" t="str">
        <f>_xll.BDP(C135,$D$11)</f>
        <v>EUR</v>
      </c>
      <c r="E135" s="120" t="s">
        <v>599</v>
      </c>
      <c r="F135" s="121">
        <f>_xll.BDP(C135,$F$11)</f>
        <v>49.99</v>
      </c>
      <c r="G135" s="121">
        <f>_xll.BDP(C135,$G$11)</f>
        <v>50.1</v>
      </c>
      <c r="H135" s="122">
        <f>IF(OR(OR(G135="#N/A N/A",G135="#N/A Real Time"),OR(F135="#N/A N/A",F135="#N/A Real Time")),0,  G135 - F135)</f>
        <v>0.10999999999999943</v>
      </c>
      <c r="I135" s="123">
        <f>IF(OR(F135=0,F135="#N/A N/A"),0,H135 / F135*100)</f>
        <v>0.2200440088017592</v>
      </c>
      <c r="J135" s="124">
        <v>0</v>
      </c>
      <c r="K135" s="120" t="str">
        <f>CONCATENATE(D856,D135, " Curncy")</f>
        <v>EUREUR Curncy</v>
      </c>
      <c r="L135" s="120">
        <f>IF(D135 = D856,1,_xll.BDP(K135,$L$11))</f>
        <v>1</v>
      </c>
      <c r="M135" s="260">
        <f>IF(D135 = D856,1,_xll.BDP(K135,$M$11)*L135)</f>
        <v>1</v>
      </c>
      <c r="N135" s="126">
        <f>H135*J135*V135/M135</f>
        <v>0</v>
      </c>
      <c r="O135" s="127">
        <f>N135 / AA816</f>
        <v>0</v>
      </c>
      <c r="P135" s="268">
        <f>N135 / AA856</f>
        <v>0</v>
      </c>
      <c r="Q135" s="128">
        <f>IF(OR(OR(J135=0,G135 = "#N/A N/A"),G135="#N/A Real Time"),0,G135*J135*V135/M135)</f>
        <v>0</v>
      </c>
      <c r="R135" s="129">
        <f>Q135 / AA816*100</f>
        <v>0</v>
      </c>
      <c r="S135" s="273">
        <f>Q135 / AA856*100</f>
        <v>0</v>
      </c>
      <c r="T135" s="129">
        <f>IF(S135&lt;0,R135,0)</f>
        <v>0</v>
      </c>
      <c r="U135" s="273">
        <f>IF(S135&gt;0,R135,0)</f>
        <v>0</v>
      </c>
      <c r="V135" s="120">
        <f>IF(EXACT(D135,UPPER(D135)),1,0.01)/X135</f>
        <v>1</v>
      </c>
      <c r="W135" s="120">
        <v>0</v>
      </c>
      <c r="X135" s="120">
        <v>1</v>
      </c>
      <c r="Y135" s="127">
        <f>IF(AND(S135&lt;0,O135&gt;0),O135,0)</f>
        <v>0</v>
      </c>
      <c r="Z135" s="127">
        <f>IF(AND(S135&gt;0,O135&gt;0),O135,0)</f>
        <v>0</v>
      </c>
      <c r="AA135" s="74"/>
      <c r="AB135" s="130">
        <f>_xll.BDH(C135,$AB$11,$D$1,$D$1)</f>
        <v>50.08</v>
      </c>
      <c r="AC135" s="130">
        <f>IF(OR(OR(F135="#N/A N/A",F135="#N/A Real Time"),OR(AB135="#N/A N/A",AB135="#N/A Real Time")),0,  F135 - AB135)</f>
        <v>-8.9999999999996305E-2</v>
      </c>
      <c r="AD135" s="177">
        <f>IF(OR(AB135=0,AB135="#N/A N/A"),0,AC135 / AB135*100)</f>
        <v>-0.17971246006389038</v>
      </c>
      <c r="AE135" s="132">
        <v>0</v>
      </c>
      <c r="AF135" s="133">
        <f>IF(D135 = D856,1,_xll.BDP(K135,$AF$11)*L135)</f>
        <v>1</v>
      </c>
      <c r="AG135" s="134">
        <f>AC135*AE135*V135/AF135 / AI816</f>
        <v>0</v>
      </c>
      <c r="AH135" s="278">
        <f>AC135*AE135*V135/AF135 / AI856</f>
        <v>0</v>
      </c>
      <c r="AI135" s="77"/>
      <c r="AJ135" s="73"/>
      <c r="AK135" s="65"/>
    </row>
    <row r="136" spans="1:37" x14ac:dyDescent="0.2">
      <c r="B136" s="120">
        <v>1965</v>
      </c>
      <c r="C136" s="120" t="s">
        <v>562</v>
      </c>
      <c r="D136" s="120" t="str">
        <f>_xll.BDP(C136,$D$11)</f>
        <v>EUR</v>
      </c>
      <c r="E136" s="120" t="s">
        <v>600</v>
      </c>
      <c r="F136" s="121">
        <f>_xll.BDP(C136,$F$11)</f>
        <v>81.459999999999994</v>
      </c>
      <c r="G136" s="121">
        <f>_xll.BDP(C136,$G$11)</f>
        <v>82.58</v>
      </c>
      <c r="H136" s="122">
        <f>IF(OR(OR(G136="#N/A N/A",G136="#N/A Real Time"),OR(F136="#N/A N/A",F136="#N/A Real Time")),0,  G136 - F136)</f>
        <v>1.1200000000000045</v>
      </c>
      <c r="I136" s="123">
        <f>IF(OR(F136=0,F136="#N/A N/A"),0,H136 / F136*100)</f>
        <v>1.3749079302725322</v>
      </c>
      <c r="J136" s="124">
        <v>0</v>
      </c>
      <c r="K136" s="120" t="str">
        <f>CONCATENATE(D856,D136, " Curncy")</f>
        <v>EUREUR Curncy</v>
      </c>
      <c r="L136" s="120">
        <f>IF(D136 = D856,1,_xll.BDP(K136,$L$11))</f>
        <v>1</v>
      </c>
      <c r="M136" s="260">
        <f>IF(D136 = D856,1,_xll.BDP(K136,$M$11)*L136)</f>
        <v>1</v>
      </c>
      <c r="N136" s="126">
        <f>H136*J136*V136/M136</f>
        <v>0</v>
      </c>
      <c r="O136" s="127">
        <f>N136 / AA816</f>
        <v>0</v>
      </c>
      <c r="P136" s="268">
        <f>N136 / AA856</f>
        <v>0</v>
      </c>
      <c r="Q136" s="128">
        <f>IF(OR(OR(J136=0,G136 = "#N/A N/A"),G136="#N/A Real Time"),0,G136*J136*V136/M136)</f>
        <v>0</v>
      </c>
      <c r="R136" s="129">
        <f>Q136 / AA816*100</f>
        <v>0</v>
      </c>
      <c r="S136" s="273">
        <f>Q136 / AA856*100</f>
        <v>0</v>
      </c>
      <c r="T136" s="129">
        <f>IF(S136&lt;0,R136,0)</f>
        <v>0</v>
      </c>
      <c r="U136" s="273">
        <f>IF(S136&gt;0,R136,0)</f>
        <v>0</v>
      </c>
      <c r="V136" s="120">
        <f>IF(EXACT(D136,UPPER(D136)),1,0.01)/X136</f>
        <v>1</v>
      </c>
      <c r="W136" s="120">
        <v>0</v>
      </c>
      <c r="X136" s="120">
        <v>1</v>
      </c>
      <c r="Y136" s="127">
        <f>IF(AND(S136&lt;0,O136&gt;0),O136,0)</f>
        <v>0</v>
      </c>
      <c r="Z136" s="127">
        <f>IF(AND(S136&gt;0,O136&gt;0),O136,0)</f>
        <v>0</v>
      </c>
      <c r="AA136" s="74"/>
      <c r="AB136" s="130">
        <f>_xll.BDH(C136,$AB$11,$D$1,$D$1)</f>
        <v>80.88</v>
      </c>
      <c r="AC136" s="130">
        <f>IF(OR(OR(F136="#N/A N/A",F136="#N/A Real Time"),OR(AB136="#N/A N/A",AB136="#N/A Real Time")),0,  F136 - AB136)</f>
        <v>0.57999999999999829</v>
      </c>
      <c r="AD136" s="177">
        <f>IF(OR(AB136=0,AB136="#N/A N/A"),0,AC136 / AB136*100)</f>
        <v>0.71711177052423136</v>
      </c>
      <c r="AE136" s="132">
        <v>0</v>
      </c>
      <c r="AF136" s="133">
        <f>IF(D136 = D856,1,_xll.BDP(K136,$AF$11)*L136)</f>
        <v>1</v>
      </c>
      <c r="AG136" s="134">
        <f>AC136*AE136*V136/AF136 / AI816</f>
        <v>0</v>
      </c>
      <c r="AH136" s="278">
        <f>AC136*AE136*V136/AF136 / AI856</f>
        <v>0</v>
      </c>
      <c r="AI136" s="77"/>
      <c r="AJ136" s="73"/>
      <c r="AK136" s="65"/>
    </row>
    <row r="137" spans="1:37" x14ac:dyDescent="0.2">
      <c r="B137" s="120">
        <v>299</v>
      </c>
      <c r="C137" s="120" t="s">
        <v>179</v>
      </c>
      <c r="D137" s="120" t="str">
        <f>_xll.BDP(C137,$D$11)</f>
        <v>EUR</v>
      </c>
      <c r="E137" s="120" t="s">
        <v>373</v>
      </c>
      <c r="F137" s="121">
        <f>_xll.BDP(C137,$F$11)</f>
        <v>30.24</v>
      </c>
      <c r="G137" s="121">
        <f>_xll.BDP(C137,$G$11)</f>
        <v>30.36</v>
      </c>
      <c r="H137" s="122">
        <f>IF(OR(OR(G137="#N/A N/A",G137="#N/A Real Time"),OR(F137="#N/A N/A",F137="#N/A Real Time")),0,  G137 - F137)</f>
        <v>0.12000000000000099</v>
      </c>
      <c r="I137" s="123">
        <f>IF(OR(F137=0,F137="#N/A N/A"),0,H137 / F137*100)</f>
        <v>0.39682539682540008</v>
      </c>
      <c r="J137" s="124">
        <v>-154230</v>
      </c>
      <c r="K137" s="120" t="str">
        <f>CONCATENATE(D856,D137, " Curncy")</f>
        <v>EUREUR Curncy</v>
      </c>
      <c r="L137" s="120">
        <f>IF(D137 = D856,1,_xll.BDP(K137,$L$11))</f>
        <v>1</v>
      </c>
      <c r="M137" s="260">
        <f>IF(D137 = D856,1,_xll.BDP(K137,$M$11)*L137)</f>
        <v>1</v>
      </c>
      <c r="N137" s="126">
        <f>H137*J137*V137/M137</f>
        <v>-18507.600000000155</v>
      </c>
      <c r="O137" s="127">
        <f>N137 / AA816</f>
        <v>-9.2577575203531241E-5</v>
      </c>
      <c r="P137" s="268">
        <f>N137 / AA856</f>
        <v>-8.6286475447426729E-5</v>
      </c>
      <c r="Q137" s="128">
        <f>IF(OR(OR(J137=0,G137 = "#N/A N/A"),G137="#N/A Real Time"),0,G137*J137*V137/M137)</f>
        <v>-4682422.8</v>
      </c>
      <c r="R137" s="129">
        <f>Q137 / AA816*100</f>
        <v>-2.3422126526493208</v>
      </c>
      <c r="S137" s="273">
        <f>Q137 / AA856*100</f>
        <v>-2.1830478288198778</v>
      </c>
      <c r="T137" s="129">
        <f>IF(S137&lt;0,R137,0)</f>
        <v>-2.3422126526493208</v>
      </c>
      <c r="U137" s="273">
        <f>IF(S137&gt;0,R137,0)</f>
        <v>0</v>
      </c>
      <c r="V137" s="120">
        <f>IF(EXACT(D137,UPPER(D137)),1,0.01)/X137</f>
        <v>1</v>
      </c>
      <c r="W137" s="120">
        <v>0</v>
      </c>
      <c r="X137" s="120">
        <v>1</v>
      </c>
      <c r="Y137" s="127">
        <f>IF(AND(S137&lt;0,O137&gt;0),O137,0)</f>
        <v>0</v>
      </c>
      <c r="Z137" s="127">
        <f>IF(AND(S137&gt;0,O137&gt;0),O137,0)</f>
        <v>0</v>
      </c>
      <c r="AA137" s="74"/>
      <c r="AB137" s="130">
        <f>_xll.BDH(C137,$AB$11,$D$1,$D$1)</f>
        <v>29.29</v>
      </c>
      <c r="AC137" s="130">
        <f>IF(OR(OR(F137="#N/A N/A",F137="#N/A Real Time"),OR(AB137="#N/A N/A",AB137="#N/A Real Time")),0,  F137 - AB137)</f>
        <v>0.94999999999999929</v>
      </c>
      <c r="AD137" s="177">
        <f>IF(OR(AB137=0,AB137="#N/A N/A"),0,AC137 / AB137*100)</f>
        <v>3.2434277910549656</v>
      </c>
      <c r="AE137" s="132">
        <v>-154230</v>
      </c>
      <c r="AF137" s="133">
        <f>IF(D137 = D856,1,_xll.BDP(K137,$AF$11)*L137)</f>
        <v>1</v>
      </c>
      <c r="AG137" s="134">
        <f>AC137*AE137*V137/AF137 / AI816</f>
        <v>-7.3141180740740608E-4</v>
      </c>
      <c r="AH137" s="278">
        <f>AC137*AE137*V137/AF137 / AI856</f>
        <v>-6.817067748029254E-4</v>
      </c>
      <c r="AI137" s="77"/>
      <c r="AJ137" s="73"/>
      <c r="AK137" s="65"/>
    </row>
    <row r="138" spans="1:37" x14ac:dyDescent="0.2">
      <c r="B138" s="120">
        <v>3999</v>
      </c>
      <c r="C138" s="120" t="s">
        <v>178</v>
      </c>
      <c r="D138" s="120" t="str">
        <f>_xll.BDP(C138,$D$11)</f>
        <v>EUR</v>
      </c>
      <c r="E138" s="120" t="s">
        <v>372</v>
      </c>
      <c r="F138" s="121">
        <f>_xll.BDP(C138,$F$11)</f>
        <v>2.14</v>
      </c>
      <c r="G138" s="121">
        <f>_xll.BDP(C138,$G$11)</f>
        <v>2.1190000000000002</v>
      </c>
      <c r="H138" s="122">
        <f>IF(OR(OR(G138="#N/A N/A",G138="#N/A Real Time"),OR(F138="#N/A N/A",F138="#N/A Real Time")),0,  G138 - F138)</f>
        <v>-2.0999999999999908E-2</v>
      </c>
      <c r="I138" s="123">
        <f>IF(OR(F138=0,F138="#N/A N/A"),0,H138 / F138*100)</f>
        <v>-0.98130841121494894</v>
      </c>
      <c r="J138" s="124">
        <v>0</v>
      </c>
      <c r="K138" s="120" t="str">
        <f>CONCATENATE(D856,D138, " Curncy")</f>
        <v>EUREUR Curncy</v>
      </c>
      <c r="L138" s="120">
        <f>IF(D138 = D856,1,_xll.BDP(K138,$L$11))</f>
        <v>1</v>
      </c>
      <c r="M138" s="260">
        <f>IF(D138 = D856,1,_xll.BDP(K138,$M$11)*L138)</f>
        <v>1</v>
      </c>
      <c r="N138" s="126">
        <f>H138*J138*V138/M138</f>
        <v>0</v>
      </c>
      <c r="O138" s="127">
        <f>N138 / AA816</f>
        <v>0</v>
      </c>
      <c r="P138" s="268">
        <f>N138 / AA856</f>
        <v>0</v>
      </c>
      <c r="Q138" s="128">
        <f>IF(OR(OR(J138=0,G138 = "#N/A N/A"),G138="#N/A Real Time"),0,G138*J138*V138/M138)</f>
        <v>0</v>
      </c>
      <c r="R138" s="129">
        <f>Q138 / AA816*100</f>
        <v>0</v>
      </c>
      <c r="S138" s="273">
        <f>Q138 / AA856*100</f>
        <v>0</v>
      </c>
      <c r="T138" s="129">
        <f>IF(S138&lt;0,R138,0)</f>
        <v>0</v>
      </c>
      <c r="U138" s="273">
        <f>IF(S138&gt;0,R138,0)</f>
        <v>0</v>
      </c>
      <c r="V138" s="120">
        <f>IF(EXACT(D138,UPPER(D138)),1,0.01)/X138</f>
        <v>1</v>
      </c>
      <c r="W138" s="120">
        <v>0</v>
      </c>
      <c r="X138" s="120">
        <v>1</v>
      </c>
      <c r="Y138" s="127">
        <f>IF(AND(S138&lt;0,O138&gt;0),O138,0)</f>
        <v>0</v>
      </c>
      <c r="Z138" s="127">
        <f>IF(AND(S138&gt;0,O138&gt;0),O138,0)</f>
        <v>0</v>
      </c>
      <c r="AA138" s="74"/>
      <c r="AB138" s="130">
        <f>_xll.BDH(C138,$AB$11,$D$1,$D$1)</f>
        <v>2.0939999999999999</v>
      </c>
      <c r="AC138" s="130">
        <f>IF(OR(OR(F138="#N/A N/A",F138="#N/A Real Time"),OR(AB138="#N/A N/A",AB138="#N/A Real Time")),0,  F138 - AB138)</f>
        <v>4.6000000000000263E-2</v>
      </c>
      <c r="AD138" s="177">
        <f>IF(OR(AB138=0,AB138="#N/A N/A"),0,AC138 / AB138*100)</f>
        <v>2.1967526265520663</v>
      </c>
      <c r="AE138" s="132">
        <v>0</v>
      </c>
      <c r="AF138" s="133">
        <f>IF(D138 = D856,1,_xll.BDP(K138,$AF$11)*L138)</f>
        <v>1</v>
      </c>
      <c r="AG138" s="134">
        <f>AC138*AE138*V138/AF138 / AI816</f>
        <v>0</v>
      </c>
      <c r="AH138" s="278">
        <f>AC138*AE138*V138/AF138 / AI856</f>
        <v>0</v>
      </c>
      <c r="AI138" s="77"/>
      <c r="AJ138" s="73"/>
      <c r="AK138" s="65"/>
    </row>
    <row r="139" spans="1:37" x14ac:dyDescent="0.2">
      <c r="B139" s="120">
        <v>2098</v>
      </c>
      <c r="C139" s="120" t="s">
        <v>563</v>
      </c>
      <c r="D139" s="120" t="str">
        <f>_xll.BDP(C139,$D$11)</f>
        <v>EUR</v>
      </c>
      <c r="E139" s="120" t="s">
        <v>601</v>
      </c>
      <c r="F139" s="121">
        <f>_xll.BDP(C139,$F$11)</f>
        <v>20.46</v>
      </c>
      <c r="G139" s="121">
        <f>_xll.BDP(C139,$G$11)</f>
        <v>20.67</v>
      </c>
      <c r="H139" s="122">
        <f>IF(OR(OR(G139="#N/A N/A",G139="#N/A Real Time"),OR(F139="#N/A N/A",F139="#N/A Real Time")),0,  G139 - F139)</f>
        <v>0.21000000000000085</v>
      </c>
      <c r="I139" s="123">
        <f>IF(OR(F139=0,F139="#N/A N/A"),0,H139 / F139*100)</f>
        <v>1.026392961876837</v>
      </c>
      <c r="J139" s="124">
        <v>0</v>
      </c>
      <c r="K139" s="120" t="str">
        <f>CONCATENATE(D856,D139, " Curncy")</f>
        <v>EUREUR Curncy</v>
      </c>
      <c r="L139" s="120">
        <f>IF(D139 = D856,1,_xll.BDP(K139,$L$11))</f>
        <v>1</v>
      </c>
      <c r="M139" s="260">
        <f>IF(D139 = D856,1,_xll.BDP(K139,$M$11)*L139)</f>
        <v>1</v>
      </c>
      <c r="N139" s="126">
        <f>H139*J139*V139/M139</f>
        <v>0</v>
      </c>
      <c r="O139" s="127">
        <f>N139 / AA816</f>
        <v>0</v>
      </c>
      <c r="P139" s="268">
        <f>N139 / AA856</f>
        <v>0</v>
      </c>
      <c r="Q139" s="128">
        <f>IF(OR(OR(J139=0,G139 = "#N/A N/A"),G139="#N/A Real Time"),0,G139*J139*V139/M139)</f>
        <v>0</v>
      </c>
      <c r="R139" s="129">
        <f>Q139 / AA816*100</f>
        <v>0</v>
      </c>
      <c r="S139" s="273">
        <f>Q139 / AA856*100</f>
        <v>0</v>
      </c>
      <c r="T139" s="129">
        <f>IF(S139&lt;0,R139,0)</f>
        <v>0</v>
      </c>
      <c r="U139" s="273">
        <f>IF(S139&gt;0,R139,0)</f>
        <v>0</v>
      </c>
      <c r="V139" s="120">
        <f>IF(EXACT(D139,UPPER(D139)),1,0.01)/X139</f>
        <v>1</v>
      </c>
      <c r="W139" s="120">
        <v>0</v>
      </c>
      <c r="X139" s="120">
        <v>1</v>
      </c>
      <c r="Y139" s="127">
        <f>IF(AND(S139&lt;0,O139&gt;0),O139,0)</f>
        <v>0</v>
      </c>
      <c r="Z139" s="127">
        <f>IF(AND(S139&gt;0,O139&gt;0),O139,0)</f>
        <v>0</v>
      </c>
      <c r="AA139" s="74"/>
      <c r="AB139" s="130">
        <f>_xll.BDH(C139,$AB$11,$D$1,$D$1)</f>
        <v>20.55</v>
      </c>
      <c r="AC139" s="130">
        <f>IF(OR(OR(F139="#N/A N/A",F139="#N/A Real Time"),OR(AB139="#N/A N/A",AB139="#N/A Real Time")),0,  F139 - AB139)</f>
        <v>-8.9999999999999858E-2</v>
      </c>
      <c r="AD139" s="177">
        <f>IF(OR(AB139=0,AB139="#N/A N/A"),0,AC139 / AB139*100)</f>
        <v>-0.43795620437956129</v>
      </c>
      <c r="AE139" s="132">
        <v>0</v>
      </c>
      <c r="AF139" s="133">
        <f>IF(D139 = D856,1,_xll.BDP(K139,$AF$11)*L139)</f>
        <v>1</v>
      </c>
      <c r="AG139" s="134">
        <f>AC139*AE139*V139/AF139 / AI816</f>
        <v>0</v>
      </c>
      <c r="AH139" s="278">
        <f>AC139*AE139*V139/AF139 / AI856</f>
        <v>0</v>
      </c>
      <c r="AI139" s="77"/>
      <c r="AJ139" s="73"/>
      <c r="AK139" s="65"/>
    </row>
    <row r="140" spans="1:37" x14ac:dyDescent="0.2">
      <c r="B140" s="120">
        <v>2055</v>
      </c>
      <c r="C140" s="120" t="s">
        <v>177</v>
      </c>
      <c r="D140" s="120" t="str">
        <f>_xll.BDP(C140,$D$11)</f>
        <v>EUR</v>
      </c>
      <c r="E140" s="120" t="s">
        <v>371</v>
      </c>
      <c r="F140" s="121">
        <f>_xll.BDP(C140,$F$11)</f>
        <v>89.66</v>
      </c>
      <c r="G140" s="121">
        <f>_xll.BDP(C140,$G$11)</f>
        <v>89.22</v>
      </c>
      <c r="H140" s="122">
        <f>IF(OR(OR(G140="#N/A N/A",G140="#N/A Real Time"),OR(F140="#N/A N/A",F140="#N/A Real Time")),0,  G140 - F140)</f>
        <v>-0.43999999999999773</v>
      </c>
      <c r="I140" s="123">
        <f>IF(OR(F140=0,F140="#N/A N/A"),0,H140 / F140*100)</f>
        <v>-0.49074280615658905</v>
      </c>
      <c r="J140" s="124">
        <v>0</v>
      </c>
      <c r="K140" s="120" t="str">
        <f>CONCATENATE(D856,D140, " Curncy")</f>
        <v>EUREUR Curncy</v>
      </c>
      <c r="L140" s="120">
        <f>IF(D140 = D856,1,_xll.BDP(K140,$L$11))</f>
        <v>1</v>
      </c>
      <c r="M140" s="260">
        <f>IF(D140 = D856,1,_xll.BDP(K140,$M$11)*L140)</f>
        <v>1</v>
      </c>
      <c r="N140" s="126">
        <f>H140*J140*V140/M140</f>
        <v>0</v>
      </c>
      <c r="O140" s="127">
        <f>N140 / AA816</f>
        <v>0</v>
      </c>
      <c r="P140" s="268">
        <f>N140 / AA856</f>
        <v>0</v>
      </c>
      <c r="Q140" s="128">
        <f>IF(OR(OR(J140=0,G140 = "#N/A N/A"),G140="#N/A Real Time"),0,G140*J140*V140/M140)</f>
        <v>0</v>
      </c>
      <c r="R140" s="129">
        <f>Q140 / AA816*100</f>
        <v>0</v>
      </c>
      <c r="S140" s="273">
        <f>Q140 / AA856*100</f>
        <v>0</v>
      </c>
      <c r="T140" s="129">
        <f>IF(S140&lt;0,R140,0)</f>
        <v>0</v>
      </c>
      <c r="U140" s="273">
        <f>IF(S140&gt;0,R140,0)</f>
        <v>0</v>
      </c>
      <c r="V140" s="120">
        <f>IF(EXACT(D140,UPPER(D140)),1,0.01)/X140</f>
        <v>1</v>
      </c>
      <c r="W140" s="120">
        <v>0</v>
      </c>
      <c r="X140" s="120">
        <v>1</v>
      </c>
      <c r="Y140" s="127">
        <f>IF(AND(S140&lt;0,O140&gt;0),O140,0)</f>
        <v>0</v>
      </c>
      <c r="Z140" s="127">
        <f>IF(AND(S140&gt;0,O140&gt;0),O140,0)</f>
        <v>0</v>
      </c>
      <c r="AA140" s="74"/>
      <c r="AB140" s="130">
        <f>_xll.BDH(C140,$AB$11,$D$1,$D$1)</f>
        <v>89.5</v>
      </c>
      <c r="AC140" s="130">
        <f>IF(OR(OR(F140="#N/A N/A",F140="#N/A Real Time"),OR(AB140="#N/A N/A",AB140="#N/A Real Time")),0,  F140 - AB140)</f>
        <v>0.15999999999999659</v>
      </c>
      <c r="AD140" s="177">
        <f>IF(OR(AB140=0,AB140="#N/A N/A"),0,AC140 / AB140*100)</f>
        <v>0.17877094972066657</v>
      </c>
      <c r="AE140" s="132">
        <v>0</v>
      </c>
      <c r="AF140" s="133">
        <f>IF(D140 = D856,1,_xll.BDP(K140,$AF$11)*L140)</f>
        <v>1</v>
      </c>
      <c r="AG140" s="134">
        <f>AC140*AE140*V140/AF140 / AI816</f>
        <v>0</v>
      </c>
      <c r="AH140" s="278">
        <f>AC140*AE140*V140/AF140 / AI856</f>
        <v>0</v>
      </c>
      <c r="AI140" s="77"/>
      <c r="AJ140" s="73"/>
      <c r="AK140" s="65"/>
    </row>
    <row r="141" spans="1:37" x14ac:dyDescent="0.2">
      <c r="B141" s="120">
        <v>3988</v>
      </c>
      <c r="C141" s="120" t="s">
        <v>176</v>
      </c>
      <c r="D141" s="120" t="str">
        <f>_xll.BDP(C141,$D$11)</f>
        <v>EUR</v>
      </c>
      <c r="E141" s="120" t="s">
        <v>370</v>
      </c>
      <c r="F141" s="121">
        <f>_xll.BDP(C141,$F$11)</f>
        <v>26.28</v>
      </c>
      <c r="G141" s="121">
        <f>_xll.BDP(C141,$G$11)</f>
        <v>26.54</v>
      </c>
      <c r="H141" s="122">
        <f>IF(OR(OR(G141="#N/A N/A",G141="#N/A Real Time"),OR(F141="#N/A N/A",F141="#N/A Real Time")),0,  G141 - F141)</f>
        <v>0.25999999999999801</v>
      </c>
      <c r="I141" s="123">
        <f>IF(OR(F141=0,F141="#N/A N/A"),0,H141 / F141*100)</f>
        <v>0.98934550989344738</v>
      </c>
      <c r="J141" s="124">
        <v>216778</v>
      </c>
      <c r="K141" s="120" t="str">
        <f>CONCATENATE(D856,D141, " Curncy")</f>
        <v>EUREUR Curncy</v>
      </c>
      <c r="L141" s="120">
        <f>IF(D141 = D856,1,_xll.BDP(K141,$L$11))</f>
        <v>1</v>
      </c>
      <c r="M141" s="260">
        <f>IF(D141 = D856,1,_xll.BDP(K141,$M$11)*L141)</f>
        <v>1</v>
      </c>
      <c r="N141" s="126">
        <f>H141*J141*V141/M141</f>
        <v>56362.27999999957</v>
      </c>
      <c r="O141" s="127">
        <f>N141 / AA816</f>
        <v>2.819319206889279E-4</v>
      </c>
      <c r="P141" s="268">
        <f>N141 / AA856</f>
        <v>2.6277326554393401E-4</v>
      </c>
      <c r="Q141" s="128">
        <f>IF(OR(OR(J141=0,G141 = "#N/A N/A"),G141="#N/A Real Time"),0,G141*J141*V141/M141)</f>
        <v>5753288.1200000001</v>
      </c>
      <c r="R141" s="129">
        <f>Q141 / AA816*100</f>
        <v>2.8778742981093086</v>
      </c>
      <c r="S141" s="273">
        <f>Q141 / AA856*100</f>
        <v>2.6823086413600237</v>
      </c>
      <c r="T141" s="129">
        <f>IF(S141&lt;0,R141,0)</f>
        <v>0</v>
      </c>
      <c r="U141" s="273">
        <f>IF(S141&gt;0,R141,0)</f>
        <v>2.8778742981093086</v>
      </c>
      <c r="V141" s="120">
        <f>IF(EXACT(D141,UPPER(D141)),1,0.01)/X141</f>
        <v>1</v>
      </c>
      <c r="W141" s="120">
        <v>0</v>
      </c>
      <c r="X141" s="120">
        <v>1</v>
      </c>
      <c r="Y141" s="127">
        <f>IF(AND(S141&lt;0,O141&gt;0),O141,0)</f>
        <v>0</v>
      </c>
      <c r="Z141" s="127">
        <f>IF(AND(S141&gt;0,O141&gt;0),O141,0)</f>
        <v>2.819319206889279E-4</v>
      </c>
      <c r="AA141" s="74"/>
      <c r="AB141" s="130">
        <f>_xll.BDH(C141,$AB$11,$D$1,$D$1)</f>
        <v>26.32</v>
      </c>
      <c r="AC141" s="130">
        <f>IF(OR(OR(F141="#N/A N/A",F141="#N/A Real Time"),OR(AB141="#N/A N/A",AB141="#N/A Real Time")),0,  F141 - AB141)</f>
        <v>-3.9999999999999147E-2</v>
      </c>
      <c r="AD141" s="177">
        <f>IF(OR(AB141=0,AB141="#N/A N/A"),0,AC141 / AB141*100)</f>
        <v>-0.15197568389057428</v>
      </c>
      <c r="AE141" s="132">
        <v>216778</v>
      </c>
      <c r="AF141" s="133">
        <f>IF(D141 = D856,1,_xll.BDP(K141,$AF$11)*L141)</f>
        <v>1</v>
      </c>
      <c r="AG141" s="134">
        <f>AC141*AE141*V141/AF141 / AI816</f>
        <v>-4.3285725361960278E-5</v>
      </c>
      <c r="AH141" s="278">
        <f>AC141*AE141*V141/AF141 / AI856</f>
        <v>-4.0344128892454E-5</v>
      </c>
      <c r="AI141" s="77"/>
      <c r="AJ141" s="73"/>
      <c r="AK141" s="65"/>
    </row>
    <row r="142" spans="1:37" s="117" customFormat="1" ht="12" customHeight="1" x14ac:dyDescent="0.2">
      <c r="A142" s="120"/>
      <c r="B142" s="120">
        <v>28923</v>
      </c>
      <c r="C142" s="120" t="s">
        <v>1607</v>
      </c>
      <c r="D142" s="120" t="str">
        <f>_xll.BDP(C142,$D$11)</f>
        <v>EUR</v>
      </c>
      <c r="E142" s="120" t="s">
        <v>1608</v>
      </c>
      <c r="F142" s="121">
        <f>_xll.BDP(C142,$F$11)</f>
        <v>56.7</v>
      </c>
      <c r="G142" s="121">
        <f>_xll.BDP(C142,$G$11)</f>
        <v>56.35</v>
      </c>
      <c r="H142" s="122">
        <f>IF(OR(OR(G142="#N/A N/A",G142="#N/A Real Time"),OR(F142="#N/A N/A",F142="#N/A Real Time")),0,  G142 - F142)</f>
        <v>-0.35000000000000142</v>
      </c>
      <c r="I142" s="123">
        <f>IF(OR(F142=0,F142="#N/A N/A"),0,H142 / F142*100)</f>
        <v>-0.61728395061728647</v>
      </c>
      <c r="J142" s="124">
        <v>-68350</v>
      </c>
      <c r="K142" s="120" t="str">
        <f>CONCATENATE(D856,D142, " Curncy")</f>
        <v>EUREUR Curncy</v>
      </c>
      <c r="L142" s="120">
        <f>IF(D142 = D856,1,_xll.BDP(K142,$L$11))</f>
        <v>1</v>
      </c>
      <c r="M142" s="260">
        <f>IF(D142 = D856,1,_xll.BDP(K142,$M$11)*L142)</f>
        <v>1</v>
      </c>
      <c r="N142" s="126">
        <f>H142*J142*V142/M142</f>
        <v>23922.500000000098</v>
      </c>
      <c r="O142" s="127">
        <f>N142 / AA816</f>
        <v>1.1966365400194876E-4</v>
      </c>
      <c r="P142" s="268">
        <f>N142 / AA856</f>
        <v>1.1153192250162404E-4</v>
      </c>
      <c r="Q142" s="128">
        <f>IF(OR(OR(J142=0,G142 = "#N/A N/A"),G142="#N/A Real Time"),0,G142*J142*V142/M142)</f>
        <v>-3851522.5</v>
      </c>
      <c r="R142" s="129">
        <f>Q142 / AA816*100</f>
        <v>-1.926584829431367</v>
      </c>
      <c r="S142" s="273">
        <f>Q142 / AA856*100</f>
        <v>-1.7956639522761397</v>
      </c>
      <c r="T142" s="129">
        <f>IF(S142&lt;0,R142,0)</f>
        <v>-1.926584829431367</v>
      </c>
      <c r="U142" s="273">
        <f>IF(S142&gt;0,R142,0)</f>
        <v>0</v>
      </c>
      <c r="V142" s="120">
        <f>IF(EXACT(D142,UPPER(D142)),1,0.01)/X142</f>
        <v>1</v>
      </c>
      <c r="W142" s="120">
        <v>0</v>
      </c>
      <c r="X142" s="120">
        <v>1</v>
      </c>
      <c r="Y142" s="127">
        <f>IF(AND(S142&lt;0,O142&gt;0),O142,0)</f>
        <v>1.1966365400194876E-4</v>
      </c>
      <c r="Z142" s="127">
        <f>IF(AND(S142&gt;0,O142&gt;0),O142,0)</f>
        <v>0</v>
      </c>
      <c r="AA142" s="120"/>
      <c r="AB142" s="130">
        <f>_xll.BDH(C142,$AB$11,$D$1,$D$1)</f>
        <v>55.6</v>
      </c>
      <c r="AC142" s="130">
        <f>IF(OR(OR(F142="#N/A N/A",F142="#N/A Real Time"),OR(AB142="#N/A N/A",AB142="#N/A Real Time")),0,  F142 - AB142)</f>
        <v>1.1000000000000014</v>
      </c>
      <c r="AD142" s="177">
        <f>IF(OR(AB142=0,AB142="#N/A N/A"),0,AC142 / AB142*100)</f>
        <v>1.9784172661870529</v>
      </c>
      <c r="AE142" s="132">
        <v>-68350</v>
      </c>
      <c r="AF142" s="133">
        <f>IF(D142 = D856,1,_xll.BDP(K142,$AF$11)*L142)</f>
        <v>1</v>
      </c>
      <c r="AG142" s="134">
        <f>AC142*AE142*V142/AF142 / AI816</f>
        <v>-3.753191353987786E-4</v>
      </c>
      <c r="AH142" s="278">
        <f>AC142*AE142*V142/AF142 / AI856</f>
        <v>-3.4981332639603908E-4</v>
      </c>
      <c r="AI142" s="135"/>
      <c r="AJ142" s="73"/>
      <c r="AK142" s="65"/>
    </row>
    <row r="143" spans="1:37" x14ac:dyDescent="0.2">
      <c r="A143" s="102" t="s">
        <v>257</v>
      </c>
      <c r="B143" s="102"/>
      <c r="C143" s="102"/>
      <c r="D143" s="102"/>
      <c r="E143" s="102" t="s">
        <v>175</v>
      </c>
      <c r="F143" s="136"/>
      <c r="G143" s="136"/>
      <c r="H143" s="137"/>
      <c r="I143" s="138"/>
      <c r="J143" s="139"/>
      <c r="K143" s="102"/>
      <c r="L143" s="102"/>
      <c r="M143" s="263"/>
      <c r="N143" s="158">
        <f xml:space="preserve"> SUM(N82:N142)</f>
        <v>27170.209999999428</v>
      </c>
      <c r="O143" s="140">
        <f xml:space="preserve"> SUM(O82:O142)</f>
        <v>1.3590914865086034E-4</v>
      </c>
      <c r="P143" s="270">
        <f xml:space="preserve"> SUM(P82:P142)</f>
        <v>1.2667345620536206E-4</v>
      </c>
      <c r="Q143" s="141">
        <f xml:space="preserve"> SUM(Q82:Q142)</f>
        <v>-16833651.57</v>
      </c>
      <c r="R143" s="142">
        <f xml:space="preserve"> SUM(R82:R142)</f>
        <v>-8.420425361320234</v>
      </c>
      <c r="S143" s="275">
        <f xml:space="preserve"> SUM(S82:S142)</f>
        <v>-7.8482162078569306</v>
      </c>
      <c r="T143" s="142">
        <f xml:space="preserve"> SUM(T82:T142)</f>
        <v>-11.57462938528365</v>
      </c>
      <c r="U143" s="275">
        <f xml:space="preserve"> SUM(U82:U142)</f>
        <v>3.154204023963417</v>
      </c>
      <c r="V143" s="102"/>
      <c r="W143" s="102"/>
      <c r="X143" s="102"/>
      <c r="Y143" s="143">
        <f xml:space="preserve"> SUM(Y82:Y142)</f>
        <v>2.1999994591357064E-4</v>
      </c>
      <c r="Z143" s="143">
        <f xml:space="preserve"> SUM(Z82:Z142)</f>
        <v>2.90513589193714E-4</v>
      </c>
      <c r="AA143" s="102"/>
      <c r="AB143" s="144"/>
      <c r="AC143" s="144"/>
      <c r="AD143" s="178"/>
      <c r="AE143" s="145"/>
      <c r="AF143" s="146"/>
      <c r="AG143" s="147">
        <f xml:space="preserve"> SUM(AG82:AG142)</f>
        <v>-2.4651979668289152E-3</v>
      </c>
      <c r="AH143" s="280">
        <f xml:space="preserve"> SUM(AH82:AH142)</f>
        <v>-2.2976688893970565E-3</v>
      </c>
      <c r="AI143" s="285"/>
      <c r="AJ143" s="73"/>
      <c r="AK143" s="65"/>
    </row>
    <row r="144" spans="1:37" x14ac:dyDescent="0.2">
      <c r="B144" s="32"/>
      <c r="C144" s="51"/>
      <c r="F144" s="38"/>
      <c r="G144" s="38"/>
      <c r="H144" s="39"/>
      <c r="I144" s="42"/>
      <c r="J144" s="18"/>
      <c r="K144" s="32"/>
      <c r="L144" s="32"/>
      <c r="M144" s="291"/>
      <c r="N144" s="99"/>
      <c r="O144" s="57"/>
      <c r="P144" s="297"/>
      <c r="Q144" s="40"/>
      <c r="R144" s="10"/>
      <c r="S144" s="300"/>
      <c r="T144" s="100"/>
      <c r="U144" s="307"/>
      <c r="V144" s="24"/>
      <c r="Y144" s="53"/>
      <c r="Z144" s="53"/>
      <c r="AA144" s="74"/>
      <c r="AB144" s="68"/>
      <c r="AC144" s="67"/>
      <c r="AD144" s="60"/>
      <c r="AE144" s="59"/>
      <c r="AF144" s="61"/>
      <c r="AG144" s="72"/>
      <c r="AH144" s="309"/>
      <c r="AI144" s="77"/>
      <c r="AJ144" s="73"/>
      <c r="AK144" s="65"/>
    </row>
    <row r="145" spans="2:37" x14ac:dyDescent="0.2">
      <c r="B145" s="120"/>
      <c r="C145" s="120" t="s">
        <v>602</v>
      </c>
      <c r="D145" s="120" t="str">
        <f>_xll.BDP(C145,$D$11)</f>
        <v>EUR</v>
      </c>
      <c r="E145" s="120" t="str">
        <f>_xll.BDP(C145,$E$11)</f>
        <v>DAX INDEX FUTURE  Jun19</v>
      </c>
      <c r="F145" s="121">
        <f>_xll.BDP(C145,$F$11)</f>
        <v>12025</v>
      </c>
      <c r="G145" s="121">
        <f>_xll.BDP(C145,$G$11)</f>
        <v>12033</v>
      </c>
      <c r="H145" s="122">
        <f>IF(OR(OR(G145="#N/A N/A",G145="#N/A Real Time"),OR(F145="#N/A N/A",F145="#N/A Real Time")),0,  G145 - F145)</f>
        <v>8</v>
      </c>
      <c r="I145" s="123">
        <f>IF(OR(F145=0,F145="#N/A N/A"),0,H145 / F145*100)</f>
        <v>6.6528066528066532E-2</v>
      </c>
      <c r="J145" s="124">
        <v>0</v>
      </c>
      <c r="K145" s="120" t="str">
        <f>CONCATENATE(D856,D145, " Curncy")</f>
        <v>EUREUR Curncy</v>
      </c>
      <c r="L145" s="120">
        <f>IF(D145 = D856,1,_xll.BDP(K145,$L$11))</f>
        <v>1</v>
      </c>
      <c r="M145" s="260">
        <f>IF(D145 = D856,1,_xll.BDP(K145,$M$11)*L145)</f>
        <v>1</v>
      </c>
      <c r="N145" s="126">
        <f>H145*J145*V145/M145</f>
        <v>0</v>
      </c>
      <c r="O145" s="127">
        <f>N145 / AA816</f>
        <v>0</v>
      </c>
      <c r="P145" s="268">
        <f>N145 / AA856</f>
        <v>0</v>
      </c>
      <c r="Q145" s="128">
        <f>IF(OR(OR(J145=0,G145 = "#N/A N/A"),G145="#N/A Real Time"),0,G145*J145*V145/M145)</f>
        <v>0</v>
      </c>
      <c r="R145" s="129">
        <f>Q145 / AA816*100</f>
        <v>0</v>
      </c>
      <c r="S145" s="273">
        <f>Q145 / AA856*100</f>
        <v>0</v>
      </c>
      <c r="T145" s="129">
        <f>IF(S145&lt;0,R145,0)</f>
        <v>0</v>
      </c>
      <c r="U145" s="273">
        <f>IF(S145&gt;0,R145,0)</f>
        <v>0</v>
      </c>
      <c r="V145" s="120">
        <f>IF(EXACT(D145,UPPER(D145)),1,0.01)/X145</f>
        <v>1</v>
      </c>
      <c r="W145" s="120">
        <v>3</v>
      </c>
      <c r="X145" s="120">
        <v>1</v>
      </c>
      <c r="Y145" s="127">
        <f>IF(AND(S145&lt;0,O145&gt;0),O145,0)</f>
        <v>0</v>
      </c>
      <c r="Z145" s="127">
        <f>IF(AND(S145&gt;0,O145&gt;0),O145,0)</f>
        <v>0</v>
      </c>
      <c r="AA145" s="74"/>
      <c r="AB145" s="130">
        <f>_xll.BDH(C145,$AB$11,$D$1,$D$1)</f>
        <v>11974</v>
      </c>
      <c r="AC145" s="130">
        <f>IF(OR(OR(F145="#N/A N/A",F145="#N/A Real Time"),OR(AB145="#N/A N/A",AB145="#N/A Real Time")),0,  F145 - AB145)</f>
        <v>51</v>
      </c>
      <c r="AD145" s="177">
        <f>IF(OR(AB145=0,AB145="#N/A N/A"),0,AC145 / AB145*100)</f>
        <v>0.42592283280440957</v>
      </c>
      <c r="AE145" s="132">
        <v>0</v>
      </c>
      <c r="AF145" s="133">
        <f>IF(D145 = D856,1,_xll.BDP(K145,$AF$11)*L145)</f>
        <v>1</v>
      </c>
      <c r="AG145" s="134">
        <f>AC145*AE145*V145/AF145 / AI816</f>
        <v>0</v>
      </c>
      <c r="AH145" s="278">
        <f>AC145*AE145*V145/AF145 / AI856</f>
        <v>0</v>
      </c>
      <c r="AI145" s="77"/>
      <c r="AJ145" s="73"/>
      <c r="AK145" s="65"/>
    </row>
    <row r="146" spans="2:37" x14ac:dyDescent="0.2">
      <c r="B146" s="120">
        <v>2245</v>
      </c>
      <c r="C146" s="120" t="s">
        <v>644</v>
      </c>
      <c r="D146" s="120" t="str">
        <f>_xll.BDP(C146,$D$11)</f>
        <v>EUR</v>
      </c>
      <c r="E146" s="120" t="s">
        <v>676</v>
      </c>
      <c r="F146" s="121">
        <f>_xll.BDP(C146,$F$11)</f>
        <v>225.4</v>
      </c>
      <c r="G146" s="121">
        <f>_xll.BDP(C146,$G$11)</f>
        <v>226.2</v>
      </c>
      <c r="H146" s="122">
        <f>IF(OR(OR(G146="#N/A N/A",G146="#N/A Real Time"),OR(F146="#N/A N/A",F146="#N/A Real Time")),0,  G146 - F146)</f>
        <v>0.79999999999998295</v>
      </c>
      <c r="I146" s="123">
        <f>IF(OR(F146=0,F146="#N/A N/A"),0,H146 / F146*100)</f>
        <v>0.35492457852705545</v>
      </c>
      <c r="J146" s="124">
        <v>0</v>
      </c>
      <c r="K146" s="120" t="str">
        <f>CONCATENATE(D856,D146, " Curncy")</f>
        <v>EUREUR Curncy</v>
      </c>
      <c r="L146" s="120">
        <f>IF(D146 = D856,1,_xll.BDP(K146,$L$11))</f>
        <v>1</v>
      </c>
      <c r="M146" s="260">
        <f>IF(D146 = D856,1,_xll.BDP(K146,$M$11)*L146)</f>
        <v>1</v>
      </c>
      <c r="N146" s="126">
        <f>H146*J146*V146/M146</f>
        <v>0</v>
      </c>
      <c r="O146" s="127">
        <f>N146 / AA816</f>
        <v>0</v>
      </c>
      <c r="P146" s="268">
        <f>N146 / AA856</f>
        <v>0</v>
      </c>
      <c r="Q146" s="128">
        <f>IF(OR(OR(J146=0,G146 = "#N/A N/A"),G146="#N/A Real Time"),0,G146*J146*V146/M146)</f>
        <v>0</v>
      </c>
      <c r="R146" s="129">
        <f>Q146 / AA816*100</f>
        <v>0</v>
      </c>
      <c r="S146" s="273">
        <f>Q146 / AA856*100</f>
        <v>0</v>
      </c>
      <c r="T146" s="129">
        <f>IF(S146&lt;0,R146,0)</f>
        <v>0</v>
      </c>
      <c r="U146" s="273">
        <f>IF(S146&gt;0,R146,0)</f>
        <v>0</v>
      </c>
      <c r="V146" s="120">
        <f>IF(EXACT(D146,UPPER(D146)),1,0.01)/X146</f>
        <v>1</v>
      </c>
      <c r="W146" s="120">
        <v>0</v>
      </c>
      <c r="X146" s="120">
        <v>1</v>
      </c>
      <c r="Y146" s="127">
        <f>IF(AND(S146&lt;0,O146&gt;0),O146,0)</f>
        <v>0</v>
      </c>
      <c r="Z146" s="127">
        <f>IF(AND(S146&gt;0,O146&gt;0),O146,0)</f>
        <v>0</v>
      </c>
      <c r="AA146" s="74"/>
      <c r="AB146" s="130">
        <f>_xll.BDH(C146,$AB$11,$D$1,$D$1)</f>
        <v>225.4</v>
      </c>
      <c r="AC146" s="130">
        <f>IF(OR(OR(F146="#N/A N/A",F146="#N/A Real Time"),OR(AB146="#N/A N/A",AB146="#N/A Real Time")),0,  F146 - AB146)</f>
        <v>0</v>
      </c>
      <c r="AD146" s="177">
        <f>IF(OR(AB146=0,AB146="#N/A N/A"),0,AC146 / AB146*100)</f>
        <v>0</v>
      </c>
      <c r="AE146" s="132">
        <v>0</v>
      </c>
      <c r="AF146" s="133">
        <f>IF(D146 = D856,1,_xll.BDP(K146,$AF$11)*L146)</f>
        <v>1</v>
      </c>
      <c r="AG146" s="134">
        <f>AC146*AE146*V146/AF146 / AI816</f>
        <v>0</v>
      </c>
      <c r="AH146" s="278">
        <f>AC146*AE146*V146/AF146 / AI856</f>
        <v>0</v>
      </c>
      <c r="AI146" s="77"/>
      <c r="AJ146" s="73"/>
      <c r="AK146" s="65"/>
    </row>
    <row r="147" spans="2:37" x14ac:dyDescent="0.2">
      <c r="B147" s="120">
        <v>2756</v>
      </c>
      <c r="C147" s="120" t="s">
        <v>645</v>
      </c>
      <c r="D147" s="120" t="str">
        <f>_xll.BDP(C147,$D$11)</f>
        <v>EUR</v>
      </c>
      <c r="E147" s="120" t="s">
        <v>677</v>
      </c>
      <c r="F147" s="121">
        <f>_xll.BDP(C147,$F$11)</f>
        <v>9.4339999999999993</v>
      </c>
      <c r="G147" s="121">
        <f>_xll.BDP(C147,$G$11)</f>
        <v>9.5980000000000008</v>
      </c>
      <c r="H147" s="122">
        <f>IF(OR(OR(G147="#N/A N/A",G147="#N/A Real Time"),OR(F147="#N/A N/A",F147="#N/A Real Time")),0,  G147 - F147)</f>
        <v>0.16400000000000148</v>
      </c>
      <c r="I147" s="123">
        <f>IF(OR(F147=0,F147="#N/A N/A"),0,H147 / F147*100)</f>
        <v>1.7383930464278303</v>
      </c>
      <c r="J147" s="124">
        <v>0</v>
      </c>
      <c r="K147" s="120" t="str">
        <f>CONCATENATE(D856,D147, " Curncy")</f>
        <v>EUREUR Curncy</v>
      </c>
      <c r="L147" s="120">
        <f>IF(D147 = D856,1,_xll.BDP(K147,$L$11))</f>
        <v>1</v>
      </c>
      <c r="M147" s="260">
        <f>IF(D147 = D856,1,_xll.BDP(K147,$M$11)*L147)</f>
        <v>1</v>
      </c>
      <c r="N147" s="126">
        <f>H147*J147*V147/M147</f>
        <v>0</v>
      </c>
      <c r="O147" s="127">
        <f>N147 / AA816</f>
        <v>0</v>
      </c>
      <c r="P147" s="268">
        <f>N147 / AA856</f>
        <v>0</v>
      </c>
      <c r="Q147" s="128">
        <f>IF(OR(OR(J147=0,G147 = "#N/A N/A"),G147="#N/A Real Time"),0,G147*J147*V147/M147)</f>
        <v>0</v>
      </c>
      <c r="R147" s="129">
        <f>Q147 / AA816*100</f>
        <v>0</v>
      </c>
      <c r="S147" s="273">
        <f>Q147 / AA856*100</f>
        <v>0</v>
      </c>
      <c r="T147" s="129">
        <f>IF(S147&lt;0,R147,0)</f>
        <v>0</v>
      </c>
      <c r="U147" s="273">
        <f>IF(S147&gt;0,R147,0)</f>
        <v>0</v>
      </c>
      <c r="V147" s="120">
        <f>IF(EXACT(D147,UPPER(D147)),1,0.01)/X147</f>
        <v>1</v>
      </c>
      <c r="W147" s="120">
        <v>0</v>
      </c>
      <c r="X147" s="120">
        <v>1</v>
      </c>
      <c r="Y147" s="127">
        <f>IF(AND(S147&lt;0,O147&gt;0),O147,0)</f>
        <v>0</v>
      </c>
      <c r="Z147" s="127">
        <f>IF(AND(S147&gt;0,O147&gt;0),O147,0)</f>
        <v>0</v>
      </c>
      <c r="AA147" s="74"/>
      <c r="AB147" s="130">
        <f>_xll.BDH(C147,$AB$11,$D$1,$D$1)</f>
        <v>8.85</v>
      </c>
      <c r="AC147" s="130">
        <f>IF(OR(OR(F147="#N/A N/A",F147="#N/A Real Time"),OR(AB147="#N/A N/A",AB147="#N/A Real Time")),0,  F147 - AB147)</f>
        <v>0.58399999999999963</v>
      </c>
      <c r="AD147" s="177">
        <f>IF(OR(AB147=0,AB147="#N/A N/A"),0,AC147 / AB147*100)</f>
        <v>6.5988700564971703</v>
      </c>
      <c r="AE147" s="132">
        <v>0</v>
      </c>
      <c r="AF147" s="133">
        <f>IF(D147 = D856,1,_xll.BDP(K147,$AF$11)*L147)</f>
        <v>1</v>
      </c>
      <c r="AG147" s="134">
        <f>AC147*AE147*V147/AF147 / AI816</f>
        <v>0</v>
      </c>
      <c r="AH147" s="278">
        <f>AC147*AE147*V147/AF147 / AI856</f>
        <v>0</v>
      </c>
      <c r="AI147" s="77"/>
      <c r="AJ147" s="73"/>
      <c r="AK147" s="65"/>
    </row>
    <row r="148" spans="2:37" x14ac:dyDescent="0.2">
      <c r="B148" s="120">
        <v>282</v>
      </c>
      <c r="C148" s="120" t="s">
        <v>646</v>
      </c>
      <c r="D148" s="120" t="str">
        <f>_xll.BDP(C148,$D$11)</f>
        <v>EUR</v>
      </c>
      <c r="E148" s="120" t="s">
        <v>678</v>
      </c>
      <c r="F148" s="121">
        <f>_xll.BDP(C148,$F$11)</f>
        <v>208.3</v>
      </c>
      <c r="G148" s="121">
        <f>_xll.BDP(C148,$G$11)</f>
        <v>209.55</v>
      </c>
      <c r="H148" s="122">
        <f>IF(OR(OR(G148="#N/A N/A",G148="#N/A Real Time"),OR(F148="#N/A N/A",F148="#N/A Real Time")),0,  G148 - F148)</f>
        <v>1.25</v>
      </c>
      <c r="I148" s="123">
        <f>IF(OR(F148=0,F148="#N/A N/A"),0,H148 / F148*100)</f>
        <v>0.60009601536245794</v>
      </c>
      <c r="J148" s="124">
        <v>0</v>
      </c>
      <c r="K148" s="120" t="str">
        <f>CONCATENATE(D856,D148, " Curncy")</f>
        <v>EUREUR Curncy</v>
      </c>
      <c r="L148" s="120">
        <f>IF(D148 = D856,1,_xll.BDP(K148,$L$11))</f>
        <v>1</v>
      </c>
      <c r="M148" s="260">
        <f>IF(D148 = D856,1,_xll.BDP(K148,$M$11)*L148)</f>
        <v>1</v>
      </c>
      <c r="N148" s="126">
        <f>H148*J148*V148/M148</f>
        <v>0</v>
      </c>
      <c r="O148" s="127">
        <f>N148 / AA816</f>
        <v>0</v>
      </c>
      <c r="P148" s="268">
        <f>N148 / AA856</f>
        <v>0</v>
      </c>
      <c r="Q148" s="128">
        <f>IF(OR(OR(J148=0,G148 = "#N/A N/A"),G148="#N/A Real Time"),0,G148*J148*V148/M148)</f>
        <v>0</v>
      </c>
      <c r="R148" s="129">
        <f>Q148 / AA816*100</f>
        <v>0</v>
      </c>
      <c r="S148" s="273">
        <f>Q148 / AA856*100</f>
        <v>0</v>
      </c>
      <c r="T148" s="129">
        <f>IF(S148&lt;0,R148,0)</f>
        <v>0</v>
      </c>
      <c r="U148" s="273">
        <f>IF(S148&gt;0,R148,0)</f>
        <v>0</v>
      </c>
      <c r="V148" s="120">
        <f>IF(EXACT(D148,UPPER(D148)),1,0.01)/X148</f>
        <v>1</v>
      </c>
      <c r="W148" s="120">
        <v>0</v>
      </c>
      <c r="X148" s="120">
        <v>1</v>
      </c>
      <c r="Y148" s="127">
        <f>IF(AND(S148&lt;0,O148&gt;0),O148,0)</f>
        <v>0</v>
      </c>
      <c r="Z148" s="127">
        <f>IF(AND(S148&gt;0,O148&gt;0),O148,0)</f>
        <v>0</v>
      </c>
      <c r="AA148" s="74"/>
      <c r="AB148" s="130">
        <f>_xll.BDH(C148,$AB$11,$D$1,$D$1)</f>
        <v>207.95</v>
      </c>
      <c r="AC148" s="130">
        <f>IF(OR(OR(F148="#N/A N/A",F148="#N/A Real Time"),OR(AB148="#N/A N/A",AB148="#N/A Real Time")),0,  F148 - AB148)</f>
        <v>0.35000000000002274</v>
      </c>
      <c r="AD148" s="177">
        <f>IF(OR(AB148=0,AB148="#N/A N/A"),0,AC148 / AB148*100)</f>
        <v>0.16830968982929684</v>
      </c>
      <c r="AE148" s="132">
        <v>0</v>
      </c>
      <c r="AF148" s="133">
        <f>IF(D148 = D856,1,_xll.BDP(K148,$AF$11)*L148)</f>
        <v>1</v>
      </c>
      <c r="AG148" s="134">
        <f>AC148*AE148*V148/AF148 / AI816</f>
        <v>0</v>
      </c>
      <c r="AH148" s="278">
        <f>AC148*AE148*V148/AF148 / AI856</f>
        <v>0</v>
      </c>
      <c r="AI148" s="77"/>
      <c r="AJ148" s="73"/>
      <c r="AK148" s="65"/>
    </row>
    <row r="149" spans="2:37" x14ac:dyDescent="0.2">
      <c r="B149" s="120">
        <v>13</v>
      </c>
      <c r="C149" s="120" t="s">
        <v>174</v>
      </c>
      <c r="D149" s="120" t="str">
        <f>_xll.BDP(C149,$D$11)</f>
        <v>EUR</v>
      </c>
      <c r="E149" s="120" t="s">
        <v>411</v>
      </c>
      <c r="F149" s="121">
        <f>_xll.BDP(C149,$F$11)</f>
        <v>3.34</v>
      </c>
      <c r="G149" s="121">
        <f>_xll.BDP(C149,$G$11)</f>
        <v>3.36</v>
      </c>
      <c r="H149" s="122">
        <f>IF(OR(OR(G149="#N/A N/A",G149="#N/A Real Time"),OR(F149="#N/A N/A",F149="#N/A Real Time")),0,  G149 - F149)</f>
        <v>2.0000000000000018E-2</v>
      </c>
      <c r="I149" s="123">
        <f>IF(OR(F149=0,F149="#N/A N/A"),0,H149 / F149*100)</f>
        <v>0.59880239520958134</v>
      </c>
      <c r="J149" s="124">
        <v>15437</v>
      </c>
      <c r="K149" s="120" t="str">
        <f>CONCATENATE(D856,D149, " Curncy")</f>
        <v>EUREUR Curncy</v>
      </c>
      <c r="L149" s="120">
        <f>IF(D149 = D856,1,_xll.BDP(K149,$L$11))</f>
        <v>1</v>
      </c>
      <c r="M149" s="260">
        <f>IF(D149 = D856,1,_xll.BDP(K149,$M$11)*L149)</f>
        <v>1</v>
      </c>
      <c r="N149" s="126">
        <f>H149*J149*V149/M149</f>
        <v>308.74000000000029</v>
      </c>
      <c r="O149" s="127">
        <f>N149 / AA816</f>
        <v>1.5443601854555979E-6</v>
      </c>
      <c r="P149" s="268">
        <f>N149 / AA856</f>
        <v>1.439413345308864E-6</v>
      </c>
      <c r="Q149" s="128">
        <f>IF(OR(OR(J149=0,G149 = "#N/A N/A"),G149="#N/A Real Time"),0,G149*J149*V149/M149)</f>
        <v>51868.32</v>
      </c>
      <c r="R149" s="129">
        <f>Q149 / AA816*100</f>
        <v>2.594525111565402E-2</v>
      </c>
      <c r="S149" s="273">
        <f>Q149 / AA856*100</f>
        <v>2.4182144201188891E-2</v>
      </c>
      <c r="T149" s="129">
        <f>IF(S149&lt;0,R149,0)</f>
        <v>0</v>
      </c>
      <c r="U149" s="273">
        <f>IF(S149&gt;0,R149,0)</f>
        <v>2.594525111565402E-2</v>
      </c>
      <c r="V149" s="120">
        <f>IF(EXACT(D149,UPPER(D149)),1,0.01)/X149</f>
        <v>1</v>
      </c>
      <c r="W149" s="120">
        <v>0</v>
      </c>
      <c r="X149" s="120">
        <v>1</v>
      </c>
      <c r="Y149" s="127">
        <f>IF(AND(S149&lt;0,O149&gt;0),O149,0)</f>
        <v>0</v>
      </c>
      <c r="Z149" s="127">
        <f>IF(AND(S149&gt;0,O149&gt;0),O149,0)</f>
        <v>1.5443601854555979E-6</v>
      </c>
      <c r="AA149" s="74"/>
      <c r="AB149" s="130">
        <f>_xll.BDH(C149,$AB$11,$D$1,$D$1)</f>
        <v>3.34</v>
      </c>
      <c r="AC149" s="130">
        <f>IF(OR(OR(F149="#N/A N/A",F149="#N/A Real Time"),OR(AB149="#N/A N/A",AB149="#N/A Real Time")),0,  F149 - AB149)</f>
        <v>0</v>
      </c>
      <c r="AD149" s="177">
        <f>IF(OR(AB149=0,AB149="#N/A N/A"),0,AC149 / AB149*100)</f>
        <v>0</v>
      </c>
      <c r="AE149" s="132">
        <v>15437</v>
      </c>
      <c r="AF149" s="133">
        <f>IF(D149 = D856,1,_xll.BDP(K149,$AF$11)*L149)</f>
        <v>1</v>
      </c>
      <c r="AG149" s="134">
        <f>AC149*AE149*V149/AF149 / AI816</f>
        <v>0</v>
      </c>
      <c r="AH149" s="278">
        <f>AC149*AE149*V149/AF149 / AI856</f>
        <v>0</v>
      </c>
      <c r="AI149" s="77"/>
      <c r="AJ149" s="73"/>
      <c r="AK149" s="65"/>
    </row>
    <row r="150" spans="2:37" x14ac:dyDescent="0.2">
      <c r="B150" s="120">
        <v>2257</v>
      </c>
      <c r="C150" s="120" t="s">
        <v>647</v>
      </c>
      <c r="D150" s="120" t="str">
        <f>_xll.BDP(C150,$D$11)</f>
        <v>EUR</v>
      </c>
      <c r="E150" s="120" t="s">
        <v>679</v>
      </c>
      <c r="F150" s="121">
        <f>_xll.BDP(C150,$F$11)</f>
        <v>71.790000000000006</v>
      </c>
      <c r="G150" s="121">
        <f>_xll.BDP(C150,$G$11)</f>
        <v>72.36</v>
      </c>
      <c r="H150" s="122">
        <f>IF(OR(OR(G150="#N/A N/A",G150="#N/A Real Time"),OR(F150="#N/A N/A",F150="#N/A Real Time")),0,  G150 - F150)</f>
        <v>0.56999999999999318</v>
      </c>
      <c r="I150" s="123">
        <f>IF(OR(F150=0,F150="#N/A N/A"),0,H150 / F150*100)</f>
        <v>0.79398244880901669</v>
      </c>
      <c r="J150" s="124">
        <v>0</v>
      </c>
      <c r="K150" s="120" t="str">
        <f>CONCATENATE(D856,D150, " Curncy")</f>
        <v>EUREUR Curncy</v>
      </c>
      <c r="L150" s="120">
        <f>IF(D150 = D856,1,_xll.BDP(K150,$L$11))</f>
        <v>1</v>
      </c>
      <c r="M150" s="260">
        <f>IF(D150 = D856,1,_xll.BDP(K150,$M$11)*L150)</f>
        <v>1</v>
      </c>
      <c r="N150" s="126">
        <f>H150*J150*V150/M150</f>
        <v>0</v>
      </c>
      <c r="O150" s="127">
        <f>N150 / AA816</f>
        <v>0</v>
      </c>
      <c r="P150" s="268">
        <f>N150 / AA856</f>
        <v>0</v>
      </c>
      <c r="Q150" s="128">
        <f>IF(OR(OR(J150=0,G150 = "#N/A N/A"),G150="#N/A Real Time"),0,G150*J150*V150/M150)</f>
        <v>0</v>
      </c>
      <c r="R150" s="129">
        <f>Q150 / AA816*100</f>
        <v>0</v>
      </c>
      <c r="S150" s="273">
        <f>Q150 / AA856*100</f>
        <v>0</v>
      </c>
      <c r="T150" s="129">
        <f>IF(S150&lt;0,R150,0)</f>
        <v>0</v>
      </c>
      <c r="U150" s="273">
        <f>IF(S150&gt;0,R150,0)</f>
        <v>0</v>
      </c>
      <c r="V150" s="120">
        <f>IF(EXACT(D150,UPPER(D150)),1,0.01)/X150</f>
        <v>1</v>
      </c>
      <c r="W150" s="120">
        <v>0</v>
      </c>
      <c r="X150" s="120">
        <v>1</v>
      </c>
      <c r="Y150" s="127">
        <f>IF(AND(S150&lt;0,O150&gt;0),O150,0)</f>
        <v>0</v>
      </c>
      <c r="Z150" s="127">
        <f>IF(AND(S150&gt;0,O150&gt;0),O150,0)</f>
        <v>0</v>
      </c>
      <c r="AA150" s="74"/>
      <c r="AB150" s="130">
        <f>_xll.BDH(C150,$AB$11,$D$1,$D$1)</f>
        <v>69.61</v>
      </c>
      <c r="AC150" s="130">
        <f>IF(OR(OR(F150="#N/A N/A",F150="#N/A Real Time"),OR(AB150="#N/A N/A",AB150="#N/A Real Time")),0,  F150 - AB150)</f>
        <v>2.1800000000000068</v>
      </c>
      <c r="AD150" s="177">
        <f>IF(OR(AB150=0,AB150="#N/A N/A"),0,AC150 / AB150*100)</f>
        <v>3.1317339462720972</v>
      </c>
      <c r="AE150" s="132">
        <v>0</v>
      </c>
      <c r="AF150" s="133">
        <f>IF(D150 = D856,1,_xll.BDP(K150,$AF$11)*L150)</f>
        <v>1</v>
      </c>
      <c r="AG150" s="134">
        <f>AC150*AE150*V150/AF150 / AI816</f>
        <v>0</v>
      </c>
      <c r="AH150" s="278">
        <f>AC150*AE150*V150/AF150 / AI856</f>
        <v>0</v>
      </c>
      <c r="AI150" s="77"/>
      <c r="AJ150" s="73"/>
      <c r="AK150" s="65"/>
    </row>
    <row r="151" spans="2:37" x14ac:dyDescent="0.2">
      <c r="B151" s="120">
        <v>1514</v>
      </c>
      <c r="C151" s="120" t="s">
        <v>649</v>
      </c>
      <c r="D151" s="120" t="str">
        <f>_xll.BDP(C151,$D$11)</f>
        <v>EUR</v>
      </c>
      <c r="E151" s="120" t="s">
        <v>681</v>
      </c>
      <c r="F151" s="121">
        <f>_xll.BDP(C151,$F$11)</f>
        <v>61.42</v>
      </c>
      <c r="G151" s="121">
        <f>_xll.BDP(C151,$G$11)</f>
        <v>61.49</v>
      </c>
      <c r="H151" s="122">
        <f>IF(OR(OR(G151="#N/A N/A",G151="#N/A Real Time"),OR(F151="#N/A N/A",F151="#N/A Real Time")),0,  G151 - F151)</f>
        <v>7.0000000000000284E-2</v>
      </c>
      <c r="I151" s="123">
        <f>IF(OR(F151=0,F151="#N/A N/A"),0,H151 / F151*100)</f>
        <v>0.11396939107782528</v>
      </c>
      <c r="J151" s="124">
        <v>0</v>
      </c>
      <c r="K151" s="120" t="str">
        <f>CONCATENATE(D856,D151, " Curncy")</f>
        <v>EUREUR Curncy</v>
      </c>
      <c r="L151" s="120">
        <f>IF(D151 = D856,1,_xll.BDP(K151,$L$11))</f>
        <v>1</v>
      </c>
      <c r="M151" s="260">
        <f>IF(D151 = D856,1,_xll.BDP(K151,$M$11)*L151)</f>
        <v>1</v>
      </c>
      <c r="N151" s="126">
        <f>H151*J151*V151/M151</f>
        <v>0</v>
      </c>
      <c r="O151" s="127">
        <f>N151 / AA816</f>
        <v>0</v>
      </c>
      <c r="P151" s="268">
        <f>N151 / AA856</f>
        <v>0</v>
      </c>
      <c r="Q151" s="128">
        <f>IF(OR(OR(J151=0,G151 = "#N/A N/A"),G151="#N/A Real Time"),0,G151*J151*V151/M151)</f>
        <v>0</v>
      </c>
      <c r="R151" s="129">
        <f>Q151 / AA816*100</f>
        <v>0</v>
      </c>
      <c r="S151" s="273">
        <f>Q151 / AA856*100</f>
        <v>0</v>
      </c>
      <c r="T151" s="129">
        <f>IF(S151&lt;0,R151,0)</f>
        <v>0</v>
      </c>
      <c r="U151" s="273">
        <f>IF(S151&gt;0,R151,0)</f>
        <v>0</v>
      </c>
      <c r="V151" s="120">
        <f>IF(EXACT(D151,UPPER(D151)),1,0.01)/X151</f>
        <v>1</v>
      </c>
      <c r="W151" s="120">
        <v>0</v>
      </c>
      <c r="X151" s="120">
        <v>1</v>
      </c>
      <c r="Y151" s="127">
        <f>IF(AND(S151&lt;0,O151&gt;0),O151,0)</f>
        <v>0</v>
      </c>
      <c r="Z151" s="127">
        <f>IF(AND(S151&gt;0,O151&gt;0),O151,0)</f>
        <v>0</v>
      </c>
      <c r="AA151" s="74"/>
      <c r="AB151" s="130">
        <f>_xll.BDH(C151,$AB$11,$D$1,$D$1)</f>
        <v>60.79</v>
      </c>
      <c r="AC151" s="130">
        <f>IF(OR(OR(F151="#N/A N/A",F151="#N/A Real Time"),OR(AB151="#N/A N/A",AB151="#N/A Real Time")),0,  F151 - AB151)</f>
        <v>0.63000000000000256</v>
      </c>
      <c r="AD151" s="177">
        <f>IF(OR(AB151=0,AB151="#N/A N/A"),0,AC151 / AB151*100)</f>
        <v>1.0363546635959904</v>
      </c>
      <c r="AE151" s="132">
        <v>0</v>
      </c>
      <c r="AF151" s="133">
        <f>IF(D151 = D856,1,_xll.BDP(K151,$AF$11)*L151)</f>
        <v>1</v>
      </c>
      <c r="AG151" s="134">
        <f>AC151*AE151*V151/AF151 / AI816</f>
        <v>0</v>
      </c>
      <c r="AH151" s="278">
        <f>AC151*AE151*V151/AF151 / AI856</f>
        <v>0</v>
      </c>
      <c r="AI151" s="77"/>
      <c r="AJ151" s="73"/>
      <c r="AK151" s="65"/>
    </row>
    <row r="152" spans="2:37" x14ac:dyDescent="0.2">
      <c r="B152" s="120">
        <v>1125</v>
      </c>
      <c r="C152" s="120" t="s">
        <v>648</v>
      </c>
      <c r="D152" s="120" t="str">
        <f>_xll.BDP(C152,$D$11)</f>
        <v>EUR</v>
      </c>
      <c r="E152" s="120" t="s">
        <v>680</v>
      </c>
      <c r="F152" s="121">
        <f>_xll.BDP(C152,$F$11)</f>
        <v>75.290000000000006</v>
      </c>
      <c r="G152" s="121">
        <f>_xll.BDP(C152,$G$11)</f>
        <v>75.459999999999994</v>
      </c>
      <c r="H152" s="122">
        <f>IF(OR(OR(G152="#N/A N/A",G152="#N/A Real Time"),OR(F152="#N/A N/A",F152="#N/A Real Time")),0,  G152 - F152)</f>
        <v>0.16999999999998749</v>
      </c>
      <c r="I152" s="123">
        <f>IF(OR(F152=0,F152="#N/A N/A"),0,H152 / F152*100)</f>
        <v>0.22579359808737876</v>
      </c>
      <c r="J152" s="124">
        <v>0</v>
      </c>
      <c r="K152" s="120" t="str">
        <f>CONCATENATE(D856,D152, " Curncy")</f>
        <v>EUREUR Curncy</v>
      </c>
      <c r="L152" s="120">
        <f>IF(D152 = D856,1,_xll.BDP(K152,$L$11))</f>
        <v>1</v>
      </c>
      <c r="M152" s="260">
        <f>IF(D152 = D856,1,_xll.BDP(K152,$M$11)*L152)</f>
        <v>1</v>
      </c>
      <c r="N152" s="126">
        <f>H152*J152*V152/M152</f>
        <v>0</v>
      </c>
      <c r="O152" s="127">
        <f>N152 / AA816</f>
        <v>0</v>
      </c>
      <c r="P152" s="268">
        <f>N152 / AA856</f>
        <v>0</v>
      </c>
      <c r="Q152" s="128">
        <f>IF(OR(OR(J152=0,G152 = "#N/A N/A"),G152="#N/A Real Time"),0,G152*J152*V152/M152)</f>
        <v>0</v>
      </c>
      <c r="R152" s="129">
        <f>Q152 / AA816*100</f>
        <v>0</v>
      </c>
      <c r="S152" s="273">
        <f>Q152 / AA856*100</f>
        <v>0</v>
      </c>
      <c r="T152" s="129">
        <f>IF(S152&lt;0,R152,0)</f>
        <v>0</v>
      </c>
      <c r="U152" s="273">
        <f>IF(S152&gt;0,R152,0)</f>
        <v>0</v>
      </c>
      <c r="V152" s="120">
        <f>IF(EXACT(D152,UPPER(D152)),1,0.01)/X152</f>
        <v>1</v>
      </c>
      <c r="W152" s="120">
        <v>0</v>
      </c>
      <c r="X152" s="120">
        <v>1</v>
      </c>
      <c r="Y152" s="127">
        <f>IF(AND(S152&lt;0,O152&gt;0),O152,0)</f>
        <v>0</v>
      </c>
      <c r="Z152" s="127">
        <f>IF(AND(S152&gt;0,O152&gt;0),O152,0)</f>
        <v>0</v>
      </c>
      <c r="AA152" s="74"/>
      <c r="AB152" s="130">
        <f>_xll.BDH(C152,$AB$11,$D$1,$D$1)</f>
        <v>73.510000000000005</v>
      </c>
      <c r="AC152" s="130">
        <f>IF(OR(OR(F152="#N/A N/A",F152="#N/A Real Time"),OR(AB152="#N/A N/A",AB152="#N/A Real Time")),0,  F152 - AB152)</f>
        <v>1.7800000000000011</v>
      </c>
      <c r="AD152" s="177">
        <f>IF(OR(AB152=0,AB152="#N/A N/A"),0,AC152 / AB152*100)</f>
        <v>2.4214392599646319</v>
      </c>
      <c r="AE152" s="132">
        <v>0</v>
      </c>
      <c r="AF152" s="133">
        <f>IF(D152 = D856,1,_xll.BDP(K152,$AF$11)*L152)</f>
        <v>1</v>
      </c>
      <c r="AG152" s="134">
        <f>AC152*AE152*V152/AF152 / AI816</f>
        <v>0</v>
      </c>
      <c r="AH152" s="278">
        <f>AC152*AE152*V152/AF152 / AI856</f>
        <v>0</v>
      </c>
      <c r="AI152" s="77"/>
      <c r="AJ152" s="73"/>
      <c r="AK152" s="65"/>
    </row>
    <row r="153" spans="2:37" x14ac:dyDescent="0.2">
      <c r="B153" s="120">
        <v>6266</v>
      </c>
      <c r="C153" s="120" t="s">
        <v>650</v>
      </c>
      <c r="D153" s="120" t="str">
        <f>_xll.BDP(C153,$D$11)</f>
        <v>EUR</v>
      </c>
      <c r="E153" s="120" t="s">
        <v>682</v>
      </c>
      <c r="F153" s="121">
        <f>_xll.BDP(C153,$F$11)</f>
        <v>93.66</v>
      </c>
      <c r="G153" s="121">
        <f>_xll.BDP(C153,$G$11)</f>
        <v>93.18</v>
      </c>
      <c r="H153" s="122">
        <f>IF(OR(OR(G153="#N/A N/A",G153="#N/A Real Time"),OR(F153="#N/A N/A",F153="#N/A Real Time")),0,  G153 - F153)</f>
        <v>-0.47999999999998977</v>
      </c>
      <c r="I153" s="123">
        <f>IF(OR(F153=0,F153="#N/A N/A"),0,H153 / F153*100)</f>
        <v>-0.51249199231260922</v>
      </c>
      <c r="J153" s="124">
        <v>0</v>
      </c>
      <c r="K153" s="120" t="str">
        <f>CONCATENATE(D856,D153, " Curncy")</f>
        <v>EUREUR Curncy</v>
      </c>
      <c r="L153" s="120">
        <f>IF(D153 = D856,1,_xll.BDP(K153,$L$11))</f>
        <v>1</v>
      </c>
      <c r="M153" s="260">
        <f>IF(D153 = D856,1,_xll.BDP(K153,$M$11)*L153)</f>
        <v>1</v>
      </c>
      <c r="N153" s="126">
        <f>H153*J153*V153/M153</f>
        <v>0</v>
      </c>
      <c r="O153" s="127">
        <f>N153 / AA816</f>
        <v>0</v>
      </c>
      <c r="P153" s="268">
        <f>N153 / AA856</f>
        <v>0</v>
      </c>
      <c r="Q153" s="128">
        <f>IF(OR(OR(J153=0,G153 = "#N/A N/A"),G153="#N/A Real Time"),0,G153*J153*V153/M153)</f>
        <v>0</v>
      </c>
      <c r="R153" s="129">
        <f>Q153 / AA816*100</f>
        <v>0</v>
      </c>
      <c r="S153" s="273">
        <f>Q153 / AA856*100</f>
        <v>0</v>
      </c>
      <c r="T153" s="129">
        <f>IF(S153&lt;0,R153,0)</f>
        <v>0</v>
      </c>
      <c r="U153" s="273">
        <f>IF(S153&gt;0,R153,0)</f>
        <v>0</v>
      </c>
      <c r="V153" s="120">
        <f>IF(EXACT(D153,UPPER(D153)),1,0.01)/X153</f>
        <v>1</v>
      </c>
      <c r="W153" s="120">
        <v>0</v>
      </c>
      <c r="X153" s="120">
        <v>1</v>
      </c>
      <c r="Y153" s="127">
        <f>IF(AND(S153&lt;0,O153&gt;0),O153,0)</f>
        <v>0</v>
      </c>
      <c r="Z153" s="127">
        <f>IF(AND(S153&gt;0,O153&gt;0),O153,0)</f>
        <v>0</v>
      </c>
      <c r="AA153" s="74"/>
      <c r="AB153" s="130">
        <f>_xll.BDH(C153,$AB$11,$D$1,$D$1)</f>
        <v>94.5</v>
      </c>
      <c r="AC153" s="130">
        <f>IF(OR(OR(F153="#N/A N/A",F153="#N/A Real Time"),OR(AB153="#N/A N/A",AB153="#N/A Real Time")),0,  F153 - AB153)</f>
        <v>-0.84000000000000341</v>
      </c>
      <c r="AD153" s="177">
        <f>IF(OR(AB153=0,AB153="#N/A N/A"),0,AC153 / AB153*100)</f>
        <v>-0.8888888888888925</v>
      </c>
      <c r="AE153" s="132">
        <v>0</v>
      </c>
      <c r="AF153" s="133">
        <f>IF(D153 = D856,1,_xll.BDP(K153,$AF$11)*L153)</f>
        <v>1</v>
      </c>
      <c r="AG153" s="134">
        <f>AC153*AE153*V153/AF153 / AI816</f>
        <v>0</v>
      </c>
      <c r="AH153" s="278">
        <f>AC153*AE153*V153/AF153 / AI856</f>
        <v>0</v>
      </c>
      <c r="AI153" s="77"/>
      <c r="AJ153" s="73"/>
      <c r="AK153" s="65"/>
    </row>
    <row r="154" spans="2:37" x14ac:dyDescent="0.2">
      <c r="B154" s="120">
        <v>947</v>
      </c>
      <c r="C154" s="120" t="s">
        <v>651</v>
      </c>
      <c r="D154" s="120" t="str">
        <f>_xll.BDP(C154,$D$11)</f>
        <v>EUR</v>
      </c>
      <c r="E154" s="120" t="s">
        <v>683</v>
      </c>
      <c r="F154" s="121">
        <f>_xll.BDP(C154,$F$11)</f>
        <v>31.88</v>
      </c>
      <c r="G154" s="121">
        <f>_xll.BDP(C154,$G$11)</f>
        <v>32.26</v>
      </c>
      <c r="H154" s="122">
        <f>IF(OR(OR(G154="#N/A N/A",G154="#N/A Real Time"),OR(F154="#N/A N/A",F154="#N/A Real Time")),0,  G154 - F154)</f>
        <v>0.37999999999999901</v>
      </c>
      <c r="I154" s="123">
        <f>IF(OR(F154=0,F154="#N/A N/A"),0,H154 / F154*100)</f>
        <v>1.1919698870765338</v>
      </c>
      <c r="J154" s="124">
        <v>0</v>
      </c>
      <c r="K154" s="120" t="str">
        <f>CONCATENATE(D856,D154, " Curncy")</f>
        <v>EUREUR Curncy</v>
      </c>
      <c r="L154" s="120">
        <f>IF(D154 = D856,1,_xll.BDP(K154,$L$11))</f>
        <v>1</v>
      </c>
      <c r="M154" s="260">
        <f>IF(D154 = D856,1,_xll.BDP(K154,$M$11)*L154)</f>
        <v>1</v>
      </c>
      <c r="N154" s="126">
        <f>H154*J154*V154/M154</f>
        <v>0</v>
      </c>
      <c r="O154" s="127">
        <f>N154 / AA816</f>
        <v>0</v>
      </c>
      <c r="P154" s="268">
        <f>N154 / AA856</f>
        <v>0</v>
      </c>
      <c r="Q154" s="128">
        <f>IF(OR(OR(J154=0,G154 = "#N/A N/A"),G154="#N/A Real Time"),0,G154*J154*V154/M154)</f>
        <v>0</v>
      </c>
      <c r="R154" s="129">
        <f>Q154 / AA816*100</f>
        <v>0</v>
      </c>
      <c r="S154" s="273">
        <f>Q154 / AA856*100</f>
        <v>0</v>
      </c>
      <c r="T154" s="129">
        <f>IF(S154&lt;0,R154,0)</f>
        <v>0</v>
      </c>
      <c r="U154" s="273">
        <f>IF(S154&gt;0,R154,0)</f>
        <v>0</v>
      </c>
      <c r="V154" s="120">
        <f>IF(EXACT(D154,UPPER(D154)),1,0.01)/X154</f>
        <v>1</v>
      </c>
      <c r="W154" s="120">
        <v>0</v>
      </c>
      <c r="X154" s="120">
        <v>1</v>
      </c>
      <c r="Y154" s="127">
        <f>IF(AND(S154&lt;0,O154&gt;0),O154,0)</f>
        <v>0</v>
      </c>
      <c r="Z154" s="127">
        <f>IF(AND(S154&gt;0,O154&gt;0),O154,0)</f>
        <v>0</v>
      </c>
      <c r="AA154" s="74"/>
      <c r="AB154" s="130">
        <f>_xll.BDH(C154,$AB$11,$D$1,$D$1)</f>
        <v>31.16</v>
      </c>
      <c r="AC154" s="130">
        <f>IF(OR(OR(F154="#N/A N/A",F154="#N/A Real Time"),OR(AB154="#N/A N/A",AB154="#N/A Real Time")),0,  F154 - AB154)</f>
        <v>0.71999999999999886</v>
      </c>
      <c r="AD154" s="177">
        <f>IF(OR(AB154=0,AB154="#N/A N/A"),0,AC154 / AB154*100)</f>
        <v>2.3106546854942196</v>
      </c>
      <c r="AE154" s="132">
        <v>0</v>
      </c>
      <c r="AF154" s="133">
        <f>IF(D154 = D856,1,_xll.BDP(K154,$AF$11)*L154)</f>
        <v>1</v>
      </c>
      <c r="AG154" s="134">
        <f>AC154*AE154*V154/AF154 / AI816</f>
        <v>0</v>
      </c>
      <c r="AH154" s="278">
        <f>AC154*AE154*V154/AF154 / AI856</f>
        <v>0</v>
      </c>
      <c r="AI154" s="77"/>
      <c r="AJ154" s="73"/>
      <c r="AK154" s="65"/>
    </row>
    <row r="155" spans="2:37" x14ac:dyDescent="0.2">
      <c r="B155" s="120">
        <v>117</v>
      </c>
      <c r="C155" s="120" t="s">
        <v>652</v>
      </c>
      <c r="D155" s="120" t="str">
        <f>_xll.BDP(C155,$D$11)</f>
        <v>EUR</v>
      </c>
      <c r="E155" s="120" t="s">
        <v>684</v>
      </c>
      <c r="F155" s="121">
        <f>_xll.BDP(C155,$F$11)</f>
        <v>7.6340000000000003</v>
      </c>
      <c r="G155" s="121">
        <f>_xll.BDP(C155,$G$11)</f>
        <v>7.8029999999999999</v>
      </c>
      <c r="H155" s="122">
        <f>IF(OR(OR(G155="#N/A N/A",G155="#N/A Real Time"),OR(F155="#N/A N/A",F155="#N/A Real Time")),0,  G155 - F155)</f>
        <v>0.16899999999999959</v>
      </c>
      <c r="I155" s="123">
        <f>IF(OR(F155=0,F155="#N/A N/A"),0,H155 / F155*100)</f>
        <v>2.2137804558553782</v>
      </c>
      <c r="J155" s="124">
        <v>0</v>
      </c>
      <c r="K155" s="120" t="str">
        <f>CONCATENATE(D856,D155, " Curncy")</f>
        <v>EUREUR Curncy</v>
      </c>
      <c r="L155" s="120">
        <f>IF(D155 = D856,1,_xll.BDP(K155,$L$11))</f>
        <v>1</v>
      </c>
      <c r="M155" s="260">
        <f>IF(D155 = D856,1,_xll.BDP(K155,$M$11)*L155)</f>
        <v>1</v>
      </c>
      <c r="N155" s="126">
        <f>H155*J155*V155/M155</f>
        <v>0</v>
      </c>
      <c r="O155" s="127">
        <f>N155 / AA816</f>
        <v>0</v>
      </c>
      <c r="P155" s="268">
        <f>N155 / AA856</f>
        <v>0</v>
      </c>
      <c r="Q155" s="128">
        <f>IF(OR(OR(J155=0,G155 = "#N/A N/A"),G155="#N/A Real Time"),0,G155*J155*V155/M155)</f>
        <v>0</v>
      </c>
      <c r="R155" s="129">
        <f>Q155 / AA816*100</f>
        <v>0</v>
      </c>
      <c r="S155" s="273">
        <f>Q155 / AA856*100</f>
        <v>0</v>
      </c>
      <c r="T155" s="129">
        <f>IF(S155&lt;0,R155,0)</f>
        <v>0</v>
      </c>
      <c r="U155" s="273">
        <f>IF(S155&gt;0,R155,0)</f>
        <v>0</v>
      </c>
      <c r="V155" s="120">
        <f>IF(EXACT(D155,UPPER(D155)),1,0.01)/X155</f>
        <v>1</v>
      </c>
      <c r="W155" s="120">
        <v>0</v>
      </c>
      <c r="X155" s="120">
        <v>1</v>
      </c>
      <c r="Y155" s="127">
        <f>IF(AND(S155&lt;0,O155&gt;0),O155,0)</f>
        <v>0</v>
      </c>
      <c r="Z155" s="127">
        <f>IF(AND(S155&gt;0,O155&gt;0),O155,0)</f>
        <v>0</v>
      </c>
      <c r="AA155" s="74"/>
      <c r="AB155" s="130">
        <f>_xll.BDH(C155,$AB$11,$D$1,$D$1)</f>
        <v>7.4480000000000004</v>
      </c>
      <c r="AC155" s="130">
        <f>IF(OR(OR(F155="#N/A N/A",F155="#N/A Real Time"),OR(AB155="#N/A N/A",AB155="#N/A Real Time")),0,  F155 - AB155)</f>
        <v>0.18599999999999994</v>
      </c>
      <c r="AD155" s="177">
        <f>IF(OR(AB155=0,AB155="#N/A N/A"),0,AC155 / AB155*100)</f>
        <v>2.4973147153598276</v>
      </c>
      <c r="AE155" s="132">
        <v>0</v>
      </c>
      <c r="AF155" s="133">
        <f>IF(D155 = D856,1,_xll.BDP(K155,$AF$11)*L155)</f>
        <v>1</v>
      </c>
      <c r="AG155" s="134">
        <f>AC155*AE155*V155/AF155 / AI816</f>
        <v>0</v>
      </c>
      <c r="AH155" s="278">
        <f>AC155*AE155*V155/AF155 / AI856</f>
        <v>0</v>
      </c>
      <c r="AI155" s="77"/>
      <c r="AJ155" s="73"/>
      <c r="AK155" s="65"/>
    </row>
    <row r="156" spans="2:37" x14ac:dyDescent="0.2">
      <c r="B156" s="120">
        <v>306</v>
      </c>
      <c r="C156" s="120" t="s">
        <v>653</v>
      </c>
      <c r="D156" s="120" t="str">
        <f>_xll.BDP(C156,$D$11)</f>
        <v>EUR</v>
      </c>
      <c r="E156" s="120" t="s">
        <v>685</v>
      </c>
      <c r="F156" s="121">
        <f>_xll.BDP(C156,$F$11)</f>
        <v>56.67</v>
      </c>
      <c r="G156" s="121">
        <f>_xll.BDP(C156,$G$11)</f>
        <v>56.16</v>
      </c>
      <c r="H156" s="122">
        <f>IF(OR(OR(G156="#N/A N/A",G156="#N/A Real Time"),OR(F156="#N/A N/A",F156="#N/A Real Time")),0,  G156 - F156)</f>
        <v>-0.51000000000000512</v>
      </c>
      <c r="I156" s="123">
        <f>IF(OR(F156=0,F156="#N/A N/A"),0,H156 / F156*100)</f>
        <v>-0.89994706193754215</v>
      </c>
      <c r="J156" s="124">
        <v>0</v>
      </c>
      <c r="K156" s="120" t="str">
        <f>CONCATENATE(D856,D156, " Curncy")</f>
        <v>EUREUR Curncy</v>
      </c>
      <c r="L156" s="120">
        <f>IF(D156 = D856,1,_xll.BDP(K156,$L$11))</f>
        <v>1</v>
      </c>
      <c r="M156" s="260">
        <f>IF(D156 = D856,1,_xll.BDP(K156,$M$11)*L156)</f>
        <v>1</v>
      </c>
      <c r="N156" s="126">
        <f>H156*J156*V156/M156</f>
        <v>0</v>
      </c>
      <c r="O156" s="127">
        <f>N156 / AA816</f>
        <v>0</v>
      </c>
      <c r="P156" s="268">
        <f>N156 / AA856</f>
        <v>0</v>
      </c>
      <c r="Q156" s="128">
        <f>IF(OR(OR(J156=0,G156 = "#N/A N/A"),G156="#N/A Real Time"),0,G156*J156*V156/M156)</f>
        <v>0</v>
      </c>
      <c r="R156" s="129">
        <f>Q156 / AA816*100</f>
        <v>0</v>
      </c>
      <c r="S156" s="273">
        <f>Q156 / AA856*100</f>
        <v>0</v>
      </c>
      <c r="T156" s="129">
        <f>IF(S156&lt;0,R156,0)</f>
        <v>0</v>
      </c>
      <c r="U156" s="273">
        <f>IF(S156&gt;0,R156,0)</f>
        <v>0</v>
      </c>
      <c r="V156" s="120">
        <f>IF(EXACT(D156,UPPER(D156)),1,0.01)/X156</f>
        <v>1</v>
      </c>
      <c r="W156" s="120">
        <v>0</v>
      </c>
      <c r="X156" s="120">
        <v>1</v>
      </c>
      <c r="Y156" s="127">
        <f>IF(AND(S156&lt;0,O156&gt;0),O156,0)</f>
        <v>0</v>
      </c>
      <c r="Z156" s="127">
        <f>IF(AND(S156&gt;0,O156&gt;0),O156,0)</f>
        <v>0</v>
      </c>
      <c r="AA156" s="74"/>
      <c r="AB156" s="130">
        <f>_xll.BDH(C156,$AB$11,$D$1,$D$1)</f>
        <v>55.45</v>
      </c>
      <c r="AC156" s="130">
        <f>IF(OR(OR(F156="#N/A N/A",F156="#N/A Real Time"),OR(AB156="#N/A N/A",AB156="#N/A Real Time")),0,  F156 - AB156)</f>
        <v>1.2199999999999989</v>
      </c>
      <c r="AD156" s="177">
        <f>IF(OR(AB156=0,AB156="#N/A N/A"),0,AC156 / AB156*100)</f>
        <v>2.2001803426510347</v>
      </c>
      <c r="AE156" s="132">
        <v>0</v>
      </c>
      <c r="AF156" s="133">
        <f>IF(D156 = D856,1,_xll.BDP(K156,$AF$11)*L156)</f>
        <v>1</v>
      </c>
      <c r="AG156" s="134">
        <f>AC156*AE156*V156/AF156 / AI816</f>
        <v>0</v>
      </c>
      <c r="AH156" s="278">
        <f>AC156*AE156*V156/AF156 / AI856</f>
        <v>0</v>
      </c>
      <c r="AI156" s="77"/>
      <c r="AJ156" s="73"/>
      <c r="AK156" s="65"/>
    </row>
    <row r="157" spans="2:37" x14ac:dyDescent="0.2">
      <c r="B157" s="120">
        <v>2362</v>
      </c>
      <c r="C157" s="120" t="s">
        <v>654</v>
      </c>
      <c r="D157" s="120" t="str">
        <f>_xll.BDP(C157,$D$11)</f>
        <v>EUR</v>
      </c>
      <c r="E157" s="120" t="s">
        <v>686</v>
      </c>
      <c r="F157" s="121">
        <f>_xll.BDP(C157,$F$11)</f>
        <v>7.6150000000000002</v>
      </c>
      <c r="G157" s="121">
        <f>_xll.BDP(C157,$G$11)</f>
        <v>7.7560000000000002</v>
      </c>
      <c r="H157" s="122">
        <f>IF(OR(OR(G157="#N/A N/A",G157="#N/A Real Time"),OR(F157="#N/A N/A",F157="#N/A Real Time")),0,  G157 - F157)</f>
        <v>0.14100000000000001</v>
      </c>
      <c r="I157" s="123">
        <f>IF(OR(F157=0,F157="#N/A N/A"),0,H157 / F157*100)</f>
        <v>1.8516086671043992</v>
      </c>
      <c r="J157" s="124">
        <v>0</v>
      </c>
      <c r="K157" s="120" t="str">
        <f>CONCATENATE(D856,D157, " Curncy")</f>
        <v>EUREUR Curncy</v>
      </c>
      <c r="L157" s="120">
        <f>IF(D157 = D856,1,_xll.BDP(K157,$L$11))</f>
        <v>1</v>
      </c>
      <c r="M157" s="260">
        <f>IF(D157 = D856,1,_xll.BDP(K157,$M$11)*L157)</f>
        <v>1</v>
      </c>
      <c r="N157" s="126">
        <f>H157*J157*V157/M157</f>
        <v>0</v>
      </c>
      <c r="O157" s="127">
        <f>N157 / AA816</f>
        <v>0</v>
      </c>
      <c r="P157" s="268">
        <f>N157 / AA856</f>
        <v>0</v>
      </c>
      <c r="Q157" s="128">
        <f>IF(OR(OR(J157=0,G157 = "#N/A N/A"),G157="#N/A Real Time"),0,G157*J157*V157/M157)</f>
        <v>0</v>
      </c>
      <c r="R157" s="129">
        <f>Q157 / AA816*100</f>
        <v>0</v>
      </c>
      <c r="S157" s="273">
        <f>Q157 / AA856*100</f>
        <v>0</v>
      </c>
      <c r="T157" s="129">
        <f>IF(S157&lt;0,R157,0)</f>
        <v>0</v>
      </c>
      <c r="U157" s="273">
        <f>IF(S157&gt;0,R157,0)</f>
        <v>0</v>
      </c>
      <c r="V157" s="120">
        <f>IF(EXACT(D157,UPPER(D157)),1,0.01)/X157</f>
        <v>1</v>
      </c>
      <c r="W157" s="120">
        <v>0</v>
      </c>
      <c r="X157" s="120">
        <v>1</v>
      </c>
      <c r="Y157" s="127">
        <f>IF(AND(S157&lt;0,O157&gt;0),O157,0)</f>
        <v>0</v>
      </c>
      <c r="Z157" s="127">
        <f>IF(AND(S157&gt;0,O157&gt;0),O157,0)</f>
        <v>0</v>
      </c>
      <c r="AA157" s="74"/>
      <c r="AB157" s="130">
        <f>_xll.BDH(C157,$AB$11,$D$1,$D$1)</f>
        <v>7.452</v>
      </c>
      <c r="AC157" s="130">
        <f>IF(OR(OR(F157="#N/A N/A",F157="#N/A Real Time"),OR(AB157="#N/A N/A",AB157="#N/A Real Time")),0,  F157 - AB157)</f>
        <v>0.16300000000000026</v>
      </c>
      <c r="AD157" s="177">
        <f>IF(OR(AB157=0,AB157="#N/A N/A"),0,AC157 / AB157*100)</f>
        <v>2.1873322597960314</v>
      </c>
      <c r="AE157" s="132">
        <v>0</v>
      </c>
      <c r="AF157" s="133">
        <f>IF(D157 = D856,1,_xll.BDP(K157,$AF$11)*L157)</f>
        <v>1</v>
      </c>
      <c r="AG157" s="134">
        <f>AC157*AE157*V157/AF157 / AI816</f>
        <v>0</v>
      </c>
      <c r="AH157" s="278">
        <f>AC157*AE157*V157/AF157 / AI856</f>
        <v>0</v>
      </c>
      <c r="AI157" s="77"/>
      <c r="AJ157" s="73"/>
      <c r="AK157" s="65"/>
    </row>
    <row r="158" spans="2:37" x14ac:dyDescent="0.2">
      <c r="B158" s="120">
        <v>3982</v>
      </c>
      <c r="C158" s="120" t="s">
        <v>656</v>
      </c>
      <c r="D158" s="120" t="str">
        <f>_xll.BDP(C158,$D$11)</f>
        <v>EUR</v>
      </c>
      <c r="E158" s="120" t="s">
        <v>1584</v>
      </c>
      <c r="F158" s="121">
        <f>_xll.BDP(C158,$F$11)</f>
        <v>21.72</v>
      </c>
      <c r="G158" s="121">
        <f>_xll.BDP(C158,$G$11)</f>
        <v>21.99</v>
      </c>
      <c r="H158" s="122">
        <f>IF(OR(OR(G158="#N/A N/A",G158="#N/A Real Time"),OR(F158="#N/A N/A",F158="#N/A Real Time")),0,  G158 - F158)</f>
        <v>0.26999999999999957</v>
      </c>
      <c r="I158" s="123">
        <f>IF(OR(F158=0,F158="#N/A N/A"),0,H158 / F158*100)</f>
        <v>1.2430939226519317</v>
      </c>
      <c r="J158" s="124">
        <v>0</v>
      </c>
      <c r="K158" s="120" t="str">
        <f>CONCATENATE(D856,D158, " Curncy")</f>
        <v>EUREUR Curncy</v>
      </c>
      <c r="L158" s="120">
        <f>IF(D158 = D856,1,_xll.BDP(K158,$L$11))</f>
        <v>1</v>
      </c>
      <c r="M158" s="260">
        <f>IF(D158 = D856,1,_xll.BDP(K158,$M$11)*L158)</f>
        <v>1</v>
      </c>
      <c r="N158" s="126">
        <f>H158*J158*V158/M158</f>
        <v>0</v>
      </c>
      <c r="O158" s="127">
        <f>N158 / AA816</f>
        <v>0</v>
      </c>
      <c r="P158" s="268">
        <f>N158 / AA856</f>
        <v>0</v>
      </c>
      <c r="Q158" s="128">
        <f>IF(OR(OR(J158=0,G158 = "#N/A N/A"),G158="#N/A Real Time"),0,G158*J158*V158/M158)</f>
        <v>0</v>
      </c>
      <c r="R158" s="129">
        <f>Q158 / AA816*100</f>
        <v>0</v>
      </c>
      <c r="S158" s="273">
        <f>Q158 / AA856*100</f>
        <v>0</v>
      </c>
      <c r="T158" s="129">
        <f>IF(S158&lt;0,R158,0)</f>
        <v>0</v>
      </c>
      <c r="U158" s="273">
        <f>IF(S158&gt;0,R158,0)</f>
        <v>0</v>
      </c>
      <c r="V158" s="120">
        <f>IF(EXACT(D158,UPPER(D158)),1,0.01)/X158</f>
        <v>1</v>
      </c>
      <c r="W158" s="120">
        <v>0</v>
      </c>
      <c r="X158" s="120">
        <v>1</v>
      </c>
      <c r="Y158" s="127">
        <f>IF(AND(S158&lt;0,O158&gt;0),O158,0)</f>
        <v>0</v>
      </c>
      <c r="Z158" s="127">
        <f>IF(AND(S158&gt;0,O158&gt;0),O158,0)</f>
        <v>0</v>
      </c>
      <c r="AA158" s="74"/>
      <c r="AB158" s="130">
        <f>_xll.BDH(C158,$AB$11,$D$1,$D$1)</f>
        <v>21.53</v>
      </c>
      <c r="AC158" s="130">
        <f>IF(OR(OR(F158="#N/A N/A",F158="#N/A Real Time"),OR(AB158="#N/A N/A",AB158="#N/A Real Time")),0,  F158 - AB158)</f>
        <v>0.18999999999999773</v>
      </c>
      <c r="AD158" s="177">
        <f>IF(OR(AB158=0,AB158="#N/A N/A"),0,AC158 / AB158*100)</f>
        <v>0.88248954946585101</v>
      </c>
      <c r="AE158" s="132">
        <v>0</v>
      </c>
      <c r="AF158" s="133">
        <f>IF(D158 = D856,1,_xll.BDP(K158,$AF$11)*L158)</f>
        <v>1</v>
      </c>
      <c r="AG158" s="134">
        <f>AC158*AE158*V158/AF158 / AI816</f>
        <v>0</v>
      </c>
      <c r="AH158" s="278">
        <f>AC158*AE158*V158/AF158 / AI856</f>
        <v>0</v>
      </c>
      <c r="AI158" s="77"/>
      <c r="AJ158" s="73"/>
      <c r="AK158" s="65"/>
    </row>
    <row r="159" spans="2:37" x14ac:dyDescent="0.2">
      <c r="B159" s="120">
        <v>445</v>
      </c>
      <c r="C159" s="120" t="s">
        <v>655</v>
      </c>
      <c r="D159" s="120" t="str">
        <f>_xll.BDP(C159,$D$11)</f>
        <v>EUR</v>
      </c>
      <c r="E159" s="120" t="s">
        <v>687</v>
      </c>
      <c r="F159" s="121">
        <f>_xll.BDP(C159,$F$11)</f>
        <v>30.12</v>
      </c>
      <c r="G159" s="121">
        <f>_xll.BDP(C159,$G$11)</f>
        <v>30.434999999999999</v>
      </c>
      <c r="H159" s="122">
        <f>IF(OR(OR(G159="#N/A N/A",G159="#N/A Real Time"),OR(F159="#N/A N/A",F159="#N/A Real Time")),0,  G159 - F159)</f>
        <v>0.31499999999999773</v>
      </c>
      <c r="I159" s="123">
        <f>IF(OR(F159=0,F159="#N/A N/A"),0,H159 / F159*100)</f>
        <v>1.0458167330677215</v>
      </c>
      <c r="J159" s="124">
        <v>0</v>
      </c>
      <c r="K159" s="120" t="str">
        <f>CONCATENATE(D856,D159, " Curncy")</f>
        <v>EUREUR Curncy</v>
      </c>
      <c r="L159" s="120">
        <f>IF(D159 = D856,1,_xll.BDP(K159,$L$11))</f>
        <v>1</v>
      </c>
      <c r="M159" s="260">
        <f>IF(D159 = D856,1,_xll.BDP(K159,$M$11)*L159)</f>
        <v>1</v>
      </c>
      <c r="N159" s="126">
        <f>H159*J159*V159/M159</f>
        <v>0</v>
      </c>
      <c r="O159" s="127">
        <f>N159 / AA816</f>
        <v>0</v>
      </c>
      <c r="P159" s="268">
        <f>N159 / AA856</f>
        <v>0</v>
      </c>
      <c r="Q159" s="128">
        <f>IF(OR(OR(J159=0,G159 = "#N/A N/A"),G159="#N/A Real Time"),0,G159*J159*V159/M159)</f>
        <v>0</v>
      </c>
      <c r="R159" s="129">
        <f>Q159 / AA816*100</f>
        <v>0</v>
      </c>
      <c r="S159" s="273">
        <f>Q159 / AA856*100</f>
        <v>0</v>
      </c>
      <c r="T159" s="129">
        <f>IF(S159&lt;0,R159,0)</f>
        <v>0</v>
      </c>
      <c r="U159" s="273">
        <f>IF(S159&gt;0,R159,0)</f>
        <v>0</v>
      </c>
      <c r="V159" s="120">
        <f>IF(EXACT(D159,UPPER(D159)),1,0.01)/X159</f>
        <v>1</v>
      </c>
      <c r="W159" s="120">
        <v>0</v>
      </c>
      <c r="X159" s="120">
        <v>1</v>
      </c>
      <c r="Y159" s="127">
        <f>IF(AND(S159&lt;0,O159&gt;0),O159,0)</f>
        <v>0</v>
      </c>
      <c r="Z159" s="127">
        <f>IF(AND(S159&gt;0,O159&gt;0),O159,0)</f>
        <v>0</v>
      </c>
      <c r="AA159" s="74"/>
      <c r="AB159" s="130">
        <f>_xll.BDH(C159,$AB$11,$D$1,$D$1)</f>
        <v>30.204999999999998</v>
      </c>
      <c r="AC159" s="130">
        <f>IF(OR(OR(F159="#N/A N/A",F159="#N/A Real Time"),OR(AB159="#N/A N/A",AB159="#N/A Real Time")),0,  F159 - AB159)</f>
        <v>-8.49999999999973E-2</v>
      </c>
      <c r="AD159" s="177">
        <f>IF(OR(AB159=0,AB159="#N/A N/A"),0,AC159 / AB159*100)</f>
        <v>-0.2814103625227522</v>
      </c>
      <c r="AE159" s="132">
        <v>0</v>
      </c>
      <c r="AF159" s="133">
        <f>IF(D159 = D856,1,_xll.BDP(K159,$AF$11)*L159)</f>
        <v>1</v>
      </c>
      <c r="AG159" s="134">
        <f>AC159*AE159*V159/AF159 / AI816</f>
        <v>0</v>
      </c>
      <c r="AH159" s="278">
        <f>AC159*AE159*V159/AF159 / AI856</f>
        <v>0</v>
      </c>
      <c r="AI159" s="77"/>
      <c r="AJ159" s="73"/>
      <c r="AK159" s="65"/>
    </row>
    <row r="160" spans="2:37" x14ac:dyDescent="0.2">
      <c r="B160" s="120">
        <v>439</v>
      </c>
      <c r="C160" s="120" t="s">
        <v>657</v>
      </c>
      <c r="D160" s="120" t="str">
        <f>_xll.BDP(C160,$D$11)</f>
        <v>EUR</v>
      </c>
      <c r="E160" s="120" t="s">
        <v>688</v>
      </c>
      <c r="F160" s="121">
        <f>_xll.BDP(C160,$F$11)</f>
        <v>9.9179999999999993</v>
      </c>
      <c r="G160" s="121">
        <f>_xll.BDP(C160,$G$11)</f>
        <v>9.9090000000000007</v>
      </c>
      <c r="H160" s="122">
        <f>IF(OR(OR(G160="#N/A N/A",G160="#N/A Real Time"),OR(F160="#N/A N/A",F160="#N/A Real Time")),0,  G160 - F160)</f>
        <v>-8.9999999999985647E-3</v>
      </c>
      <c r="I160" s="123">
        <f>IF(OR(F160=0,F160="#N/A N/A"),0,H160 / F160*100)</f>
        <v>-9.0744101633379357E-2</v>
      </c>
      <c r="J160" s="124">
        <v>0</v>
      </c>
      <c r="K160" s="120" t="str">
        <f>CONCATENATE(D856,D160, " Curncy")</f>
        <v>EUREUR Curncy</v>
      </c>
      <c r="L160" s="120">
        <f>IF(D160 = D856,1,_xll.BDP(K160,$L$11))</f>
        <v>1</v>
      </c>
      <c r="M160" s="260">
        <f>IF(D160 = D856,1,_xll.BDP(K160,$M$11)*L160)</f>
        <v>1</v>
      </c>
      <c r="N160" s="126">
        <f>H160*J160*V160/M160</f>
        <v>0</v>
      </c>
      <c r="O160" s="127">
        <f>N160 / AA816</f>
        <v>0</v>
      </c>
      <c r="P160" s="268">
        <f>N160 / AA856</f>
        <v>0</v>
      </c>
      <c r="Q160" s="128">
        <f>IF(OR(OR(J160=0,G160 = "#N/A N/A"),G160="#N/A Real Time"),0,G160*J160*V160/M160)</f>
        <v>0</v>
      </c>
      <c r="R160" s="129">
        <f>Q160 / AA816*100</f>
        <v>0</v>
      </c>
      <c r="S160" s="273">
        <f>Q160 / AA856*100</f>
        <v>0</v>
      </c>
      <c r="T160" s="129">
        <f>IF(S160&lt;0,R160,0)</f>
        <v>0</v>
      </c>
      <c r="U160" s="273">
        <f>IF(S160&gt;0,R160,0)</f>
        <v>0</v>
      </c>
      <c r="V160" s="120">
        <f>IF(EXACT(D160,UPPER(D160)),1,0.01)/X160</f>
        <v>1</v>
      </c>
      <c r="W160" s="120">
        <v>0</v>
      </c>
      <c r="X160" s="120">
        <v>1</v>
      </c>
      <c r="Y160" s="127">
        <f>IF(AND(S160&lt;0,O160&gt;0),O160,0)</f>
        <v>0</v>
      </c>
      <c r="Z160" s="127">
        <f>IF(AND(S160&gt;0,O160&gt;0),O160,0)</f>
        <v>0</v>
      </c>
      <c r="AA160" s="74"/>
      <c r="AB160" s="130">
        <f>_xll.BDH(C160,$AB$11,$D$1,$D$1)</f>
        <v>10.048</v>
      </c>
      <c r="AC160" s="130">
        <f>IF(OR(OR(F160="#N/A N/A",F160="#N/A Real Time"),OR(AB160="#N/A N/A",AB160="#N/A Real Time")),0,  F160 - AB160)</f>
        <v>-0.13000000000000078</v>
      </c>
      <c r="AD160" s="177">
        <f>IF(OR(AB160=0,AB160="#N/A N/A"),0,AC160 / AB160*100)</f>
        <v>-1.2937898089172051</v>
      </c>
      <c r="AE160" s="132">
        <v>0</v>
      </c>
      <c r="AF160" s="133">
        <f>IF(D160 = D856,1,_xll.BDP(K160,$AF$11)*L160)</f>
        <v>1</v>
      </c>
      <c r="AG160" s="134">
        <f>AC160*AE160*V160/AF160 / AI816</f>
        <v>0</v>
      </c>
      <c r="AH160" s="278">
        <f>AC160*AE160*V160/AF160 / AI856</f>
        <v>0</v>
      </c>
      <c r="AI160" s="77"/>
      <c r="AJ160" s="73"/>
      <c r="AK160" s="65"/>
    </row>
    <row r="161" spans="1:37" x14ac:dyDescent="0.2">
      <c r="B161" s="120">
        <v>23985</v>
      </c>
      <c r="C161" s="120" t="s">
        <v>173</v>
      </c>
      <c r="D161" s="120" t="str">
        <f>_xll.BDP(C161,$D$11)</f>
        <v>EUR</v>
      </c>
      <c r="E161" s="120" t="s">
        <v>302</v>
      </c>
      <c r="F161" s="121">
        <f>_xll.BDP(C161,$F$11)</f>
        <v>6.22</v>
      </c>
      <c r="G161" s="121">
        <f>_xll.BDP(C161,$G$11)</f>
        <v>6.37</v>
      </c>
      <c r="H161" s="122">
        <f>IF(OR(OR(G161="#N/A N/A",G161="#N/A Real Time"),OR(F161="#N/A N/A",F161="#N/A Real Time")),0,  G161 - F161)</f>
        <v>0.15000000000000036</v>
      </c>
      <c r="I161" s="123">
        <f>IF(OR(F161=0,F161="#N/A N/A"),0,H161 / F161*100)</f>
        <v>2.4115755627009703</v>
      </c>
      <c r="J161" s="124">
        <v>-345401</v>
      </c>
      <c r="K161" s="120" t="str">
        <f>CONCATENATE(D856,D161, " Curncy")</f>
        <v>EUREUR Curncy</v>
      </c>
      <c r="L161" s="120">
        <f>IF(D161 = D856,1,_xll.BDP(K161,$L$11))</f>
        <v>1</v>
      </c>
      <c r="M161" s="260">
        <f>IF(D161 = D856,1,_xll.BDP(K161,$M$11)*L161)</f>
        <v>1</v>
      </c>
      <c r="N161" s="126">
        <f>H161*J161*V161/M161</f>
        <v>-51810.150000000125</v>
      </c>
      <c r="O161" s="127">
        <f>N161 / AA816</f>
        <v>-2.5916153677036491E-4</v>
      </c>
      <c r="P161" s="268">
        <f>N161 / AA856</f>
        <v>-2.4155024076068585E-4</v>
      </c>
      <c r="Q161" s="128">
        <f>IF(OR(OR(J161=0,G161 = "#N/A N/A"),G161="#N/A Real Time"),0,G161*J161*V161/M161)</f>
        <v>-2200204.37</v>
      </c>
      <c r="R161" s="129">
        <f>Q161 / AA816*100</f>
        <v>-1.1005726594848138</v>
      </c>
      <c r="S161" s="273">
        <f>Q161 / AA856*100</f>
        <v>-1.0257833557637102</v>
      </c>
      <c r="T161" s="129">
        <f>IF(S161&lt;0,R161,0)</f>
        <v>-1.1005726594848138</v>
      </c>
      <c r="U161" s="273">
        <f>IF(S161&gt;0,R161,0)</f>
        <v>0</v>
      </c>
      <c r="V161" s="120">
        <f>IF(EXACT(D161,UPPER(D161)),1,0.01)/X161</f>
        <v>1</v>
      </c>
      <c r="W161" s="120">
        <v>0</v>
      </c>
      <c r="X161" s="120">
        <v>1</v>
      </c>
      <c r="Y161" s="127">
        <f>IF(AND(S161&lt;0,O161&gt;0),O161,0)</f>
        <v>0</v>
      </c>
      <c r="Z161" s="127">
        <f>IF(AND(S161&gt;0,O161&gt;0),O161,0)</f>
        <v>0</v>
      </c>
      <c r="AA161" s="74"/>
      <c r="AB161" s="130">
        <f>_xll.BDH(C161,$AB$11,$D$1,$D$1)</f>
        <v>6.19</v>
      </c>
      <c r="AC161" s="130">
        <f>IF(OR(OR(F161="#N/A N/A",F161="#N/A Real Time"),OR(AB161="#N/A N/A",AB161="#N/A Real Time")),0,  F161 - AB161)</f>
        <v>2.9999999999999361E-2</v>
      </c>
      <c r="AD161" s="177">
        <f>IF(OR(AB161=0,AB161="#N/A N/A"),0,AC161 / AB161*100)</f>
        <v>0.48465266558965042</v>
      </c>
      <c r="AE161" s="132">
        <v>-345401</v>
      </c>
      <c r="AF161" s="133">
        <f>IF(D161 = D856,1,_xll.BDP(K161,$AF$11)*L161)</f>
        <v>1</v>
      </c>
      <c r="AG161" s="134">
        <f>AC161*AE161*V161/AF161 / AI816</f>
        <v>-5.1726649472316523E-5</v>
      </c>
      <c r="AH161" s="278">
        <f>AC161*AE161*V161/AF161 / AI856</f>
        <v>-4.8211427578845068E-5</v>
      </c>
      <c r="AI161" s="77"/>
      <c r="AJ161" s="73"/>
      <c r="AK161" s="65"/>
    </row>
    <row r="162" spans="1:37" s="117" customFormat="1" ht="12" customHeight="1" x14ac:dyDescent="0.2">
      <c r="A162" s="120"/>
      <c r="B162" s="120">
        <v>24040</v>
      </c>
      <c r="C162" s="120" t="s">
        <v>1617</v>
      </c>
      <c r="D162" s="120" t="str">
        <f>_xll.BDP(C162,$D$11)</f>
        <v>EUR</v>
      </c>
      <c r="E162" s="120" t="s">
        <v>1618</v>
      </c>
      <c r="F162" s="121">
        <f>_xll.BDP(C162,$F$11)</f>
        <v>19.97</v>
      </c>
      <c r="G162" s="121">
        <f>_xll.BDP(C162,$G$11)</f>
        <v>20.47</v>
      </c>
      <c r="H162" s="122">
        <f>IF(OR(OR(G162="#N/A N/A",G162="#N/A Real Time"),OR(F162="#N/A N/A",F162="#N/A Real Time")),0,  G162 - F162)</f>
        <v>0.5</v>
      </c>
      <c r="I162" s="123">
        <f>IF(OR(F162=0,F162="#N/A N/A"),0,H162 / F162*100)</f>
        <v>2.5037556334501754</v>
      </c>
      <c r="J162" s="124">
        <v>-55000</v>
      </c>
      <c r="K162" s="120" t="str">
        <f>CONCATENATE(D856,D162, " Curncy")</f>
        <v>EUREUR Curncy</v>
      </c>
      <c r="L162" s="120">
        <f>IF(D162 = D856,1,_xll.BDP(K162,$L$11))</f>
        <v>1</v>
      </c>
      <c r="M162" s="260">
        <f>IF(D162 = D856,1,_xll.BDP(K162,$M$11)*L162)</f>
        <v>1</v>
      </c>
      <c r="N162" s="126">
        <f>H162*J162*V162/M162</f>
        <v>-27500</v>
      </c>
      <c r="O162" s="127">
        <f>N162 / AA816</f>
        <v>-1.3755880384799153E-4</v>
      </c>
      <c r="P162" s="268">
        <f>N162 / AA856</f>
        <v>-1.2821100925048171E-4</v>
      </c>
      <c r="Q162" s="128">
        <f>IF(OR(OR(J162=0,G162 = "#N/A N/A"),G162="#N/A Real Time"),0,G162*J162*V162/M162)</f>
        <v>-1125850</v>
      </c>
      <c r="R162" s="129">
        <f>Q162 / AA816*100</f>
        <v>-0.56316574295367738</v>
      </c>
      <c r="S162" s="273">
        <f>Q162 / AA856*100</f>
        <v>-0.52489587187147213</v>
      </c>
      <c r="T162" s="129">
        <f>IF(S162&lt;0,R162,0)</f>
        <v>-0.56316574295367738</v>
      </c>
      <c r="U162" s="273">
        <f>IF(S162&gt;0,R162,0)</f>
        <v>0</v>
      </c>
      <c r="V162" s="120">
        <f>IF(EXACT(D162,UPPER(D162)),1,0.01)/X162</f>
        <v>1</v>
      </c>
      <c r="W162" s="120">
        <v>0</v>
      </c>
      <c r="X162" s="120">
        <v>1</v>
      </c>
      <c r="Y162" s="127">
        <f>IF(AND(S162&lt;0,O162&gt;0),O162,0)</f>
        <v>0</v>
      </c>
      <c r="Z162" s="127">
        <f>IF(AND(S162&gt;0,O162&gt;0),O162,0)</f>
        <v>0</v>
      </c>
      <c r="AA162" s="120"/>
      <c r="AB162" s="130">
        <f>_xll.BDH(C162,$AB$11,$D$1,$D$1)</f>
        <v>20.04</v>
      </c>
      <c r="AC162" s="130">
        <f>IF(OR(OR(F162="#N/A N/A",F162="#N/A Real Time"),OR(AB162="#N/A N/A",AB162="#N/A Real Time")),0,  F162 - AB162)</f>
        <v>-7.0000000000000284E-2</v>
      </c>
      <c r="AD162" s="177">
        <f>IF(OR(AB162=0,AB162="#N/A N/A"),0,AC162 / AB162*100)</f>
        <v>-0.34930139720559022</v>
      </c>
      <c r="AE162" s="132">
        <v>-55000</v>
      </c>
      <c r="AF162" s="133">
        <f>IF(D162 = D856,1,_xll.BDP(K162,$AF$11)*L162)</f>
        <v>1</v>
      </c>
      <c r="AG162" s="134">
        <f>AC162*AE162*V162/AF162 / AI816</f>
        <v>1.9218975477625879E-5</v>
      </c>
      <c r="AH162" s="278">
        <f>AC162*AE162*V162/AF162 / AI856</f>
        <v>1.7912898937617267E-5</v>
      </c>
      <c r="AI162" s="135"/>
      <c r="AJ162" s="73"/>
      <c r="AK162" s="65"/>
    </row>
    <row r="163" spans="1:37" x14ac:dyDescent="0.2">
      <c r="B163" s="120">
        <v>19397</v>
      </c>
      <c r="C163" s="120" t="s">
        <v>658</v>
      </c>
      <c r="D163" s="120" t="str">
        <f>_xll.BDP(C163,$D$11)</f>
        <v>EUR</v>
      </c>
      <c r="E163" s="120" t="s">
        <v>689</v>
      </c>
      <c r="F163" s="121">
        <f>_xll.BDP(C163,$F$11)</f>
        <v>21.22</v>
      </c>
      <c r="G163" s="121">
        <f>_xll.BDP(C163,$G$11)</f>
        <v>21.18</v>
      </c>
      <c r="H163" s="122">
        <f>IF(OR(OR(G163="#N/A N/A",G163="#N/A Real Time"),OR(F163="#N/A N/A",F163="#N/A Real Time")),0,  G163 - F163)</f>
        <v>-3.9999999999999147E-2</v>
      </c>
      <c r="I163" s="123">
        <f>IF(OR(F163=0,F163="#N/A N/A"),0,H163 / F163*100)</f>
        <v>-0.1885014137605992</v>
      </c>
      <c r="J163" s="124">
        <v>0</v>
      </c>
      <c r="K163" s="120" t="str">
        <f>CONCATENATE(D856,D163, " Curncy")</f>
        <v>EUREUR Curncy</v>
      </c>
      <c r="L163" s="120">
        <f>IF(D163 = D856,1,_xll.BDP(K163,$L$11))</f>
        <v>1</v>
      </c>
      <c r="M163" s="260">
        <f>IF(D163 = D856,1,_xll.BDP(K163,$M$11)*L163)</f>
        <v>1</v>
      </c>
      <c r="N163" s="126">
        <f>H163*J163*V163/M163</f>
        <v>0</v>
      </c>
      <c r="O163" s="127">
        <f>N163 / AA816</f>
        <v>0</v>
      </c>
      <c r="P163" s="268">
        <f>N163 / AA856</f>
        <v>0</v>
      </c>
      <c r="Q163" s="128">
        <f>IF(OR(OR(J163=0,G163 = "#N/A N/A"),G163="#N/A Real Time"),0,G163*J163*V163/M163)</f>
        <v>0</v>
      </c>
      <c r="R163" s="129">
        <f>Q163 / AA816*100</f>
        <v>0</v>
      </c>
      <c r="S163" s="273">
        <f>Q163 / AA856*100</f>
        <v>0</v>
      </c>
      <c r="T163" s="129">
        <f>IF(S163&lt;0,R163,0)</f>
        <v>0</v>
      </c>
      <c r="U163" s="273">
        <f>IF(S163&gt;0,R163,0)</f>
        <v>0</v>
      </c>
      <c r="V163" s="120">
        <f>IF(EXACT(D163,UPPER(D163)),1,0.01)/X163</f>
        <v>1</v>
      </c>
      <c r="W163" s="120">
        <v>0</v>
      </c>
      <c r="X163" s="120">
        <v>1</v>
      </c>
      <c r="Y163" s="127">
        <f>IF(AND(S163&lt;0,O163&gt;0),O163,0)</f>
        <v>0</v>
      </c>
      <c r="Z163" s="127">
        <f>IF(AND(S163&gt;0,O163&gt;0),O163,0)</f>
        <v>0</v>
      </c>
      <c r="AA163" s="74"/>
      <c r="AB163" s="130">
        <f>_xll.BDH(C163,$AB$11,$D$1,$D$1)</f>
        <v>21.24</v>
      </c>
      <c r="AC163" s="130">
        <f>IF(OR(OR(F163="#N/A N/A",F163="#N/A Real Time"),OR(AB163="#N/A N/A",AB163="#N/A Real Time")),0,  F163 - AB163)</f>
        <v>-1.9999999999999574E-2</v>
      </c>
      <c r="AD163" s="177">
        <f>IF(OR(AB163=0,AB163="#N/A N/A"),0,AC163 / AB163*100)</f>
        <v>-9.4161958568736229E-2</v>
      </c>
      <c r="AE163" s="132">
        <v>0</v>
      </c>
      <c r="AF163" s="133">
        <f>IF(D163 = D856,1,_xll.BDP(K163,$AF$11)*L163)</f>
        <v>1</v>
      </c>
      <c r="AG163" s="134">
        <f>AC163*AE163*V163/AF163 / AI816</f>
        <v>0</v>
      </c>
      <c r="AH163" s="278">
        <f>AC163*AE163*V163/AF163 / AI856</f>
        <v>0</v>
      </c>
      <c r="AI163" s="77"/>
      <c r="AJ163" s="73"/>
      <c r="AK163" s="65"/>
    </row>
    <row r="164" spans="1:37" x14ac:dyDescent="0.2">
      <c r="A164" s="209"/>
      <c r="B164" s="120">
        <v>28604</v>
      </c>
      <c r="C164" s="120" t="s">
        <v>1537</v>
      </c>
      <c r="D164" s="120" t="str">
        <f>_xll.BDP(C164,$D$11)</f>
        <v>EUR</v>
      </c>
      <c r="E164" s="120" t="s">
        <v>1538</v>
      </c>
      <c r="F164" s="121">
        <f>_xll.BDP(C164,$F$11)</f>
        <v>93.05</v>
      </c>
      <c r="G164" s="121">
        <f>_xll.BDP(C164,$G$11)</f>
        <v>93.45</v>
      </c>
      <c r="H164" s="122">
        <f>IF(OR(OR(G164="#N/A N/A",G164="#N/A Real Time"),OR(F164="#N/A N/A",F164="#N/A Real Time")),0,  G164 - F164)</f>
        <v>0.40000000000000568</v>
      </c>
      <c r="I164" s="123">
        <f>IF(OR(F164=0,F164="#N/A N/A"),0,H164 / F164*100)</f>
        <v>0.42987641053197817</v>
      </c>
      <c r="J164" s="124">
        <v>-71072</v>
      </c>
      <c r="K164" s="120" t="str">
        <f>CONCATENATE(D856,D164, " Curncy")</f>
        <v>EUREUR Curncy</v>
      </c>
      <c r="L164" s="120">
        <f>IF(D164 = D856,1,_xll.BDP(K164,$L$11))</f>
        <v>1</v>
      </c>
      <c r="M164" s="260">
        <f>IF(D164 = D856,1,_xll.BDP(K164,$M$11)*L164)</f>
        <v>1</v>
      </c>
      <c r="N164" s="126">
        <f>H164*J164*V164/M164</f>
        <v>-28428.800000000403</v>
      </c>
      <c r="O164" s="127">
        <f>N164 / AA816</f>
        <v>-1.4220478992123045E-4</v>
      </c>
      <c r="P164" s="268">
        <f>N164 / AA856</f>
        <v>-1.3254127781018712E-4</v>
      </c>
      <c r="Q164" s="128">
        <f>IF(OR(OR(J164=0,G164 = "#N/A N/A"),G164="#N/A Real Time"),0,G164*J164*V164/M164)</f>
        <v>-6641678.4000000004</v>
      </c>
      <c r="R164" s="129">
        <f>Q164 / AA816*100</f>
        <v>-3.3222594045346989</v>
      </c>
      <c r="S164" s="273">
        <f>Q164 / AA856*100</f>
        <v>-3.0964956028404531</v>
      </c>
      <c r="T164" s="129">
        <f>IF(S164&lt;0,R164,0)</f>
        <v>-3.3222594045346989</v>
      </c>
      <c r="U164" s="273">
        <f>IF(S164&gt;0,R164,0)</f>
        <v>0</v>
      </c>
      <c r="V164" s="120">
        <f>IF(EXACT(D164,UPPER(D164)),1,0.01)/X164</f>
        <v>1</v>
      </c>
      <c r="W164" s="120">
        <v>0</v>
      </c>
      <c r="X164" s="120">
        <v>1</v>
      </c>
      <c r="Y164" s="127">
        <f>IF(AND(S164&lt;0,O164&gt;0),O164,0)</f>
        <v>0</v>
      </c>
      <c r="Z164" s="127">
        <f>IF(AND(S164&gt;0,O164&gt;0),O164,0)</f>
        <v>0</v>
      </c>
      <c r="AA164" s="218"/>
      <c r="AB164" s="130">
        <f>_xll.BDH(C164,$AB$11,$D$1,$D$1)</f>
        <v>91.65</v>
      </c>
      <c r="AC164" s="130">
        <f>IF(OR(OR(F164="#N/A N/A",F164="#N/A Real Time"),OR(AB164="#N/A N/A",AB164="#N/A Real Time")),0,  F164 - AB164)</f>
        <v>1.3999999999999915</v>
      </c>
      <c r="AD164" s="177">
        <f>IF(OR(AB164=0,AB164="#N/A N/A"),0,AC164 / AB164*100)</f>
        <v>1.5275504637206672</v>
      </c>
      <c r="AE164" s="132">
        <v>-71072</v>
      </c>
      <c r="AF164" s="133">
        <f>IF(D164 = D856,1,_xll.BDP(K164,$AF$11)*L164)</f>
        <v>1</v>
      </c>
      <c r="AG164" s="134">
        <f>AC164*AE164*V164/AF164 / AI816</f>
        <v>-4.9670219096211365E-4</v>
      </c>
      <c r="AH164" s="278">
        <f>AC164*AE164*V164/AF164 / AI856</f>
        <v>-4.6294747392520779E-4</v>
      </c>
      <c r="AI164" s="223"/>
      <c r="AJ164" s="73"/>
      <c r="AK164" s="65"/>
    </row>
    <row r="165" spans="1:37" x14ac:dyDescent="0.2">
      <c r="B165" s="120">
        <v>26538</v>
      </c>
      <c r="C165" s="120" t="s">
        <v>659</v>
      </c>
      <c r="D165" s="120" t="str">
        <f>_xll.BDP(C165,$D$11)</f>
        <v>EUR</v>
      </c>
      <c r="E165" s="120" t="s">
        <v>690</v>
      </c>
      <c r="F165" s="121">
        <f>_xll.BDP(C165,$F$11)</f>
        <v>28.3</v>
      </c>
      <c r="G165" s="121">
        <f>_xll.BDP(C165,$G$11)</f>
        <v>28.05</v>
      </c>
      <c r="H165" s="122">
        <f>IF(OR(OR(G165="#N/A N/A",G165="#N/A Real Time"),OR(F165="#N/A N/A",F165="#N/A Real Time")),0,  G165 - F165)</f>
        <v>-0.25</v>
      </c>
      <c r="I165" s="123">
        <f>IF(OR(F165=0,F165="#N/A N/A"),0,H165 / F165*100)</f>
        <v>-0.88339222614840995</v>
      </c>
      <c r="J165" s="124">
        <v>0</v>
      </c>
      <c r="K165" s="120" t="str">
        <f>CONCATENATE(D856,D165, " Curncy")</f>
        <v>EUREUR Curncy</v>
      </c>
      <c r="L165" s="120">
        <f>IF(D165 = D856,1,_xll.BDP(K165,$L$11))</f>
        <v>1</v>
      </c>
      <c r="M165" s="260">
        <f>IF(D165 = D856,1,_xll.BDP(K165,$M$11)*L165)</f>
        <v>1</v>
      </c>
      <c r="N165" s="126">
        <f>H165*J165*V165/M165</f>
        <v>0</v>
      </c>
      <c r="O165" s="127">
        <f>N165 / AA816</f>
        <v>0</v>
      </c>
      <c r="P165" s="268">
        <f>N165 / AA856</f>
        <v>0</v>
      </c>
      <c r="Q165" s="128">
        <f>IF(OR(OR(J165=0,G165 = "#N/A N/A"),G165="#N/A Real Time"),0,G165*J165*V165/M165)</f>
        <v>0</v>
      </c>
      <c r="R165" s="129">
        <f>Q165 / AA816*100</f>
        <v>0</v>
      </c>
      <c r="S165" s="273">
        <f>Q165 / AA856*100</f>
        <v>0</v>
      </c>
      <c r="T165" s="129">
        <f>IF(S165&lt;0,R165,0)</f>
        <v>0</v>
      </c>
      <c r="U165" s="273">
        <f>IF(S165&gt;0,R165,0)</f>
        <v>0</v>
      </c>
      <c r="V165" s="120">
        <f>IF(EXACT(D165,UPPER(D165)),1,0.01)/X165</f>
        <v>1</v>
      </c>
      <c r="W165" s="120">
        <v>0</v>
      </c>
      <c r="X165" s="120">
        <v>1</v>
      </c>
      <c r="Y165" s="127">
        <f>IF(AND(S165&lt;0,O165&gt;0),O165,0)</f>
        <v>0</v>
      </c>
      <c r="Z165" s="127">
        <f>IF(AND(S165&gt;0,O165&gt;0),O165,0)</f>
        <v>0</v>
      </c>
      <c r="AA165" s="74"/>
      <c r="AB165" s="130">
        <f>_xll.BDH(C165,$AB$11,$D$1,$D$1)</f>
        <v>29.1</v>
      </c>
      <c r="AC165" s="130">
        <f>IF(OR(OR(F165="#N/A N/A",F165="#N/A Real Time"),OR(AB165="#N/A N/A",AB165="#N/A Real Time")),0,  F165 - AB165)</f>
        <v>-0.80000000000000071</v>
      </c>
      <c r="AD165" s="177">
        <f>IF(OR(AB165=0,AB165="#N/A N/A"),0,AC165 / AB165*100)</f>
        <v>-2.7491408934707926</v>
      </c>
      <c r="AE165" s="132">
        <v>0</v>
      </c>
      <c r="AF165" s="133">
        <f>IF(D165 = D856,1,_xll.BDP(K165,$AF$11)*L165)</f>
        <v>1</v>
      </c>
      <c r="AG165" s="134">
        <f>AC165*AE165*V165/AF165 / AI816</f>
        <v>0</v>
      </c>
      <c r="AH165" s="278">
        <f>AC165*AE165*V165/AF165 / AI856</f>
        <v>0</v>
      </c>
      <c r="AI165" s="77"/>
      <c r="AJ165" s="73"/>
      <c r="AK165" s="65"/>
    </row>
    <row r="166" spans="1:37" x14ac:dyDescent="0.2">
      <c r="B166" s="120">
        <v>2559</v>
      </c>
      <c r="C166" s="120" t="s">
        <v>660</v>
      </c>
      <c r="D166" s="120" t="str">
        <f>_xll.BDP(C166,$D$11)</f>
        <v>EUR</v>
      </c>
      <c r="E166" s="120" t="s">
        <v>691</v>
      </c>
      <c r="F166" s="121">
        <f>_xll.BDP(C166,$F$11)</f>
        <v>70.52</v>
      </c>
      <c r="G166" s="121">
        <f>_xll.BDP(C166,$G$11)</f>
        <v>70.84</v>
      </c>
      <c r="H166" s="122">
        <f>IF(OR(OR(G166="#N/A N/A",G166="#N/A Real Time"),OR(F166="#N/A N/A",F166="#N/A Real Time")),0,  G166 - F166)</f>
        <v>0.32000000000000739</v>
      </c>
      <c r="I166" s="123">
        <f>IF(OR(F166=0,F166="#N/A N/A"),0,H166 / F166*100)</f>
        <v>0.45377197958027143</v>
      </c>
      <c r="J166" s="124">
        <v>0</v>
      </c>
      <c r="K166" s="120" t="str">
        <f>CONCATENATE(D856,D166, " Curncy")</f>
        <v>EUREUR Curncy</v>
      </c>
      <c r="L166" s="120">
        <f>IF(D166 = D856,1,_xll.BDP(K166,$L$11))</f>
        <v>1</v>
      </c>
      <c r="M166" s="260">
        <f>IF(D166 = D856,1,_xll.BDP(K166,$M$11)*L166)</f>
        <v>1</v>
      </c>
      <c r="N166" s="126">
        <f>H166*J166*V166/M166</f>
        <v>0</v>
      </c>
      <c r="O166" s="127">
        <f>N166 / AA816</f>
        <v>0</v>
      </c>
      <c r="P166" s="268">
        <f>N166 / AA856</f>
        <v>0</v>
      </c>
      <c r="Q166" s="128">
        <f>IF(OR(OR(J166=0,G166 = "#N/A N/A"),G166="#N/A Real Time"),0,G166*J166*V166/M166)</f>
        <v>0</v>
      </c>
      <c r="R166" s="129">
        <f>Q166 / AA816*100</f>
        <v>0</v>
      </c>
      <c r="S166" s="273">
        <f>Q166 / AA856*100</f>
        <v>0</v>
      </c>
      <c r="T166" s="129">
        <f>IF(S166&lt;0,R166,0)</f>
        <v>0</v>
      </c>
      <c r="U166" s="273">
        <f>IF(S166&gt;0,R166,0)</f>
        <v>0</v>
      </c>
      <c r="V166" s="120">
        <f>IF(EXACT(D166,UPPER(D166)),1,0.01)/X166</f>
        <v>1</v>
      </c>
      <c r="W166" s="120">
        <v>0</v>
      </c>
      <c r="X166" s="120">
        <v>1</v>
      </c>
      <c r="Y166" s="127">
        <f>IF(AND(S166&lt;0,O166&gt;0),O166,0)</f>
        <v>0</v>
      </c>
      <c r="Z166" s="127">
        <f>IF(AND(S166&gt;0,O166&gt;0),O166,0)</f>
        <v>0</v>
      </c>
      <c r="AA166" s="74"/>
      <c r="AB166" s="130">
        <f>_xll.BDH(C166,$AB$11,$D$1,$D$1)</f>
        <v>70.22</v>
      </c>
      <c r="AC166" s="130">
        <f>IF(OR(OR(F166="#N/A N/A",F166="#N/A Real Time"),OR(AB166="#N/A N/A",AB166="#N/A Real Time")),0,  F166 - AB166)</f>
        <v>0.29999999999999716</v>
      </c>
      <c r="AD166" s="177">
        <f>IF(OR(AB166=0,AB166="#N/A N/A"),0,AC166 / AB166*100)</f>
        <v>0.42722870976929245</v>
      </c>
      <c r="AE166" s="132">
        <v>0</v>
      </c>
      <c r="AF166" s="133">
        <f>IF(D166 = D856,1,_xll.BDP(K166,$AF$11)*L166)</f>
        <v>1</v>
      </c>
      <c r="AG166" s="134">
        <f>AC166*AE166*V166/AF166 / AI816</f>
        <v>0</v>
      </c>
      <c r="AH166" s="278">
        <f>AC166*AE166*V166/AF166 / AI856</f>
        <v>0</v>
      </c>
      <c r="AI166" s="77"/>
      <c r="AJ166" s="73"/>
      <c r="AK166" s="65"/>
    </row>
    <row r="167" spans="1:37" x14ac:dyDescent="0.2">
      <c r="B167" s="120">
        <v>3015</v>
      </c>
      <c r="C167" s="120" t="s">
        <v>661</v>
      </c>
      <c r="D167" s="120" t="str">
        <f>_xll.BDP(C167,$D$11)</f>
        <v>EUR</v>
      </c>
      <c r="E167" s="120" t="s">
        <v>692</v>
      </c>
      <c r="F167" s="121">
        <f>_xll.BDP(C167,$F$11)</f>
        <v>81.25</v>
      </c>
      <c r="G167" s="121">
        <f>_xll.BDP(C167,$G$11)</f>
        <v>81.8</v>
      </c>
      <c r="H167" s="122">
        <f>IF(OR(OR(G167="#N/A N/A",G167="#N/A Real Time"),OR(F167="#N/A N/A",F167="#N/A Real Time")),0,  G167 - F167)</f>
        <v>0.54999999999999716</v>
      </c>
      <c r="I167" s="123">
        <f>IF(OR(F167=0,F167="#N/A N/A"),0,H167 / F167*100)</f>
        <v>0.67692307692307341</v>
      </c>
      <c r="J167" s="124">
        <v>0</v>
      </c>
      <c r="K167" s="120" t="str">
        <f>CONCATENATE(D856,D167, " Curncy")</f>
        <v>EUREUR Curncy</v>
      </c>
      <c r="L167" s="120">
        <f>IF(D167 = D856,1,_xll.BDP(K167,$L$11))</f>
        <v>1</v>
      </c>
      <c r="M167" s="260">
        <f>IF(D167 = D856,1,_xll.BDP(K167,$M$11)*L167)</f>
        <v>1</v>
      </c>
      <c r="N167" s="126">
        <f>H167*J167*V167/M167</f>
        <v>0</v>
      </c>
      <c r="O167" s="127">
        <f>N167 / AA816</f>
        <v>0</v>
      </c>
      <c r="P167" s="268">
        <f>N167 / AA856</f>
        <v>0</v>
      </c>
      <c r="Q167" s="128">
        <f>IF(OR(OR(J167=0,G167 = "#N/A N/A"),G167="#N/A Real Time"),0,G167*J167*V167/M167)</f>
        <v>0</v>
      </c>
      <c r="R167" s="129">
        <f>Q167 / AA816*100</f>
        <v>0</v>
      </c>
      <c r="S167" s="273">
        <f>Q167 / AA856*100</f>
        <v>0</v>
      </c>
      <c r="T167" s="129">
        <f>IF(S167&lt;0,R167,0)</f>
        <v>0</v>
      </c>
      <c r="U167" s="273">
        <f>IF(S167&gt;0,R167,0)</f>
        <v>0</v>
      </c>
      <c r="V167" s="120">
        <f>IF(EXACT(D167,UPPER(D167)),1,0.01)/X167</f>
        <v>1</v>
      </c>
      <c r="W167" s="120">
        <v>0</v>
      </c>
      <c r="X167" s="120">
        <v>1</v>
      </c>
      <c r="Y167" s="127">
        <f>IF(AND(S167&lt;0,O167&gt;0),O167,0)</f>
        <v>0</v>
      </c>
      <c r="Z167" s="127">
        <f>IF(AND(S167&gt;0,O167&gt;0),O167,0)</f>
        <v>0</v>
      </c>
      <c r="AA167" s="74"/>
      <c r="AB167" s="130">
        <f>_xll.BDH(C167,$AB$11,$D$1,$D$1)</f>
        <v>81.7</v>
      </c>
      <c r="AC167" s="130">
        <f>IF(OR(OR(F167="#N/A N/A",F167="#N/A Real Time"),OR(AB167="#N/A N/A",AB167="#N/A Real Time")),0,  F167 - AB167)</f>
        <v>-0.45000000000000284</v>
      </c>
      <c r="AD167" s="177">
        <f>IF(OR(AB167=0,AB167="#N/A N/A"),0,AC167 / AB167*100)</f>
        <v>-0.55079559363525432</v>
      </c>
      <c r="AE167" s="132">
        <v>0</v>
      </c>
      <c r="AF167" s="133">
        <f>IF(D167 = D856,1,_xll.BDP(K167,$AF$11)*L167)</f>
        <v>1</v>
      </c>
      <c r="AG167" s="134">
        <f>AC167*AE167*V167/AF167 / AI816</f>
        <v>0</v>
      </c>
      <c r="AH167" s="278">
        <f>AC167*AE167*V167/AF167 / AI856</f>
        <v>0</v>
      </c>
      <c r="AI167" s="77"/>
      <c r="AJ167" s="73"/>
      <c r="AK167" s="65"/>
    </row>
    <row r="168" spans="1:37" x14ac:dyDescent="0.2">
      <c r="B168" s="120">
        <v>6438</v>
      </c>
      <c r="C168" s="120" t="s">
        <v>662</v>
      </c>
      <c r="D168" s="120" t="str">
        <f>_xll.BDP(C168,$D$11)</f>
        <v>EUR</v>
      </c>
      <c r="E168" s="120" t="s">
        <v>693</v>
      </c>
      <c r="F168" s="121">
        <f>_xll.BDP(C168,$F$11)</f>
        <v>130.6</v>
      </c>
      <c r="G168" s="121">
        <f>_xll.BDP(C168,$G$11)</f>
        <v>130.9</v>
      </c>
      <c r="H168" s="122">
        <f>IF(OR(OR(G168="#N/A N/A",G168="#N/A Real Time"),OR(F168="#N/A N/A",F168="#N/A Real Time")),0,  G168 - F168)</f>
        <v>0.30000000000001137</v>
      </c>
      <c r="I168" s="123">
        <f>IF(OR(F168=0,F168="#N/A N/A"),0,H168 / F168*100)</f>
        <v>0.22970903522206076</v>
      </c>
      <c r="J168" s="124">
        <v>0</v>
      </c>
      <c r="K168" s="120" t="str">
        <f>CONCATENATE(D856,D168, " Curncy")</f>
        <v>EUREUR Curncy</v>
      </c>
      <c r="L168" s="120">
        <f>IF(D168 = D856,1,_xll.BDP(K168,$L$11))</f>
        <v>1</v>
      </c>
      <c r="M168" s="260">
        <f>IF(D168 = D856,1,_xll.BDP(K168,$M$11)*L168)</f>
        <v>1</v>
      </c>
      <c r="N168" s="126">
        <f>H168*J168*V168/M168</f>
        <v>0</v>
      </c>
      <c r="O168" s="127">
        <f>N168 / AA816</f>
        <v>0</v>
      </c>
      <c r="P168" s="268">
        <f>N168 / AA856</f>
        <v>0</v>
      </c>
      <c r="Q168" s="128">
        <f>IF(OR(OR(J168=0,G168 = "#N/A N/A"),G168="#N/A Real Time"),0,G168*J168*V168/M168)</f>
        <v>0</v>
      </c>
      <c r="R168" s="129">
        <f>Q168 / AA816*100</f>
        <v>0</v>
      </c>
      <c r="S168" s="273">
        <f>Q168 / AA856*100</f>
        <v>0</v>
      </c>
      <c r="T168" s="129">
        <f>IF(S168&lt;0,R168,0)</f>
        <v>0</v>
      </c>
      <c r="U168" s="273">
        <f>IF(S168&gt;0,R168,0)</f>
        <v>0</v>
      </c>
      <c r="V168" s="120">
        <f>IF(EXACT(D168,UPPER(D168)),1,0.01)/X168</f>
        <v>1</v>
      </c>
      <c r="W168" s="120">
        <v>0</v>
      </c>
      <c r="X168" s="120">
        <v>1</v>
      </c>
      <c r="Y168" s="127">
        <f>IF(AND(S168&lt;0,O168&gt;0),O168,0)</f>
        <v>0</v>
      </c>
      <c r="Z168" s="127">
        <f>IF(AND(S168&gt;0,O168&gt;0),O168,0)</f>
        <v>0</v>
      </c>
      <c r="AA168" s="74"/>
      <c r="AB168" s="130">
        <f>_xll.BDH(C168,$AB$11,$D$1,$D$1)</f>
        <v>130.6</v>
      </c>
      <c r="AC168" s="130">
        <f>IF(OR(OR(F168="#N/A N/A",F168="#N/A Real Time"),OR(AB168="#N/A N/A",AB168="#N/A Real Time")),0,  F168 - AB168)</f>
        <v>0</v>
      </c>
      <c r="AD168" s="177">
        <f>IF(OR(AB168=0,AB168="#N/A N/A"),0,AC168 / AB168*100)</f>
        <v>0</v>
      </c>
      <c r="AE168" s="132">
        <v>0</v>
      </c>
      <c r="AF168" s="133">
        <f>IF(D168 = D856,1,_xll.BDP(K168,$AF$11)*L168)</f>
        <v>1</v>
      </c>
      <c r="AG168" s="134">
        <f>AC168*AE168*V168/AF168 / AI816</f>
        <v>0</v>
      </c>
      <c r="AH168" s="278">
        <f>AC168*AE168*V168/AF168 / AI856</f>
        <v>0</v>
      </c>
      <c r="AI168" s="77"/>
      <c r="AJ168" s="73"/>
      <c r="AK168" s="65"/>
    </row>
    <row r="169" spans="1:37" x14ac:dyDescent="0.2">
      <c r="B169" s="120">
        <v>18813</v>
      </c>
      <c r="C169" s="120" t="s">
        <v>663</v>
      </c>
      <c r="D169" s="120" t="str">
        <f>_xll.BDP(C169,$D$11)</f>
        <v>EUR</v>
      </c>
      <c r="E169" s="120" t="s">
        <v>694</v>
      </c>
      <c r="F169" s="121">
        <f>_xll.BDP(C169,$F$11)</f>
        <v>60.12</v>
      </c>
      <c r="G169" s="121">
        <f>_xll.BDP(C169,$G$11)</f>
        <v>60.64</v>
      </c>
      <c r="H169" s="122">
        <f>IF(OR(OR(G169="#N/A N/A",G169="#N/A Real Time"),OR(F169="#N/A N/A",F169="#N/A Real Time")),0,  G169 - F169)</f>
        <v>0.52000000000000313</v>
      </c>
      <c r="I169" s="123">
        <f>IF(OR(F169=0,F169="#N/A N/A"),0,H169 / F169*100)</f>
        <v>0.86493679308051086</v>
      </c>
      <c r="J169" s="124">
        <v>0</v>
      </c>
      <c r="K169" s="120" t="str">
        <f>CONCATENATE(D856,D169, " Curncy")</f>
        <v>EUREUR Curncy</v>
      </c>
      <c r="L169" s="120">
        <f>IF(D169 = D856,1,_xll.BDP(K169,$L$11))</f>
        <v>1</v>
      </c>
      <c r="M169" s="260">
        <f>IF(D169 = D856,1,_xll.BDP(K169,$M$11)*L169)</f>
        <v>1</v>
      </c>
      <c r="N169" s="126">
        <f>H169*J169*V169/M169</f>
        <v>0</v>
      </c>
      <c r="O169" s="127">
        <f>N169 / AA816</f>
        <v>0</v>
      </c>
      <c r="P169" s="268">
        <f>N169 / AA856</f>
        <v>0</v>
      </c>
      <c r="Q169" s="128">
        <f>IF(OR(OR(J169=0,G169 = "#N/A N/A"),G169="#N/A Real Time"),0,G169*J169*V169/M169)</f>
        <v>0</v>
      </c>
      <c r="R169" s="129">
        <f>Q169 / AA816*100</f>
        <v>0</v>
      </c>
      <c r="S169" s="273">
        <f>Q169 / AA856*100</f>
        <v>0</v>
      </c>
      <c r="T169" s="129">
        <f>IF(S169&lt;0,R169,0)</f>
        <v>0</v>
      </c>
      <c r="U169" s="273">
        <f>IF(S169&gt;0,R169,0)</f>
        <v>0</v>
      </c>
      <c r="V169" s="120">
        <f>IF(EXACT(D169,UPPER(D169)),1,0.01)/X169</f>
        <v>1</v>
      </c>
      <c r="W169" s="120">
        <v>0</v>
      </c>
      <c r="X169" s="120">
        <v>1</v>
      </c>
      <c r="Y169" s="127">
        <f>IF(AND(S169&lt;0,O169&gt;0),O169,0)</f>
        <v>0</v>
      </c>
      <c r="Z169" s="127">
        <f>IF(AND(S169&gt;0,O169&gt;0),O169,0)</f>
        <v>0</v>
      </c>
      <c r="AA169" s="74"/>
      <c r="AB169" s="130">
        <f>_xll.BDH(C169,$AB$11,$D$1,$D$1)</f>
        <v>59.58</v>
      </c>
      <c r="AC169" s="130">
        <f>IF(OR(OR(F169="#N/A N/A",F169="#N/A Real Time"),OR(AB169="#N/A N/A",AB169="#N/A Real Time")),0,  F169 - AB169)</f>
        <v>0.53999999999999915</v>
      </c>
      <c r="AD169" s="177">
        <f>IF(OR(AB169=0,AB169="#N/A N/A"),0,AC169 / AB169*100)</f>
        <v>0.90634441087613149</v>
      </c>
      <c r="AE169" s="132">
        <v>0</v>
      </c>
      <c r="AF169" s="133">
        <f>IF(D169 = D856,1,_xll.BDP(K169,$AF$11)*L169)</f>
        <v>1</v>
      </c>
      <c r="AG169" s="134">
        <f>AC169*AE169*V169/AF169 / AI816</f>
        <v>0</v>
      </c>
      <c r="AH169" s="278">
        <f>AC169*AE169*V169/AF169 / AI856</f>
        <v>0</v>
      </c>
      <c r="AI169" s="77"/>
      <c r="AJ169" s="73"/>
      <c r="AK169" s="65"/>
    </row>
    <row r="170" spans="1:37" x14ac:dyDescent="0.2">
      <c r="B170" s="120">
        <v>1980</v>
      </c>
      <c r="C170" s="120" t="s">
        <v>172</v>
      </c>
      <c r="D170" s="120" t="str">
        <f>_xll.BDP(C170,$D$11)</f>
        <v>EUR</v>
      </c>
      <c r="E170" s="120" t="s">
        <v>369</v>
      </c>
      <c r="F170" s="121">
        <f>_xll.BDP(C170,$F$11)</f>
        <v>20.72</v>
      </c>
      <c r="G170" s="121">
        <f>_xll.BDP(C170,$G$11)</f>
        <v>20.63</v>
      </c>
      <c r="H170" s="122">
        <f>IF(OR(OR(G170="#N/A N/A",G170="#N/A Real Time"),OR(F170="#N/A N/A",F170="#N/A Real Time")),0,  G170 - F170)</f>
        <v>-8.9999999999999858E-2</v>
      </c>
      <c r="I170" s="123">
        <f>IF(OR(F170=0,F170="#N/A N/A"),0,H170 / F170*100)</f>
        <v>-0.43436293436293366</v>
      </c>
      <c r="J170" s="124">
        <v>-161440</v>
      </c>
      <c r="K170" s="120" t="str">
        <f>CONCATENATE(D856,D170, " Curncy")</f>
        <v>EUREUR Curncy</v>
      </c>
      <c r="L170" s="120">
        <f>IF(D170 = D856,1,_xll.BDP(K170,$L$11))</f>
        <v>1</v>
      </c>
      <c r="M170" s="260">
        <f>IF(D170 = D856,1,_xll.BDP(K170,$M$11)*L170)</f>
        <v>1</v>
      </c>
      <c r="N170" s="126">
        <f>H170*J170*V170/M170</f>
        <v>14529.599999999977</v>
      </c>
      <c r="O170" s="127">
        <f>N170 / AA816</f>
        <v>7.2679068959628169E-5</v>
      </c>
      <c r="P170" s="268">
        <f>N170 / AA856</f>
        <v>6.7740170182028949E-5</v>
      </c>
      <c r="Q170" s="128">
        <f>IF(OR(OR(J170=0,G170 = "#N/A N/A"),G170="#N/A Real Time"),0,G170*J170*V170/M170)</f>
        <v>-3330507.1999999997</v>
      </c>
      <c r="R170" s="129">
        <f>Q170 / AA816*100</f>
        <v>-1.6659657695968124</v>
      </c>
      <c r="S170" s="273">
        <f>Q170 / AA856*100</f>
        <v>-1.5527552342836215</v>
      </c>
      <c r="T170" s="129">
        <f>IF(S170&lt;0,R170,0)</f>
        <v>-1.6659657695968124</v>
      </c>
      <c r="U170" s="273">
        <f>IF(S170&gt;0,R170,0)</f>
        <v>0</v>
      </c>
      <c r="V170" s="120">
        <f>IF(EXACT(D170,UPPER(D170)),1,0.01)/X170</f>
        <v>1</v>
      </c>
      <c r="W170" s="120">
        <v>0</v>
      </c>
      <c r="X170" s="120">
        <v>1</v>
      </c>
      <c r="Y170" s="127">
        <f>IF(AND(S170&lt;0,O170&gt;0),O170,0)</f>
        <v>7.2679068959628169E-5</v>
      </c>
      <c r="Z170" s="127">
        <f>IF(AND(S170&gt;0,O170&gt;0),O170,0)</f>
        <v>0</v>
      </c>
      <c r="AA170" s="74"/>
      <c r="AB170" s="130">
        <f>_xll.BDH(C170,$AB$11,$D$1,$D$1)</f>
        <v>20.114999999999998</v>
      </c>
      <c r="AC170" s="130">
        <f>IF(OR(OR(F170="#N/A N/A",F170="#N/A Real Time"),OR(AB170="#N/A N/A",AB170="#N/A Real Time")),0,  F170 - AB170)</f>
        <v>0.60500000000000043</v>
      </c>
      <c r="AD170" s="177">
        <f>IF(OR(AB170=0,AB170="#N/A N/A"),0,AC170 / AB170*100)</f>
        <v>3.0077056922694529</v>
      </c>
      <c r="AE170" s="132">
        <v>-161440</v>
      </c>
      <c r="AF170" s="133">
        <f>IF(D170 = D856,1,_xll.BDP(K170,$AF$11)*L170)</f>
        <v>1</v>
      </c>
      <c r="AG170" s="134">
        <f>AC170*AE170*V170/AF170 / AI816</f>
        <v>-4.8756893445981467E-4</v>
      </c>
      <c r="AH170" s="278">
        <f>AC170*AE170*V170/AF170 / AI856</f>
        <v>-4.5443489213397345E-4</v>
      </c>
      <c r="AI170" s="77"/>
      <c r="AJ170" s="73"/>
      <c r="AK170" s="65"/>
    </row>
    <row r="171" spans="1:37" x14ac:dyDescent="0.2">
      <c r="B171" s="120">
        <v>1933</v>
      </c>
      <c r="C171" s="120" t="s">
        <v>171</v>
      </c>
      <c r="D171" s="120" t="str">
        <f>_xll.BDP(C171,$D$11)</f>
        <v>EUR</v>
      </c>
      <c r="E171" s="120" t="s">
        <v>296</v>
      </c>
      <c r="F171" s="121">
        <f>_xll.BDP(C171,$F$11)</f>
        <v>17.785</v>
      </c>
      <c r="G171" s="121">
        <f>_xll.BDP(C171,$G$11)</f>
        <v>18.309999999999999</v>
      </c>
      <c r="H171" s="122">
        <f>IF(OR(OR(G171="#N/A N/A",G171="#N/A Real Time"),OR(F171="#N/A N/A",F171="#N/A Real Time")),0,  G171 - F171)</f>
        <v>0.52499999999999858</v>
      </c>
      <c r="I171" s="123">
        <f>IF(OR(F171=0,F171="#N/A N/A"),0,H171 / F171*100)</f>
        <v>2.9519257801518055</v>
      </c>
      <c r="J171" s="124">
        <v>0</v>
      </c>
      <c r="K171" s="120" t="str">
        <f>CONCATENATE(D856,D171, " Curncy")</f>
        <v>EUREUR Curncy</v>
      </c>
      <c r="L171" s="120">
        <f>IF(D171 = D856,1,_xll.BDP(K171,$L$11))</f>
        <v>1</v>
      </c>
      <c r="M171" s="260">
        <f>IF(D171 = D856,1,_xll.BDP(K171,$M$11)*L171)</f>
        <v>1</v>
      </c>
      <c r="N171" s="126">
        <f>H171*J171*V171/M171</f>
        <v>0</v>
      </c>
      <c r="O171" s="127">
        <f>N171 / AA816</f>
        <v>0</v>
      </c>
      <c r="P171" s="268">
        <f>N171 / AA856</f>
        <v>0</v>
      </c>
      <c r="Q171" s="128">
        <f>IF(OR(OR(J171=0,G171 = "#N/A N/A"),G171="#N/A Real Time"),0,G171*J171*V171/M171)</f>
        <v>0</v>
      </c>
      <c r="R171" s="129">
        <f>Q171 / AA816*100</f>
        <v>0</v>
      </c>
      <c r="S171" s="273">
        <f>Q171 / AA856*100</f>
        <v>0</v>
      </c>
      <c r="T171" s="129">
        <f>IF(S171&lt;0,R171,0)</f>
        <v>0</v>
      </c>
      <c r="U171" s="273">
        <f>IF(S171&gt;0,R171,0)</f>
        <v>0</v>
      </c>
      <c r="V171" s="120">
        <f>IF(EXACT(D171,UPPER(D171)),1,0.01)/X171</f>
        <v>1</v>
      </c>
      <c r="W171" s="120">
        <v>0</v>
      </c>
      <c r="X171" s="120">
        <v>1</v>
      </c>
      <c r="Y171" s="127">
        <f>IF(AND(S171&lt;0,O171&gt;0),O171,0)</f>
        <v>0</v>
      </c>
      <c r="Z171" s="127">
        <f>IF(AND(S171&gt;0,O171&gt;0),O171,0)</f>
        <v>0</v>
      </c>
      <c r="AA171" s="74"/>
      <c r="AB171" s="130">
        <f>_xll.BDH(C171,$AB$11,$D$1,$D$1)</f>
        <v>17.414999999999999</v>
      </c>
      <c r="AC171" s="130">
        <f>IF(OR(OR(F171="#N/A N/A",F171="#N/A Real Time"),OR(AB171="#N/A N/A",AB171="#N/A Real Time")),0,  F171 - AB171)</f>
        <v>0.37000000000000099</v>
      </c>
      <c r="AD171" s="177">
        <f>IF(OR(AB171=0,AB171="#N/A N/A"),0,AC171 / AB171*100)</f>
        <v>2.1246052253804248</v>
      </c>
      <c r="AE171" s="132">
        <v>0</v>
      </c>
      <c r="AF171" s="133">
        <f>IF(D171 = D856,1,_xll.BDP(K171,$AF$11)*L171)</f>
        <v>1</v>
      </c>
      <c r="AG171" s="134">
        <f>AC171*AE171*V171/AF171 / AI816</f>
        <v>0</v>
      </c>
      <c r="AH171" s="278">
        <f>AC171*AE171*V171/AF171 / AI856</f>
        <v>0</v>
      </c>
      <c r="AI171" s="77"/>
      <c r="AJ171" s="73"/>
      <c r="AK171" s="65"/>
    </row>
    <row r="172" spans="1:37" x14ac:dyDescent="0.2">
      <c r="B172" s="120">
        <v>516</v>
      </c>
      <c r="C172" s="120" t="s">
        <v>664</v>
      </c>
      <c r="D172" s="120" t="str">
        <f>_xll.BDP(C172,$D$11)</f>
        <v>EUR</v>
      </c>
      <c r="E172" s="120" t="s">
        <v>695</v>
      </c>
      <c r="F172" s="121">
        <f>_xll.BDP(C172,$F$11)</f>
        <v>71.8</v>
      </c>
      <c r="G172" s="121">
        <f>_xll.BDP(C172,$G$11)</f>
        <v>71.75</v>
      </c>
      <c r="H172" s="122">
        <f>IF(OR(OR(G172="#N/A N/A",G172="#N/A Real Time"),OR(F172="#N/A N/A",F172="#N/A Real Time")),0,  G172 - F172)</f>
        <v>-4.9999999999997158E-2</v>
      </c>
      <c r="I172" s="123">
        <f>IF(OR(F172=0,F172="#N/A N/A"),0,H172 / F172*100)</f>
        <v>-6.9637883008352594E-2</v>
      </c>
      <c r="J172" s="124">
        <v>0</v>
      </c>
      <c r="K172" s="120" t="str">
        <f>CONCATENATE(D856,D172, " Curncy")</f>
        <v>EUREUR Curncy</v>
      </c>
      <c r="L172" s="120">
        <f>IF(D172 = D856,1,_xll.BDP(K172,$L$11))</f>
        <v>1</v>
      </c>
      <c r="M172" s="260">
        <f>IF(D172 = D856,1,_xll.BDP(K172,$M$11)*L172)</f>
        <v>1</v>
      </c>
      <c r="N172" s="126">
        <f>H172*J172*V172/M172</f>
        <v>0</v>
      </c>
      <c r="O172" s="127">
        <f>N172 / AA816</f>
        <v>0</v>
      </c>
      <c r="P172" s="268">
        <f>N172 / AA856</f>
        <v>0</v>
      </c>
      <c r="Q172" s="128">
        <f>IF(OR(OR(J172=0,G172 = "#N/A N/A"),G172="#N/A Real Time"),0,G172*J172*V172/M172)</f>
        <v>0</v>
      </c>
      <c r="R172" s="129">
        <f>Q172 / AA816*100</f>
        <v>0</v>
      </c>
      <c r="S172" s="273">
        <f>Q172 / AA856*100</f>
        <v>0</v>
      </c>
      <c r="T172" s="129">
        <f>IF(S172&lt;0,R172,0)</f>
        <v>0</v>
      </c>
      <c r="U172" s="273">
        <f>IF(S172&gt;0,R172,0)</f>
        <v>0</v>
      </c>
      <c r="V172" s="120">
        <f>IF(EXACT(D172,UPPER(D172)),1,0.01)/X172</f>
        <v>1</v>
      </c>
      <c r="W172" s="120">
        <v>0</v>
      </c>
      <c r="X172" s="120">
        <v>1</v>
      </c>
      <c r="Y172" s="127">
        <f>IF(AND(S172&lt;0,O172&gt;0),O172,0)</f>
        <v>0</v>
      </c>
      <c r="Z172" s="127">
        <f>IF(AND(S172&gt;0,O172&gt;0),O172,0)</f>
        <v>0</v>
      </c>
      <c r="AA172" s="74"/>
      <c r="AB172" s="130">
        <f>_xll.BDH(C172,$AB$11,$D$1,$D$1)</f>
        <v>71.900000000000006</v>
      </c>
      <c r="AC172" s="130">
        <f>IF(OR(OR(F172="#N/A N/A",F172="#N/A Real Time"),OR(AB172="#N/A N/A",AB172="#N/A Real Time")),0,  F172 - AB172)</f>
        <v>-0.10000000000000853</v>
      </c>
      <c r="AD172" s="177">
        <f>IF(OR(AB172=0,AB172="#N/A N/A"),0,AC172 / AB172*100)</f>
        <v>-0.13908205841447638</v>
      </c>
      <c r="AE172" s="132">
        <v>0</v>
      </c>
      <c r="AF172" s="133">
        <f>IF(D172 = D856,1,_xll.BDP(K172,$AF$11)*L172)</f>
        <v>1</v>
      </c>
      <c r="AG172" s="134">
        <f>AC172*AE172*V172/AF172 / AI816</f>
        <v>0</v>
      </c>
      <c r="AH172" s="278">
        <f>AC172*AE172*V172/AF172 / AI856</f>
        <v>0</v>
      </c>
      <c r="AI172" s="77"/>
      <c r="AJ172" s="73"/>
      <c r="AK172" s="65"/>
    </row>
    <row r="173" spans="1:37" x14ac:dyDescent="0.2">
      <c r="B173" s="120">
        <v>125</v>
      </c>
      <c r="C173" s="120" t="s">
        <v>665</v>
      </c>
      <c r="D173" s="120" t="str">
        <f>_xll.BDP(C173,$D$11)</f>
        <v>EUR</v>
      </c>
      <c r="E173" s="120" t="s">
        <v>696</v>
      </c>
      <c r="F173" s="121">
        <f>_xll.BDP(C173,$F$11)</f>
        <v>214.2</v>
      </c>
      <c r="G173" s="121">
        <f>_xll.BDP(C173,$G$11)</f>
        <v>214.4</v>
      </c>
      <c r="H173" s="122">
        <f>IF(OR(OR(G173="#N/A N/A",G173="#N/A Real Time"),OR(F173="#N/A N/A",F173="#N/A Real Time")),0,  G173 - F173)</f>
        <v>0.20000000000001705</v>
      </c>
      <c r="I173" s="123">
        <f>IF(OR(F173=0,F173="#N/A N/A"),0,H173 / F173*100)</f>
        <v>9.3370681605983691E-2</v>
      </c>
      <c r="J173" s="124">
        <v>0</v>
      </c>
      <c r="K173" s="120" t="str">
        <f>CONCATENATE(D856,D173, " Curncy")</f>
        <v>EUREUR Curncy</v>
      </c>
      <c r="L173" s="120">
        <f>IF(D173 = D856,1,_xll.BDP(K173,$L$11))</f>
        <v>1</v>
      </c>
      <c r="M173" s="260">
        <f>IF(D173 = D856,1,_xll.BDP(K173,$M$11)*L173)</f>
        <v>1</v>
      </c>
      <c r="N173" s="126">
        <f>H173*J173*V173/M173</f>
        <v>0</v>
      </c>
      <c r="O173" s="127">
        <f>N173 / AA816</f>
        <v>0</v>
      </c>
      <c r="P173" s="268">
        <f>N173 / AA856</f>
        <v>0</v>
      </c>
      <c r="Q173" s="128">
        <f>IF(OR(OR(J173=0,G173 = "#N/A N/A"),G173="#N/A Real Time"),0,G173*J173*V173/M173)</f>
        <v>0</v>
      </c>
      <c r="R173" s="129">
        <f>Q173 / AA816*100</f>
        <v>0</v>
      </c>
      <c r="S173" s="273">
        <f>Q173 / AA856*100</f>
        <v>0</v>
      </c>
      <c r="T173" s="129">
        <f>IF(S173&lt;0,R173,0)</f>
        <v>0</v>
      </c>
      <c r="U173" s="273">
        <f>IF(S173&gt;0,R173,0)</f>
        <v>0</v>
      </c>
      <c r="V173" s="120">
        <f>IF(EXACT(D173,UPPER(D173)),1,0.01)/X173</f>
        <v>1</v>
      </c>
      <c r="W173" s="120">
        <v>0</v>
      </c>
      <c r="X173" s="120">
        <v>1</v>
      </c>
      <c r="Y173" s="127">
        <f>IF(AND(S173&lt;0,O173&gt;0),O173,0)</f>
        <v>0</v>
      </c>
      <c r="Z173" s="127">
        <f>IF(AND(S173&gt;0,O173&gt;0),O173,0)</f>
        <v>0</v>
      </c>
      <c r="AA173" s="74"/>
      <c r="AB173" s="130">
        <f>_xll.BDH(C173,$AB$11,$D$1,$D$1)</f>
        <v>215.6</v>
      </c>
      <c r="AC173" s="130">
        <f>IF(OR(OR(F173="#N/A N/A",F173="#N/A Real Time"),OR(AB173="#N/A N/A",AB173="#N/A Real Time")),0,  F173 - AB173)</f>
        <v>-1.4000000000000057</v>
      </c>
      <c r="AD173" s="177">
        <f>IF(OR(AB173=0,AB173="#N/A N/A"),0,AC173 / AB173*100)</f>
        <v>-0.64935064935065201</v>
      </c>
      <c r="AE173" s="132">
        <v>0</v>
      </c>
      <c r="AF173" s="133">
        <f>IF(D173 = D856,1,_xll.BDP(K173,$AF$11)*L173)</f>
        <v>1</v>
      </c>
      <c r="AG173" s="134">
        <f>AC173*AE173*V173/AF173 / AI816</f>
        <v>0</v>
      </c>
      <c r="AH173" s="278">
        <f>AC173*AE173*V173/AF173 / AI856</f>
        <v>0</v>
      </c>
      <c r="AI173" s="77"/>
      <c r="AJ173" s="73"/>
      <c r="AK173" s="65"/>
    </row>
    <row r="174" spans="1:37" x14ac:dyDescent="0.2">
      <c r="A174" s="209"/>
      <c r="B174" s="120">
        <v>28163</v>
      </c>
      <c r="C174" s="120" t="s">
        <v>1438</v>
      </c>
      <c r="D174" s="120" t="str">
        <f>_xll.BDP(C174,$D$11)</f>
        <v>EUR</v>
      </c>
      <c r="E174" s="120" t="s">
        <v>1439</v>
      </c>
      <c r="F174" s="121">
        <f>_xll.BDP(C174,$F$11)</f>
        <v>18.7</v>
      </c>
      <c r="G174" s="121">
        <f>_xll.BDP(C174,$G$11)</f>
        <v>18.7</v>
      </c>
      <c r="H174" s="122">
        <f>IF(OR(OR(G174="#N/A N/A",G174="#N/A Real Time"),OR(F174="#N/A N/A",F174="#N/A Real Time")),0,  G174 - F174)</f>
        <v>0</v>
      </c>
      <c r="I174" s="123">
        <f>IF(OR(F174=0,F174="#N/A N/A"),0,H174 / F174*100)</f>
        <v>0</v>
      </c>
      <c r="J174" s="124">
        <v>0</v>
      </c>
      <c r="K174" s="120" t="str">
        <f>CONCATENATE(D856,D174, " Curncy")</f>
        <v>EUREUR Curncy</v>
      </c>
      <c r="L174" s="120">
        <f>IF(D174 = D856,1,_xll.BDP(K174,$L$11))</f>
        <v>1</v>
      </c>
      <c r="M174" s="260">
        <f>IF(D174 = D856,1,_xll.BDP(K174,$M$11)*L174)</f>
        <v>1</v>
      </c>
      <c r="N174" s="126">
        <f>H174*J174*V174/M174</f>
        <v>0</v>
      </c>
      <c r="O174" s="127">
        <f>N174 / AA816</f>
        <v>0</v>
      </c>
      <c r="P174" s="268">
        <f>N174 / AA856</f>
        <v>0</v>
      </c>
      <c r="Q174" s="128">
        <f>IF(OR(OR(J174=0,G174 = "#N/A N/A"),G174="#N/A Real Time"),0,G174*J174*V174/M174)</f>
        <v>0</v>
      </c>
      <c r="R174" s="129">
        <f>Q174 / AA816*100</f>
        <v>0</v>
      </c>
      <c r="S174" s="273">
        <f>Q174 / AA856*100</f>
        <v>0</v>
      </c>
      <c r="T174" s="129">
        <f>IF(S174&lt;0,R174,0)</f>
        <v>0</v>
      </c>
      <c r="U174" s="273">
        <f>IF(S174&gt;0,R174,0)</f>
        <v>0</v>
      </c>
      <c r="V174" s="120">
        <f>IF(EXACT(D174,UPPER(D174)),1,0.01)/X174</f>
        <v>1</v>
      </c>
      <c r="W174" s="120">
        <v>0</v>
      </c>
      <c r="X174" s="120">
        <v>1</v>
      </c>
      <c r="Y174" s="127">
        <f>IF(AND(S174&lt;0,O174&gt;0),O174,0)</f>
        <v>0</v>
      </c>
      <c r="Z174" s="127">
        <f>IF(AND(S174&gt;0,O174&gt;0),O174,0)</f>
        <v>0</v>
      </c>
      <c r="AA174" s="218"/>
      <c r="AB174" s="130">
        <f>_xll.BDH(C174,$AB$11,$D$1,$D$1)</f>
        <v>18.579999999999998</v>
      </c>
      <c r="AC174" s="130">
        <f>IF(OR(OR(F174="#N/A N/A",F174="#N/A Real Time"),OR(AB174="#N/A N/A",AB174="#N/A Real Time")),0,  F174 - AB174)</f>
        <v>0.12000000000000099</v>
      </c>
      <c r="AD174" s="177">
        <f>IF(OR(AB174=0,AB174="#N/A N/A"),0,AC174 / AB174*100)</f>
        <v>0.64585575888052205</v>
      </c>
      <c r="AE174" s="132">
        <v>0</v>
      </c>
      <c r="AF174" s="133">
        <f>IF(D174 = D856,1,_xll.BDP(K174,$AF$11)*L174)</f>
        <v>1</v>
      </c>
      <c r="AG174" s="134">
        <f>AC174*AE174*V174/AF174 / AI816</f>
        <v>0</v>
      </c>
      <c r="AH174" s="278">
        <f>AC174*AE174*V174/AF174 / AI856</f>
        <v>0</v>
      </c>
      <c r="AI174" s="223"/>
      <c r="AJ174" s="73"/>
      <c r="AK174" s="65"/>
    </row>
    <row r="175" spans="1:37" x14ac:dyDescent="0.2">
      <c r="B175" s="120">
        <v>3439</v>
      </c>
      <c r="C175" s="120" t="s">
        <v>666</v>
      </c>
      <c r="D175" s="120" t="str">
        <f>_xll.BDP(C175,$D$11)</f>
        <v>EUR</v>
      </c>
      <c r="E175" s="120" t="s">
        <v>697</v>
      </c>
      <c r="F175" s="121">
        <f>_xll.BDP(C175,$F$11)</f>
        <v>60.26</v>
      </c>
      <c r="G175" s="121">
        <f>_xll.BDP(C175,$G$11)</f>
        <v>60.18</v>
      </c>
      <c r="H175" s="122">
        <f>IF(OR(OR(G175="#N/A N/A",G175="#N/A Real Time"),OR(F175="#N/A N/A",F175="#N/A Real Time")),0,  G175 - F175)</f>
        <v>-7.9999999999998295E-2</v>
      </c>
      <c r="I175" s="123">
        <f>IF(OR(F175=0,F175="#N/A N/A"),0,H175 / F175*100)</f>
        <v>-0.13275804845668485</v>
      </c>
      <c r="J175" s="124">
        <v>0</v>
      </c>
      <c r="K175" s="120" t="str">
        <f>CONCATENATE(D856,D175, " Curncy")</f>
        <v>EUREUR Curncy</v>
      </c>
      <c r="L175" s="120">
        <f>IF(D175 = D856,1,_xll.BDP(K175,$L$11))</f>
        <v>1</v>
      </c>
      <c r="M175" s="260">
        <f>IF(D175 = D856,1,_xll.BDP(K175,$M$11)*L175)</f>
        <v>1</v>
      </c>
      <c r="N175" s="126">
        <f>H175*J175*V175/M175</f>
        <v>0</v>
      </c>
      <c r="O175" s="127">
        <f>N175 / AA816</f>
        <v>0</v>
      </c>
      <c r="P175" s="268">
        <f>N175 / AA856</f>
        <v>0</v>
      </c>
      <c r="Q175" s="128">
        <f>IF(OR(OR(J175=0,G175 = "#N/A N/A"),G175="#N/A Real Time"),0,G175*J175*V175/M175)</f>
        <v>0</v>
      </c>
      <c r="R175" s="129">
        <f>Q175 / AA816*100</f>
        <v>0</v>
      </c>
      <c r="S175" s="273">
        <f>Q175 / AA856*100</f>
        <v>0</v>
      </c>
      <c r="T175" s="129">
        <f>IF(S175&lt;0,R175,0)</f>
        <v>0</v>
      </c>
      <c r="U175" s="273">
        <f>IF(S175&gt;0,R175,0)</f>
        <v>0</v>
      </c>
      <c r="V175" s="120">
        <f>IF(EXACT(D175,UPPER(D175)),1,0.01)/X175</f>
        <v>1</v>
      </c>
      <c r="W175" s="120">
        <v>0</v>
      </c>
      <c r="X175" s="120">
        <v>1</v>
      </c>
      <c r="Y175" s="127">
        <f>IF(AND(S175&lt;0,O175&gt;0),O175,0)</f>
        <v>0</v>
      </c>
      <c r="Z175" s="127">
        <f>IF(AND(S175&gt;0,O175&gt;0),O175,0)</f>
        <v>0</v>
      </c>
      <c r="AA175" s="74"/>
      <c r="AB175" s="130">
        <f>_xll.BDH(C175,$AB$11,$D$1,$D$1)</f>
        <v>59.06</v>
      </c>
      <c r="AC175" s="130">
        <f>IF(OR(OR(F175="#N/A N/A",F175="#N/A Real Time"),OR(AB175="#N/A N/A",AB175="#N/A Real Time")),0,  F175 - AB175)</f>
        <v>1.1999999999999957</v>
      </c>
      <c r="AD175" s="177">
        <f>IF(OR(AB175=0,AB175="#N/A N/A"),0,AC175 / AB175*100)</f>
        <v>2.0318320352184149</v>
      </c>
      <c r="AE175" s="132">
        <v>0</v>
      </c>
      <c r="AF175" s="133">
        <f>IF(D175 = D856,1,_xll.BDP(K175,$AF$11)*L175)</f>
        <v>1</v>
      </c>
      <c r="AG175" s="134">
        <f>AC175*AE175*V175/AF175 / AI816</f>
        <v>0</v>
      </c>
      <c r="AH175" s="278">
        <f>AC175*AE175*V175/AF175 / AI856</f>
        <v>0</v>
      </c>
      <c r="AI175" s="77"/>
      <c r="AJ175" s="73"/>
      <c r="AK175" s="65"/>
    </row>
    <row r="176" spans="1:37" x14ac:dyDescent="0.2">
      <c r="B176" s="120">
        <v>1770</v>
      </c>
      <c r="C176" s="120" t="s">
        <v>667</v>
      </c>
      <c r="D176" s="120" t="str">
        <f>_xll.BDP(C176,$D$11)</f>
        <v>EUR</v>
      </c>
      <c r="E176" s="120" t="s">
        <v>698</v>
      </c>
      <c r="F176" s="121">
        <f>_xll.BDP(C176,$F$11)</f>
        <v>14.4</v>
      </c>
      <c r="G176" s="121">
        <f>_xll.BDP(C176,$G$11)</f>
        <v>14.53</v>
      </c>
      <c r="H176" s="122">
        <f>IF(OR(OR(G176="#N/A N/A",G176="#N/A Real Time"),OR(F176="#N/A N/A",F176="#N/A Real Time")),0,  G176 - F176)</f>
        <v>0.12999999999999901</v>
      </c>
      <c r="I176" s="123">
        <f>IF(OR(F176=0,F176="#N/A N/A"),0,H176 / F176*100)</f>
        <v>0.90277777777777091</v>
      </c>
      <c r="J176" s="124">
        <v>0</v>
      </c>
      <c r="K176" s="120" t="str">
        <f>CONCATENATE(D856,D176, " Curncy")</f>
        <v>EUREUR Curncy</v>
      </c>
      <c r="L176" s="120">
        <f>IF(D176 = D856,1,_xll.BDP(K176,$L$11))</f>
        <v>1</v>
      </c>
      <c r="M176" s="260">
        <f>IF(D176 = D856,1,_xll.BDP(K176,$M$11)*L176)</f>
        <v>1</v>
      </c>
      <c r="N176" s="126">
        <f>H176*J176*V176/M176</f>
        <v>0</v>
      </c>
      <c r="O176" s="127">
        <f>N176 / AA816</f>
        <v>0</v>
      </c>
      <c r="P176" s="268">
        <f>N176 / AA856</f>
        <v>0</v>
      </c>
      <c r="Q176" s="128">
        <f>IF(OR(OR(J176=0,G176 = "#N/A N/A"),G176="#N/A Real Time"),0,G176*J176*V176/M176)</f>
        <v>0</v>
      </c>
      <c r="R176" s="129">
        <f>Q176 / AA816*100</f>
        <v>0</v>
      </c>
      <c r="S176" s="273">
        <f>Q176 / AA856*100</f>
        <v>0</v>
      </c>
      <c r="T176" s="129">
        <f>IF(S176&lt;0,R176,0)</f>
        <v>0</v>
      </c>
      <c r="U176" s="273">
        <f>IF(S176&gt;0,R176,0)</f>
        <v>0</v>
      </c>
      <c r="V176" s="120">
        <f>IF(EXACT(D176,UPPER(D176)),1,0.01)/X176</f>
        <v>1</v>
      </c>
      <c r="W176" s="120">
        <v>0</v>
      </c>
      <c r="X176" s="120">
        <v>1</v>
      </c>
      <c r="Y176" s="127">
        <f>IF(AND(S176&lt;0,O176&gt;0),O176,0)</f>
        <v>0</v>
      </c>
      <c r="Z176" s="127">
        <f>IF(AND(S176&gt;0,O176&gt;0),O176,0)</f>
        <v>0</v>
      </c>
      <c r="AA176" s="74"/>
      <c r="AB176" s="130">
        <f>_xll.BDH(C176,$AB$11,$D$1,$D$1)</f>
        <v>14.2</v>
      </c>
      <c r="AC176" s="130">
        <f>IF(OR(OR(F176="#N/A N/A",F176="#N/A Real Time"),OR(AB176="#N/A N/A",AB176="#N/A Real Time")),0,  F176 - AB176)</f>
        <v>0.20000000000000107</v>
      </c>
      <c r="AD176" s="177">
        <f>IF(OR(AB176=0,AB176="#N/A N/A"),0,AC176 / AB176*100)</f>
        <v>1.4084507042253596</v>
      </c>
      <c r="AE176" s="132">
        <v>0</v>
      </c>
      <c r="AF176" s="133">
        <f>IF(D176 = D856,1,_xll.BDP(K176,$AF$11)*L176)</f>
        <v>1</v>
      </c>
      <c r="AG176" s="134">
        <f>AC176*AE176*V176/AF176 / AI816</f>
        <v>0</v>
      </c>
      <c r="AH176" s="278">
        <f>AC176*AE176*V176/AF176 / AI856</f>
        <v>0</v>
      </c>
      <c r="AI176" s="77"/>
      <c r="AJ176" s="73"/>
      <c r="AK176" s="65"/>
    </row>
    <row r="177" spans="2:37" x14ac:dyDescent="0.2">
      <c r="B177" s="120">
        <v>2760</v>
      </c>
      <c r="C177" s="120"/>
      <c r="D177" s="120" t="s">
        <v>6</v>
      </c>
      <c r="E177" s="120" t="s">
        <v>170</v>
      </c>
      <c r="F177" s="121">
        <v>0</v>
      </c>
      <c r="G177" s="121">
        <v>0</v>
      </c>
      <c r="H177" s="122">
        <f>IF(OR(OR(G177="#N/A N/A",G177="#N/A Real Time"),OR(F177="#N/A N/A",F177="#N/A Real Time")),0,  G177 - F177)</f>
        <v>0</v>
      </c>
      <c r="I177" s="123">
        <f>IF(OR(F177=0,F177="#N/A N/A"),0,H177 / F177*100)</f>
        <v>0</v>
      </c>
      <c r="J177" s="124">
        <v>3500000</v>
      </c>
      <c r="K177" s="120" t="str">
        <f>CONCATENATE(D856,D177, " Curncy")</f>
        <v>EUREUR Curncy</v>
      </c>
      <c r="L177" s="120">
        <f>IF(D177 = D856,1,_xll.BDP(K177,$L$11))</f>
        <v>1</v>
      </c>
      <c r="M177" s="260">
        <f>IF(D177 = D856,1,_xll.BDP(K177,$M$11)*L177)</f>
        <v>1</v>
      </c>
      <c r="N177" s="126">
        <f>H177*J177*V177/M177</f>
        <v>0</v>
      </c>
      <c r="O177" s="127">
        <f>N177 / AA816</f>
        <v>0</v>
      </c>
      <c r="P177" s="268">
        <f>N177 / AA856</f>
        <v>0</v>
      </c>
      <c r="Q177" s="128">
        <f>IF(OR(OR(J177=0,G177 = "#N/A N/A"),G177="#N/A Real Time"),0,G177*J177*V177/M177)</f>
        <v>0</v>
      </c>
      <c r="R177" s="129">
        <f>Q177 / AA816*100</f>
        <v>0</v>
      </c>
      <c r="S177" s="273">
        <f>Q177 / AA856*100</f>
        <v>0</v>
      </c>
      <c r="T177" s="129">
        <f>IF(S177&lt;0,R177,0)</f>
        <v>0</v>
      </c>
      <c r="U177" s="273">
        <f>IF(S177&gt;0,R177,0)</f>
        <v>0</v>
      </c>
      <c r="V177" s="120">
        <f>IF(EXACT(D177,UPPER(D177)),1,0.01)/X177</f>
        <v>1</v>
      </c>
      <c r="W177" s="120">
        <v>1</v>
      </c>
      <c r="X177" s="120">
        <v>1</v>
      </c>
      <c r="Y177" s="127">
        <f>IF(AND(S177&lt;0,O177&gt;0),O177,0)</f>
        <v>0</v>
      </c>
      <c r="Z177" s="127">
        <f>IF(AND(S177&gt;0,O177&gt;0),O177,0)</f>
        <v>0</v>
      </c>
      <c r="AA177" s="74"/>
      <c r="AB177" s="130">
        <v>0</v>
      </c>
      <c r="AC177" s="130">
        <f>IF(OR(OR(F177="#N/A N/A",F177="#N/A Real Time"),OR(AB177="#N/A N/A",AB177="#N/A Real Time")),0,  F177 - AB177)</f>
        <v>0</v>
      </c>
      <c r="AD177" s="177">
        <f>IF(OR(AB177=0,AB177="#N/A N/A"),0,AC177 / AB177*100)</f>
        <v>0</v>
      </c>
      <c r="AE177" s="132">
        <v>3500000</v>
      </c>
      <c r="AF177" s="133">
        <f>IF(D177 = D856,1,_xll.BDP(K177,$AF$11)*L177)</f>
        <v>1</v>
      </c>
      <c r="AG177" s="134">
        <f>AC177*AE177*V177/AF177 / AI816</f>
        <v>0</v>
      </c>
      <c r="AH177" s="278">
        <f>AC177*AE177*V177/AF177 / AI856</f>
        <v>0</v>
      </c>
      <c r="AI177" s="77"/>
      <c r="AJ177" s="73"/>
      <c r="AK177" s="65"/>
    </row>
    <row r="178" spans="2:37" x14ac:dyDescent="0.2">
      <c r="B178" s="120">
        <v>168</v>
      </c>
      <c r="C178" s="120" t="s">
        <v>668</v>
      </c>
      <c r="D178" s="120" t="str">
        <f>_xll.BDP(C178,$D$11)</f>
        <v>EUR</v>
      </c>
      <c r="E178" s="120" t="s">
        <v>1287</v>
      </c>
      <c r="F178" s="121">
        <f>_xll.BDP(C178,$F$11)</f>
        <v>98.56</v>
      </c>
      <c r="G178" s="121">
        <f>_xll.BDP(C178,$G$11)</f>
        <v>99.36</v>
      </c>
      <c r="H178" s="122">
        <f>IF(OR(OR(G178="#N/A N/A",G178="#N/A Real Time"),OR(F178="#N/A N/A",F178="#N/A Real Time")),0,  G178 - F178)</f>
        <v>0.79999999999999716</v>
      </c>
      <c r="I178" s="123">
        <f>IF(OR(F178=0,F178="#N/A N/A"),0,H178 / F178*100)</f>
        <v>0.81168831168830879</v>
      </c>
      <c r="J178" s="124">
        <v>0</v>
      </c>
      <c r="K178" s="120" t="str">
        <f>CONCATENATE(D856,D178, " Curncy")</f>
        <v>EUREUR Curncy</v>
      </c>
      <c r="L178" s="120">
        <f>IF(D178 = D856,1,_xll.BDP(K178,$L$11))</f>
        <v>1</v>
      </c>
      <c r="M178" s="260">
        <f>IF(D178 = D856,1,_xll.BDP(K178,$M$11)*L178)</f>
        <v>1</v>
      </c>
      <c r="N178" s="126">
        <f>H178*J178*V178/M178</f>
        <v>0</v>
      </c>
      <c r="O178" s="127">
        <f>N178 / AA816</f>
        <v>0</v>
      </c>
      <c r="P178" s="268">
        <f>N178 / AA856</f>
        <v>0</v>
      </c>
      <c r="Q178" s="128">
        <f>IF(OR(OR(J178=0,G178 = "#N/A N/A"),G178="#N/A Real Time"),0,G178*J178*V178/M178)</f>
        <v>0</v>
      </c>
      <c r="R178" s="129">
        <f>Q178 / AA816*100</f>
        <v>0</v>
      </c>
      <c r="S178" s="273">
        <f>Q178 / AA856*100</f>
        <v>0</v>
      </c>
      <c r="T178" s="129">
        <f>IF(S178&lt;0,R178,0)</f>
        <v>0</v>
      </c>
      <c r="U178" s="273">
        <f>IF(S178&gt;0,R178,0)</f>
        <v>0</v>
      </c>
      <c r="V178" s="120">
        <f>IF(EXACT(D178,UPPER(D178)),1,0.01)/X178</f>
        <v>1</v>
      </c>
      <c r="W178" s="120">
        <v>0</v>
      </c>
      <c r="X178" s="120">
        <v>1</v>
      </c>
      <c r="Y178" s="127">
        <f>IF(AND(S178&lt;0,O178&gt;0),O178,0)</f>
        <v>0</v>
      </c>
      <c r="Z178" s="127">
        <f>IF(AND(S178&gt;0,O178&gt;0),O178,0)</f>
        <v>0</v>
      </c>
      <c r="AA178" s="74"/>
      <c r="AB178" s="130">
        <f>_xll.BDH(C178,$AB$11,$D$1,$D$1)</f>
        <v>95.72</v>
      </c>
      <c r="AC178" s="130">
        <f>IF(OR(OR(F178="#N/A N/A",F178="#N/A Real Time"),OR(AB178="#N/A N/A",AB178="#N/A Real Time")),0,  F178 - AB178)</f>
        <v>2.8400000000000034</v>
      </c>
      <c r="AD178" s="177">
        <f>IF(OR(AB178=0,AB178="#N/A N/A"),0,AC178 / AB178*100)</f>
        <v>2.9669870455495229</v>
      </c>
      <c r="AE178" s="132">
        <v>0</v>
      </c>
      <c r="AF178" s="133">
        <f>IF(D178 = D856,1,_xll.BDP(K178,$AF$11)*L178)</f>
        <v>1</v>
      </c>
      <c r="AG178" s="134">
        <f>AC178*AE178*V178/AF178 / AI816</f>
        <v>0</v>
      </c>
      <c r="AH178" s="278">
        <f>AC178*AE178*V178/AF178 / AI856</f>
        <v>0</v>
      </c>
      <c r="AI178" s="77"/>
      <c r="AJ178" s="73"/>
      <c r="AK178" s="65"/>
    </row>
    <row r="179" spans="2:37" x14ac:dyDescent="0.2">
      <c r="B179" s="120">
        <v>42</v>
      </c>
      <c r="C179" s="120" t="s">
        <v>669</v>
      </c>
      <c r="D179" s="120" t="str">
        <f>_xll.BDP(C179,$D$11)</f>
        <v>EUR</v>
      </c>
      <c r="E179" s="120" t="s">
        <v>1288</v>
      </c>
      <c r="F179" s="121">
        <f>_xll.BDP(C179,$F$11)</f>
        <v>26.05</v>
      </c>
      <c r="G179" s="121">
        <f>_xll.BDP(C179,$G$11)</f>
        <v>26.5</v>
      </c>
      <c r="H179" s="122">
        <f>IF(OR(OR(G179="#N/A N/A",G179="#N/A Real Time"),OR(F179="#N/A N/A",F179="#N/A Real Time")),0,  G179 - F179)</f>
        <v>0.44999999999999929</v>
      </c>
      <c r="I179" s="123">
        <f>IF(OR(F179=0,F179="#N/A N/A"),0,H179 / F179*100)</f>
        <v>1.7274472168905923</v>
      </c>
      <c r="J179" s="124">
        <v>0</v>
      </c>
      <c r="K179" s="120" t="str">
        <f>CONCATENATE(D856,D179, " Curncy")</f>
        <v>EUREUR Curncy</v>
      </c>
      <c r="L179" s="120">
        <f>IF(D179 = D856,1,_xll.BDP(K179,$L$11))</f>
        <v>1</v>
      </c>
      <c r="M179" s="260">
        <f>IF(D179 = D856,1,_xll.BDP(K179,$M$11)*L179)</f>
        <v>1</v>
      </c>
      <c r="N179" s="126">
        <f>H179*J179*V179/M179</f>
        <v>0</v>
      </c>
      <c r="O179" s="127">
        <f>N179 / AA816</f>
        <v>0</v>
      </c>
      <c r="P179" s="268">
        <f>N179 / AA856</f>
        <v>0</v>
      </c>
      <c r="Q179" s="128">
        <f>IF(OR(OR(J179=0,G179 = "#N/A N/A"),G179="#N/A Real Time"),0,G179*J179*V179/M179)</f>
        <v>0</v>
      </c>
      <c r="R179" s="129">
        <f>Q179 / AA816*100</f>
        <v>0</v>
      </c>
      <c r="S179" s="273">
        <f>Q179 / AA856*100</f>
        <v>0</v>
      </c>
      <c r="T179" s="129">
        <f>IF(S179&lt;0,R179,0)</f>
        <v>0</v>
      </c>
      <c r="U179" s="273">
        <f>IF(S179&gt;0,R179,0)</f>
        <v>0</v>
      </c>
      <c r="V179" s="120">
        <f>IF(EXACT(D179,UPPER(D179)),1,0.01)/X179</f>
        <v>1</v>
      </c>
      <c r="W179" s="120">
        <v>0</v>
      </c>
      <c r="X179" s="120">
        <v>1</v>
      </c>
      <c r="Y179" s="127">
        <f>IF(AND(S179&lt;0,O179&gt;0),O179,0)</f>
        <v>0</v>
      </c>
      <c r="Z179" s="127">
        <f>IF(AND(S179&gt;0,O179&gt;0),O179,0)</f>
        <v>0</v>
      </c>
      <c r="AA179" s="74"/>
      <c r="AB179" s="130">
        <f>_xll.BDH(C179,$AB$11,$D$1,$D$1)</f>
        <v>25.95</v>
      </c>
      <c r="AC179" s="130">
        <f>IF(OR(OR(F179="#N/A N/A",F179="#N/A Real Time"),OR(AB179="#N/A N/A",AB179="#N/A Real Time")),0,  F179 - AB179)</f>
        <v>0.10000000000000142</v>
      </c>
      <c r="AD179" s="177">
        <f>IF(OR(AB179=0,AB179="#N/A N/A"),0,AC179 / AB179*100)</f>
        <v>0.38535645472062208</v>
      </c>
      <c r="AE179" s="132">
        <v>0</v>
      </c>
      <c r="AF179" s="133">
        <f>IF(D179 = D856,1,_xll.BDP(K179,$AF$11)*L179)</f>
        <v>1</v>
      </c>
      <c r="AG179" s="134">
        <f>AC179*AE179*V179/AF179 / AI816</f>
        <v>0</v>
      </c>
      <c r="AH179" s="278">
        <f>AC179*AE179*V179/AF179 / AI856</f>
        <v>0</v>
      </c>
      <c r="AI179" s="77"/>
      <c r="AJ179" s="73"/>
      <c r="AK179" s="65"/>
    </row>
    <row r="180" spans="2:37" x14ac:dyDescent="0.2">
      <c r="B180" s="120">
        <v>2089</v>
      </c>
      <c r="C180" s="120" t="s">
        <v>670</v>
      </c>
      <c r="D180" s="120" t="str">
        <f>_xll.BDP(C180,$D$11)</f>
        <v>EUR</v>
      </c>
      <c r="E180" s="120" t="s">
        <v>699</v>
      </c>
      <c r="F180" s="121">
        <f>_xll.BDP(C180,$F$11)</f>
        <v>23.63</v>
      </c>
      <c r="G180" s="121">
        <f>_xll.BDP(C180,$G$11)</f>
        <v>23.71</v>
      </c>
      <c r="H180" s="122">
        <f>IF(OR(OR(G180="#N/A N/A",G180="#N/A Real Time"),OR(F180="#N/A N/A",F180="#N/A Real Time")),0,  G180 - F180)</f>
        <v>8.0000000000001847E-2</v>
      </c>
      <c r="I180" s="123">
        <f>IF(OR(F180=0,F180="#N/A N/A"),0,H180 / F180*100)</f>
        <v>0.33855268726196297</v>
      </c>
      <c r="J180" s="124">
        <v>0</v>
      </c>
      <c r="K180" s="120" t="str">
        <f>CONCATENATE(D856,D180, " Curncy")</f>
        <v>EUREUR Curncy</v>
      </c>
      <c r="L180" s="120">
        <f>IF(D180 = D856,1,_xll.BDP(K180,$L$11))</f>
        <v>1</v>
      </c>
      <c r="M180" s="260">
        <f>IF(D180 = D856,1,_xll.BDP(K180,$M$11)*L180)</f>
        <v>1</v>
      </c>
      <c r="N180" s="126">
        <f>H180*J180*V180/M180</f>
        <v>0</v>
      </c>
      <c r="O180" s="127">
        <f>N180 / AA816</f>
        <v>0</v>
      </c>
      <c r="P180" s="268">
        <f>N180 / AA856</f>
        <v>0</v>
      </c>
      <c r="Q180" s="128">
        <f>IF(OR(OR(J180=0,G180 = "#N/A N/A"),G180="#N/A Real Time"),0,G180*J180*V180/M180)</f>
        <v>0</v>
      </c>
      <c r="R180" s="129">
        <f>Q180 / AA816*100</f>
        <v>0</v>
      </c>
      <c r="S180" s="273">
        <f>Q180 / AA856*100</f>
        <v>0</v>
      </c>
      <c r="T180" s="129">
        <f>IF(S180&lt;0,R180,0)</f>
        <v>0</v>
      </c>
      <c r="U180" s="273">
        <f>IF(S180&gt;0,R180,0)</f>
        <v>0</v>
      </c>
      <c r="V180" s="120">
        <f>IF(EXACT(D180,UPPER(D180)),1,0.01)/X180</f>
        <v>1</v>
      </c>
      <c r="W180" s="120">
        <v>0</v>
      </c>
      <c r="X180" s="120">
        <v>1</v>
      </c>
      <c r="Y180" s="127">
        <f>IF(AND(S180&lt;0,O180&gt;0),O180,0)</f>
        <v>0</v>
      </c>
      <c r="Z180" s="127">
        <f>IF(AND(S180&gt;0,O180&gt;0),O180,0)</f>
        <v>0</v>
      </c>
      <c r="AA180" s="74"/>
      <c r="AB180" s="130">
        <f>_xll.BDH(C180,$AB$11,$D$1,$D$1)</f>
        <v>23.73</v>
      </c>
      <c r="AC180" s="130">
        <f>IF(OR(OR(F180="#N/A N/A",F180="#N/A Real Time"),OR(AB180="#N/A N/A",AB180="#N/A Real Time")),0,  F180 - AB180)</f>
        <v>-0.10000000000000142</v>
      </c>
      <c r="AD180" s="177">
        <f>IF(OR(AB180=0,AB180="#N/A N/A"),0,AC180 / AB180*100)</f>
        <v>-0.42140750105352476</v>
      </c>
      <c r="AE180" s="132">
        <v>0</v>
      </c>
      <c r="AF180" s="133">
        <f>IF(D180 = D856,1,_xll.BDP(K180,$AF$11)*L180)</f>
        <v>1</v>
      </c>
      <c r="AG180" s="134">
        <f>AC180*AE180*V180/AF180 / AI816</f>
        <v>0</v>
      </c>
      <c r="AH180" s="278">
        <f>AC180*AE180*V180/AF180 / AI856</f>
        <v>0</v>
      </c>
      <c r="AI180" s="77"/>
      <c r="AJ180" s="73"/>
      <c r="AK180" s="65"/>
    </row>
    <row r="181" spans="2:37" x14ac:dyDescent="0.2">
      <c r="B181" s="120">
        <v>2450</v>
      </c>
      <c r="C181" s="120" t="s">
        <v>169</v>
      </c>
      <c r="D181" s="120" t="str">
        <f>_xll.BDP(C181,$D$11)</f>
        <v>EUR</v>
      </c>
      <c r="E181" s="120" t="s">
        <v>368</v>
      </c>
      <c r="F181" s="121">
        <f>_xll.BDP(C181,$F$11)</f>
        <v>99.39</v>
      </c>
      <c r="G181" s="121">
        <f>_xll.BDP(C181,$G$11)</f>
        <v>99.43</v>
      </c>
      <c r="H181" s="122">
        <f>IF(OR(OR(G181="#N/A N/A",G181="#N/A Real Time"),OR(F181="#N/A N/A",F181="#N/A Real Time")),0,  G181 - F181)</f>
        <v>4.0000000000006253E-2</v>
      </c>
      <c r="I181" s="123">
        <f>IF(OR(F181=0,F181="#N/A N/A"),0,H181 / F181*100)</f>
        <v>4.0245497534969567E-2</v>
      </c>
      <c r="J181" s="124">
        <v>0</v>
      </c>
      <c r="K181" s="120" t="str">
        <f>CONCATENATE(D856,D181, " Curncy")</f>
        <v>EUREUR Curncy</v>
      </c>
      <c r="L181" s="120">
        <f>IF(D181 = D856,1,_xll.BDP(K181,$L$11))</f>
        <v>1</v>
      </c>
      <c r="M181" s="260">
        <f>IF(D181 = D856,1,_xll.BDP(K181,$M$11)*L181)</f>
        <v>1</v>
      </c>
      <c r="N181" s="126">
        <f>H181*J181*V181/M181</f>
        <v>0</v>
      </c>
      <c r="O181" s="127">
        <f>N181 / AA816</f>
        <v>0</v>
      </c>
      <c r="P181" s="268">
        <f>N181 / AA856</f>
        <v>0</v>
      </c>
      <c r="Q181" s="128">
        <f>IF(OR(OR(J181=0,G181 = "#N/A N/A"),G181="#N/A Real Time"),0,G181*J181*V181/M181)</f>
        <v>0</v>
      </c>
      <c r="R181" s="129">
        <f>Q181 / AA816*100</f>
        <v>0</v>
      </c>
      <c r="S181" s="273">
        <f>Q181 / AA856*100</f>
        <v>0</v>
      </c>
      <c r="T181" s="129">
        <f>IF(S181&lt;0,R181,0)</f>
        <v>0</v>
      </c>
      <c r="U181" s="273">
        <f>IF(S181&gt;0,R181,0)</f>
        <v>0</v>
      </c>
      <c r="V181" s="120">
        <f>IF(EXACT(D181,UPPER(D181)),1,0.01)/X181</f>
        <v>1</v>
      </c>
      <c r="W181" s="120">
        <v>0</v>
      </c>
      <c r="X181" s="120">
        <v>1</v>
      </c>
      <c r="Y181" s="127">
        <f>IF(AND(S181&lt;0,O181&gt;0),O181,0)</f>
        <v>0</v>
      </c>
      <c r="Z181" s="127">
        <f>IF(AND(S181&gt;0,O181&gt;0),O181,0)</f>
        <v>0</v>
      </c>
      <c r="AA181" s="74"/>
      <c r="AB181" s="130">
        <f>_xll.BDH(C181,$AB$11,$D$1,$D$1)</f>
        <v>99.67</v>
      </c>
      <c r="AC181" s="130">
        <f>IF(OR(OR(F181="#N/A N/A",F181="#N/A Real Time"),OR(AB181="#N/A N/A",AB181="#N/A Real Time")),0,  F181 - AB181)</f>
        <v>-0.28000000000000114</v>
      </c>
      <c r="AD181" s="177">
        <f>IF(OR(AB181=0,AB181="#N/A N/A"),0,AC181 / AB181*100)</f>
        <v>-0.28092705929567685</v>
      </c>
      <c r="AE181" s="132">
        <v>0</v>
      </c>
      <c r="AF181" s="133">
        <f>IF(D181 = D856,1,_xll.BDP(K181,$AF$11)*L181)</f>
        <v>1</v>
      </c>
      <c r="AG181" s="134">
        <f>AC181*AE181*V181/AF181 / AI816</f>
        <v>0</v>
      </c>
      <c r="AH181" s="278">
        <f>AC181*AE181*V181/AF181 / AI856</f>
        <v>0</v>
      </c>
      <c r="AI181" s="77"/>
      <c r="AJ181" s="73"/>
      <c r="AK181" s="65"/>
    </row>
    <row r="182" spans="2:37" x14ac:dyDescent="0.2">
      <c r="B182" s="120">
        <v>6735</v>
      </c>
      <c r="C182" s="120" t="s">
        <v>671</v>
      </c>
      <c r="D182" s="120" t="str">
        <f>_xll.BDP(C182,$D$11)</f>
        <v>EUR</v>
      </c>
      <c r="E182" s="120" t="s">
        <v>1289</v>
      </c>
      <c r="F182" s="121">
        <f>_xll.BDP(C182,$F$11)</f>
        <v>7.86</v>
      </c>
      <c r="G182" s="121">
        <f>_xll.BDP(C182,$G$11)</f>
        <v>7.95</v>
      </c>
      <c r="H182" s="122">
        <f>IF(OR(OR(G182="#N/A N/A",G182="#N/A Real Time"),OR(F182="#N/A N/A",F182="#N/A Real Time")),0,  G182 - F182)</f>
        <v>8.9999999999999858E-2</v>
      </c>
      <c r="I182" s="123">
        <f>IF(OR(F182=0,F182="#N/A N/A"),0,H182 / F182*100)</f>
        <v>1.1450381679389294</v>
      </c>
      <c r="J182" s="124">
        <v>0</v>
      </c>
      <c r="K182" s="120" t="str">
        <f>CONCATENATE(D856,D182, " Curncy")</f>
        <v>EUREUR Curncy</v>
      </c>
      <c r="L182" s="120">
        <f>IF(D182 = D856,1,_xll.BDP(K182,$L$11))</f>
        <v>1</v>
      </c>
      <c r="M182" s="260">
        <f>IF(D182 = D856,1,_xll.BDP(K182,$M$11)*L182)</f>
        <v>1</v>
      </c>
      <c r="N182" s="126">
        <f>H182*J182*V182/M182</f>
        <v>0</v>
      </c>
      <c r="O182" s="127">
        <f>N182 / AA816</f>
        <v>0</v>
      </c>
      <c r="P182" s="268">
        <f>N182 / AA856</f>
        <v>0</v>
      </c>
      <c r="Q182" s="128">
        <f>IF(OR(OR(J182=0,G182 = "#N/A N/A"),G182="#N/A Real Time"),0,G182*J182*V182/M182)</f>
        <v>0</v>
      </c>
      <c r="R182" s="129">
        <f>Q182 / AA816*100</f>
        <v>0</v>
      </c>
      <c r="S182" s="273">
        <f>Q182 / AA856*100</f>
        <v>0</v>
      </c>
      <c r="T182" s="129">
        <f>IF(S182&lt;0,R182,0)</f>
        <v>0</v>
      </c>
      <c r="U182" s="273">
        <f>IF(S182&gt;0,R182,0)</f>
        <v>0</v>
      </c>
      <c r="V182" s="120">
        <f>IF(EXACT(D182,UPPER(D182)),1,0.01)/X182</f>
        <v>1</v>
      </c>
      <c r="W182" s="120">
        <v>0</v>
      </c>
      <c r="X182" s="120">
        <v>1</v>
      </c>
      <c r="Y182" s="127">
        <f>IF(AND(S182&lt;0,O182&gt;0),O182,0)</f>
        <v>0</v>
      </c>
      <c r="Z182" s="127">
        <f>IF(AND(S182&gt;0,O182&gt;0),O182,0)</f>
        <v>0</v>
      </c>
      <c r="AA182" s="74"/>
      <c r="AB182" s="130">
        <f>_xll.BDH(C182,$AB$11,$D$1,$D$1)</f>
        <v>7.7949999999999999</v>
      </c>
      <c r="AC182" s="130">
        <f>IF(OR(OR(F182="#N/A N/A",F182="#N/A Real Time"),OR(AB182="#N/A N/A",AB182="#N/A Real Time")),0,  F182 - AB182)</f>
        <v>6.5000000000000391E-2</v>
      </c>
      <c r="AD182" s="177">
        <f>IF(OR(AB182=0,AB182="#N/A N/A"),0,AC182 / AB182*100)</f>
        <v>0.83386786401539947</v>
      </c>
      <c r="AE182" s="132">
        <v>0</v>
      </c>
      <c r="AF182" s="133">
        <f>IF(D182 = D856,1,_xll.BDP(K182,$AF$11)*L182)</f>
        <v>1</v>
      </c>
      <c r="AG182" s="134">
        <f>AC182*AE182*V182/AF182 / AI816</f>
        <v>0</v>
      </c>
      <c r="AH182" s="278">
        <f>AC182*AE182*V182/AF182 / AI856</f>
        <v>0</v>
      </c>
      <c r="AI182" s="77"/>
      <c r="AJ182" s="73"/>
      <c r="AK182" s="65"/>
    </row>
    <row r="183" spans="2:37" x14ac:dyDescent="0.2">
      <c r="B183" s="120">
        <v>1178</v>
      </c>
      <c r="C183" s="120" t="s">
        <v>672</v>
      </c>
      <c r="D183" s="120" t="str">
        <f>_xll.BDP(C183,$D$11)</f>
        <v>EUR</v>
      </c>
      <c r="E183" s="120" t="s">
        <v>700</v>
      </c>
      <c r="F183" s="121">
        <f>_xll.BDP(C183,$F$11)</f>
        <v>103.86</v>
      </c>
      <c r="G183" s="121">
        <f>_xll.BDP(C183,$G$11)</f>
        <v>103.26</v>
      </c>
      <c r="H183" s="122">
        <f>IF(OR(OR(G183="#N/A N/A",G183="#N/A Real Time"),OR(F183="#N/A N/A",F183="#N/A Real Time")),0,  G183 - F183)</f>
        <v>-0.59999999999999432</v>
      </c>
      <c r="I183" s="123">
        <f>IF(OR(F183=0,F183="#N/A N/A"),0,H183 / F183*100)</f>
        <v>-0.57770075101097085</v>
      </c>
      <c r="J183" s="124">
        <v>0</v>
      </c>
      <c r="K183" s="120" t="str">
        <f>CONCATENATE(D856,D183, " Curncy")</f>
        <v>EUREUR Curncy</v>
      </c>
      <c r="L183" s="120">
        <f>IF(D183 = D856,1,_xll.BDP(K183,$L$11))</f>
        <v>1</v>
      </c>
      <c r="M183" s="260">
        <f>IF(D183 = D856,1,_xll.BDP(K183,$M$11)*L183)</f>
        <v>1</v>
      </c>
      <c r="N183" s="126">
        <f>H183*J183*V183/M183</f>
        <v>0</v>
      </c>
      <c r="O183" s="127">
        <f>N183 / AA816</f>
        <v>0</v>
      </c>
      <c r="P183" s="268">
        <f>N183 / AA856</f>
        <v>0</v>
      </c>
      <c r="Q183" s="128">
        <f>IF(OR(OR(J183=0,G183 = "#N/A N/A"),G183="#N/A Real Time"),0,G183*J183*V183/M183)</f>
        <v>0</v>
      </c>
      <c r="R183" s="129">
        <f>Q183 / AA816*100</f>
        <v>0</v>
      </c>
      <c r="S183" s="273">
        <f>Q183 / AA856*100</f>
        <v>0</v>
      </c>
      <c r="T183" s="129">
        <f>IF(S183&lt;0,R183,0)</f>
        <v>0</v>
      </c>
      <c r="U183" s="273">
        <f>IF(S183&gt;0,R183,0)</f>
        <v>0</v>
      </c>
      <c r="V183" s="120">
        <f>IF(EXACT(D183,UPPER(D183)),1,0.01)/X183</f>
        <v>1</v>
      </c>
      <c r="W183" s="120">
        <v>0</v>
      </c>
      <c r="X183" s="120">
        <v>1</v>
      </c>
      <c r="Y183" s="127">
        <f>IF(AND(S183&lt;0,O183&gt;0),O183,0)</f>
        <v>0</v>
      </c>
      <c r="Z183" s="127">
        <f>IF(AND(S183&gt;0,O183&gt;0),O183,0)</f>
        <v>0</v>
      </c>
      <c r="AA183" s="74"/>
      <c r="AB183" s="130">
        <f>_xll.BDH(C183,$AB$11,$D$1,$D$1)</f>
        <v>102.44</v>
      </c>
      <c r="AC183" s="130">
        <f>IF(OR(OR(F183="#N/A N/A",F183="#N/A Real Time"),OR(AB183="#N/A N/A",AB183="#N/A Real Time")),0,  F183 - AB183)</f>
        <v>1.4200000000000017</v>
      </c>
      <c r="AD183" s="177">
        <f>IF(OR(AB183=0,AB183="#N/A N/A"),0,AC183 / AB183*100)</f>
        <v>1.3861772745021494</v>
      </c>
      <c r="AE183" s="132">
        <v>0</v>
      </c>
      <c r="AF183" s="133">
        <f>IF(D183 = D856,1,_xll.BDP(K183,$AF$11)*L183)</f>
        <v>1</v>
      </c>
      <c r="AG183" s="134">
        <f>AC183*AE183*V183/AF183 / AI816</f>
        <v>0</v>
      </c>
      <c r="AH183" s="278">
        <f>AC183*AE183*V183/AF183 / AI856</f>
        <v>0</v>
      </c>
      <c r="AI183" s="77"/>
      <c r="AJ183" s="73"/>
      <c r="AK183" s="65"/>
    </row>
    <row r="184" spans="2:37" x14ac:dyDescent="0.2">
      <c r="B184" s="120">
        <v>27088</v>
      </c>
      <c r="C184" s="120" t="s">
        <v>412</v>
      </c>
      <c r="D184" s="120" t="str">
        <f>_xll.BDP(C184,$D$11)</f>
        <v>EUR</v>
      </c>
      <c r="E184" s="120" t="s">
        <v>413</v>
      </c>
      <c r="F184" s="121">
        <f>_xll.BDP(C184,$F$11)</f>
        <v>81.92</v>
      </c>
      <c r="G184" s="121">
        <f>_xll.BDP(C184,$G$11)</f>
        <v>84.24</v>
      </c>
      <c r="H184" s="122">
        <f>IF(OR(OR(G184="#N/A N/A",G184="#N/A Real Time"),OR(F184="#N/A N/A",F184="#N/A Real Time")),0,  G184 - F184)</f>
        <v>2.3199999999999932</v>
      </c>
      <c r="I184" s="123">
        <f>IF(OR(F184=0,F184="#N/A N/A"),0,H184 / F184*100)</f>
        <v>2.8320312499999916</v>
      </c>
      <c r="J184" s="124">
        <v>0</v>
      </c>
      <c r="K184" s="120" t="str">
        <f>CONCATENATE(D856,D184, " Curncy")</f>
        <v>EUREUR Curncy</v>
      </c>
      <c r="L184" s="120">
        <f>IF(D184 = D856,1,_xll.BDP(K184,$L$11))</f>
        <v>1</v>
      </c>
      <c r="M184" s="260">
        <f>IF(D184 = D856,1,_xll.BDP(K184,$M$11)*L184)</f>
        <v>1</v>
      </c>
      <c r="N184" s="126">
        <f>H184*J184*V184/M184</f>
        <v>0</v>
      </c>
      <c r="O184" s="127">
        <f>N184 / AA816</f>
        <v>0</v>
      </c>
      <c r="P184" s="268">
        <f>N184 / AA856</f>
        <v>0</v>
      </c>
      <c r="Q184" s="128">
        <f>IF(OR(OR(J184=0,G184 = "#N/A N/A"),G184="#N/A Real Time"),0,G184*J184*V184/M184)</f>
        <v>0</v>
      </c>
      <c r="R184" s="129">
        <f>Q184 / AA816*100</f>
        <v>0</v>
      </c>
      <c r="S184" s="273">
        <f>Q184 / AA856*100</f>
        <v>0</v>
      </c>
      <c r="T184" s="129">
        <f>IF(S184&lt;0,R184,0)</f>
        <v>0</v>
      </c>
      <c r="U184" s="273">
        <f>IF(S184&gt;0,R184,0)</f>
        <v>0</v>
      </c>
      <c r="V184" s="120">
        <f>IF(EXACT(D184,UPPER(D184)),1,0.01)/X184</f>
        <v>1</v>
      </c>
      <c r="W184" s="120">
        <v>0</v>
      </c>
      <c r="X184" s="120">
        <v>1</v>
      </c>
      <c r="Y184" s="127">
        <f>IF(AND(S184&lt;0,O184&gt;0),O184,0)</f>
        <v>0</v>
      </c>
      <c r="Z184" s="127">
        <f>IF(AND(S184&gt;0,O184&gt;0),O184,0)</f>
        <v>0</v>
      </c>
      <c r="AA184" s="74"/>
      <c r="AB184" s="130">
        <f>_xll.BDH(C184,$AB$11,$D$1,$D$1)</f>
        <v>79.48</v>
      </c>
      <c r="AC184" s="130">
        <f>IF(OR(OR(F184="#N/A N/A",F184="#N/A Real Time"),OR(AB184="#N/A N/A",AB184="#N/A Real Time")),0,  F184 - AB184)</f>
        <v>2.4399999999999977</v>
      </c>
      <c r="AD184" s="177">
        <f>IF(OR(AB184=0,AB184="#N/A N/A"),0,AC184 / AB184*100)</f>
        <v>3.0699547055863077</v>
      </c>
      <c r="AE184" s="132">
        <v>0</v>
      </c>
      <c r="AF184" s="133">
        <f>IF(D184 = D856,1,_xll.BDP(K184,$AF$11)*L184)</f>
        <v>1</v>
      </c>
      <c r="AG184" s="134">
        <f>AC184*AE184*V184/AF184 / AI816</f>
        <v>0</v>
      </c>
      <c r="AH184" s="278">
        <f>AC184*AE184*V184/AF184 / AI856</f>
        <v>0</v>
      </c>
      <c r="AI184" s="77"/>
      <c r="AJ184" s="73"/>
      <c r="AK184" s="65"/>
    </row>
    <row r="185" spans="2:37" x14ac:dyDescent="0.2">
      <c r="B185" s="120">
        <v>1967</v>
      </c>
      <c r="C185" s="120" t="s">
        <v>673</v>
      </c>
      <c r="D185" s="120" t="str">
        <f>_xll.BDP(C185,$D$11)</f>
        <v>EUR</v>
      </c>
      <c r="E185" s="120" t="s">
        <v>1290</v>
      </c>
      <c r="F185" s="121">
        <f>_xll.BDP(C185,$F$11)</f>
        <v>30.56</v>
      </c>
      <c r="G185" s="121">
        <f>_xll.BDP(C185,$G$11)</f>
        <v>31.59</v>
      </c>
      <c r="H185" s="122">
        <f>IF(OR(OR(G185="#N/A N/A",G185="#N/A Real Time"),OR(F185="#N/A N/A",F185="#N/A Real Time")),0,  G185 - F185)</f>
        <v>1.0300000000000011</v>
      </c>
      <c r="I185" s="123">
        <f>IF(OR(F185=0,F185="#N/A N/A"),0,H185 / F185*100)</f>
        <v>3.3704188481675432</v>
      </c>
      <c r="J185" s="124">
        <v>0</v>
      </c>
      <c r="K185" s="120" t="str">
        <f>CONCATENATE(D856,D185, " Curncy")</f>
        <v>EUREUR Curncy</v>
      </c>
      <c r="L185" s="120">
        <f>IF(D185 = D856,1,_xll.BDP(K185,$L$11))</f>
        <v>1</v>
      </c>
      <c r="M185" s="260">
        <f>IF(D185 = D856,1,_xll.BDP(K185,$M$11)*L185)</f>
        <v>1</v>
      </c>
      <c r="N185" s="126">
        <f>H185*J185*V185/M185</f>
        <v>0</v>
      </c>
      <c r="O185" s="127">
        <f>N185 / AA816</f>
        <v>0</v>
      </c>
      <c r="P185" s="268">
        <f>N185 / AA856</f>
        <v>0</v>
      </c>
      <c r="Q185" s="128">
        <f>IF(OR(OR(J185=0,G185 = "#N/A N/A"),G185="#N/A Real Time"),0,G185*J185*V185/M185)</f>
        <v>0</v>
      </c>
      <c r="R185" s="129">
        <f>Q185 / AA816*100</f>
        <v>0</v>
      </c>
      <c r="S185" s="273">
        <f>Q185 / AA856*100</f>
        <v>0</v>
      </c>
      <c r="T185" s="129">
        <f>IF(S185&lt;0,R185,0)</f>
        <v>0</v>
      </c>
      <c r="U185" s="273">
        <f>IF(S185&gt;0,R185,0)</f>
        <v>0</v>
      </c>
      <c r="V185" s="120">
        <f>IF(EXACT(D185,UPPER(D185)),1,0.01)/X185</f>
        <v>1</v>
      </c>
      <c r="W185" s="120">
        <v>0</v>
      </c>
      <c r="X185" s="120">
        <v>1</v>
      </c>
      <c r="Y185" s="127">
        <f>IF(AND(S185&lt;0,O185&gt;0),O185,0)</f>
        <v>0</v>
      </c>
      <c r="Z185" s="127">
        <f>IF(AND(S185&gt;0,O185&gt;0),O185,0)</f>
        <v>0</v>
      </c>
      <c r="AA185" s="74"/>
      <c r="AB185" s="130">
        <f>_xll.BDH(C185,$AB$11,$D$1,$D$1)</f>
        <v>30.9</v>
      </c>
      <c r="AC185" s="130">
        <f>IF(OR(OR(F185="#N/A N/A",F185="#N/A Real Time"),OR(AB185="#N/A N/A",AB185="#N/A Real Time")),0,  F185 - AB185)</f>
        <v>-0.33999999999999986</v>
      </c>
      <c r="AD185" s="177">
        <f>IF(OR(AB185=0,AB185="#N/A N/A"),0,AC185 / AB185*100)</f>
        <v>-1.1003236245954688</v>
      </c>
      <c r="AE185" s="132">
        <v>0</v>
      </c>
      <c r="AF185" s="133">
        <f>IF(D185 = D856,1,_xll.BDP(K185,$AF$11)*L185)</f>
        <v>1</v>
      </c>
      <c r="AG185" s="134">
        <f>AC185*AE185*V185/AF185 / AI816</f>
        <v>0</v>
      </c>
      <c r="AH185" s="278">
        <f>AC185*AE185*V185/AF185 / AI856</f>
        <v>0</v>
      </c>
      <c r="AI185" s="77"/>
      <c r="AJ185" s="73"/>
      <c r="AK185" s="65"/>
    </row>
    <row r="186" spans="2:37" x14ac:dyDescent="0.2">
      <c r="B186" s="120">
        <v>3209</v>
      </c>
      <c r="C186" s="120" t="s">
        <v>168</v>
      </c>
      <c r="D186" s="120" t="str">
        <f>_xll.BDP(C186,$D$11)</f>
        <v>EUR</v>
      </c>
      <c r="E186" s="120" t="s">
        <v>367</v>
      </c>
      <c r="F186" s="121">
        <f>_xll.BDP(C186,$F$11)</f>
        <v>11.57</v>
      </c>
      <c r="G186" s="121">
        <f>_xll.BDP(C186,$G$11)</f>
        <v>11.58</v>
      </c>
      <c r="H186" s="122">
        <f>IF(OR(OR(G186="#N/A N/A",G186="#N/A Real Time"),OR(F186="#N/A N/A",F186="#N/A Real Time")),0,  G186 - F186)</f>
        <v>9.9999999999997868E-3</v>
      </c>
      <c r="I186" s="123">
        <f>IF(OR(F186=0,F186="#N/A N/A"),0,H186 / F186*100)</f>
        <v>8.6430423509073359E-2</v>
      </c>
      <c r="J186" s="124">
        <v>0</v>
      </c>
      <c r="K186" s="120" t="str">
        <f>CONCATENATE(D856,D186, " Curncy")</f>
        <v>EUREUR Curncy</v>
      </c>
      <c r="L186" s="120">
        <f>IF(D186 = D856,1,_xll.BDP(K186,$L$11))</f>
        <v>1</v>
      </c>
      <c r="M186" s="260">
        <f>IF(D186 = D856,1,_xll.BDP(K186,$M$11)*L186)</f>
        <v>1</v>
      </c>
      <c r="N186" s="126">
        <f>H186*J186*V186/M186</f>
        <v>0</v>
      </c>
      <c r="O186" s="127">
        <f>N186 / AA816</f>
        <v>0</v>
      </c>
      <c r="P186" s="268">
        <f>N186 / AA856</f>
        <v>0</v>
      </c>
      <c r="Q186" s="128">
        <f>IF(OR(OR(J186=0,G186 = "#N/A N/A"),G186="#N/A Real Time"),0,G186*J186*V186/M186)</f>
        <v>0</v>
      </c>
      <c r="R186" s="129">
        <f>Q186 / AA816*100</f>
        <v>0</v>
      </c>
      <c r="S186" s="273">
        <f>Q186 / AA856*100</f>
        <v>0</v>
      </c>
      <c r="T186" s="129">
        <f>IF(S186&lt;0,R186,0)</f>
        <v>0</v>
      </c>
      <c r="U186" s="273">
        <f>IF(S186&gt;0,R186,0)</f>
        <v>0</v>
      </c>
      <c r="V186" s="120">
        <f>IF(EXACT(D186,UPPER(D186)),1,0.01)/X186</f>
        <v>1</v>
      </c>
      <c r="W186" s="120">
        <v>0</v>
      </c>
      <c r="X186" s="120">
        <v>1</v>
      </c>
      <c r="Y186" s="127">
        <f>IF(AND(S186&lt;0,O186&gt;0),O186,0)</f>
        <v>0</v>
      </c>
      <c r="Z186" s="127">
        <f>IF(AND(S186&gt;0,O186&gt;0),O186,0)</f>
        <v>0</v>
      </c>
      <c r="AA186" s="74"/>
      <c r="AB186" s="130">
        <f>_xll.BDH(C186,$AB$11,$D$1,$D$1)</f>
        <v>11.5</v>
      </c>
      <c r="AC186" s="130">
        <f>IF(OR(OR(F186="#N/A N/A",F186="#N/A Real Time"),OR(AB186="#N/A N/A",AB186="#N/A Real Time")),0,  F186 - AB186)</f>
        <v>7.0000000000000284E-2</v>
      </c>
      <c r="AD186" s="177">
        <f>IF(OR(AB186=0,AB186="#N/A N/A"),0,AC186 / AB186*100)</f>
        <v>0.60869565217391552</v>
      </c>
      <c r="AE186" s="132">
        <v>0</v>
      </c>
      <c r="AF186" s="133">
        <f>IF(D186 = D856,1,_xll.BDP(K186,$AF$11)*L186)</f>
        <v>1</v>
      </c>
      <c r="AG186" s="134">
        <f>AC186*AE186*V186/AF186 / AI816</f>
        <v>0</v>
      </c>
      <c r="AH186" s="278">
        <f>AC186*AE186*V186/AF186 / AI856</f>
        <v>0</v>
      </c>
      <c r="AI186" s="77"/>
      <c r="AJ186" s="73"/>
      <c r="AK186" s="65"/>
    </row>
    <row r="187" spans="2:37" x14ac:dyDescent="0.2">
      <c r="B187" s="120">
        <v>829</v>
      </c>
      <c r="C187" s="120" t="s">
        <v>167</v>
      </c>
      <c r="D187" s="120" t="str">
        <f>_xll.BDP(C187,$D$11)</f>
        <v>EUR</v>
      </c>
      <c r="E187" s="120" t="s">
        <v>366</v>
      </c>
      <c r="F187" s="121">
        <f>_xll.BDP(C187,$F$11)</f>
        <v>12.65</v>
      </c>
      <c r="G187" s="121">
        <f>_xll.BDP(C187,$G$11)</f>
        <v>12.885</v>
      </c>
      <c r="H187" s="122">
        <f>IF(OR(OR(G187="#N/A N/A",G187="#N/A Real Time"),OR(F187="#N/A N/A",F187="#N/A Real Time")),0,  G187 - F187)</f>
        <v>0.23499999999999943</v>
      </c>
      <c r="I187" s="123">
        <f>IF(OR(F187=0,F187="#N/A N/A"),0,H187 / F187*100)</f>
        <v>1.8577075098814184</v>
      </c>
      <c r="J187" s="124">
        <v>0</v>
      </c>
      <c r="K187" s="120" t="str">
        <f>CONCATENATE(D856,D187, " Curncy")</f>
        <v>EUREUR Curncy</v>
      </c>
      <c r="L187" s="120">
        <f>IF(D187 = D856,1,_xll.BDP(K187,$L$11))</f>
        <v>1</v>
      </c>
      <c r="M187" s="260">
        <f>IF(D187 = D856,1,_xll.BDP(K187,$M$11)*L187)</f>
        <v>1</v>
      </c>
      <c r="N187" s="126">
        <f>H187*J187*V187/M187</f>
        <v>0</v>
      </c>
      <c r="O187" s="127">
        <f>N187 / AA816</f>
        <v>0</v>
      </c>
      <c r="P187" s="268">
        <f>N187 / AA856</f>
        <v>0</v>
      </c>
      <c r="Q187" s="128">
        <f>IF(OR(OR(J187=0,G187 = "#N/A N/A"),G187="#N/A Real Time"),0,G187*J187*V187/M187)</f>
        <v>0</v>
      </c>
      <c r="R187" s="129">
        <f>Q187 / AA816*100</f>
        <v>0</v>
      </c>
      <c r="S187" s="273">
        <f>Q187 / AA856*100</f>
        <v>0</v>
      </c>
      <c r="T187" s="129">
        <f>IF(S187&lt;0,R187,0)</f>
        <v>0</v>
      </c>
      <c r="U187" s="273">
        <f>IF(S187&gt;0,R187,0)</f>
        <v>0</v>
      </c>
      <c r="V187" s="120">
        <f>IF(EXACT(D187,UPPER(D187)),1,0.01)/X187</f>
        <v>1</v>
      </c>
      <c r="W187" s="120">
        <v>0</v>
      </c>
      <c r="X187" s="120">
        <v>1</v>
      </c>
      <c r="Y187" s="127">
        <f>IF(AND(S187&lt;0,O187&gt;0),O187,0)</f>
        <v>0</v>
      </c>
      <c r="Z187" s="127">
        <f>IF(AND(S187&gt;0,O187&gt;0),O187,0)</f>
        <v>0</v>
      </c>
      <c r="AA187" s="74"/>
      <c r="AB187" s="130">
        <f>_xll.BDH(C187,$AB$11,$D$1,$D$1)</f>
        <v>12.74</v>
      </c>
      <c r="AC187" s="130">
        <f>IF(OR(OR(F187="#N/A N/A",F187="#N/A Real Time"),OR(AB187="#N/A N/A",AB187="#N/A Real Time")),0,  F187 - AB187)</f>
        <v>-8.9999999999999858E-2</v>
      </c>
      <c r="AD187" s="177">
        <f>IF(OR(AB187=0,AB187="#N/A N/A"),0,AC187 / AB187*100)</f>
        <v>-0.70643642072213386</v>
      </c>
      <c r="AE187" s="132">
        <v>0</v>
      </c>
      <c r="AF187" s="133">
        <f>IF(D187 = D856,1,_xll.BDP(K187,$AF$11)*L187)</f>
        <v>1</v>
      </c>
      <c r="AG187" s="134">
        <f>AC187*AE187*V187/AF187 / AI816</f>
        <v>0</v>
      </c>
      <c r="AH187" s="278">
        <f>AC187*AE187*V187/AF187 / AI856</f>
        <v>0</v>
      </c>
      <c r="AI187" s="77"/>
      <c r="AJ187" s="73"/>
      <c r="AK187" s="65"/>
    </row>
    <row r="188" spans="2:37" x14ac:dyDescent="0.2">
      <c r="B188" s="120">
        <v>363</v>
      </c>
      <c r="C188" s="120" t="s">
        <v>674</v>
      </c>
      <c r="D188" s="120" t="str">
        <f>_xll.BDP(C188,$D$11)</f>
        <v>EUR</v>
      </c>
      <c r="E188" s="120" t="s">
        <v>701</v>
      </c>
      <c r="F188" s="121">
        <f>_xll.BDP(C188,$F$11)</f>
        <v>9.1199999999999992</v>
      </c>
      <c r="G188" s="121">
        <f>_xll.BDP(C188,$G$11)</f>
        <v>9.2319999999999993</v>
      </c>
      <c r="H188" s="122">
        <f>IF(OR(OR(G188="#N/A N/A",G188="#N/A Real Time"),OR(F188="#N/A N/A",F188="#N/A Real Time")),0,  G188 - F188)</f>
        <v>0.1120000000000001</v>
      </c>
      <c r="I188" s="123">
        <f>IF(OR(F188=0,F188="#N/A N/A"),0,H188 / F188*100)</f>
        <v>1.2280701754385976</v>
      </c>
      <c r="J188" s="124">
        <v>0</v>
      </c>
      <c r="K188" s="120" t="str">
        <f>CONCATENATE(D856,D188, " Curncy")</f>
        <v>EUREUR Curncy</v>
      </c>
      <c r="L188" s="120">
        <f>IF(D188 = D856,1,_xll.BDP(K188,$L$11))</f>
        <v>1</v>
      </c>
      <c r="M188" s="260">
        <f>IF(D188 = D856,1,_xll.BDP(K188,$M$11)*L188)</f>
        <v>1</v>
      </c>
      <c r="N188" s="126">
        <f>H188*J188*V188/M188</f>
        <v>0</v>
      </c>
      <c r="O188" s="127">
        <f>N188 / AA816</f>
        <v>0</v>
      </c>
      <c r="P188" s="268">
        <f>N188 / AA856</f>
        <v>0</v>
      </c>
      <c r="Q188" s="128">
        <f>IF(OR(OR(J188=0,G188 = "#N/A N/A"),G188="#N/A Real Time"),0,G188*J188*V188/M188)</f>
        <v>0</v>
      </c>
      <c r="R188" s="129">
        <f>Q188 / AA816*100</f>
        <v>0</v>
      </c>
      <c r="S188" s="273">
        <f>Q188 / AA856*100</f>
        <v>0</v>
      </c>
      <c r="T188" s="129">
        <f>IF(S188&lt;0,R188,0)</f>
        <v>0</v>
      </c>
      <c r="U188" s="273">
        <f>IF(S188&gt;0,R188,0)</f>
        <v>0</v>
      </c>
      <c r="V188" s="120">
        <f>IF(EXACT(D188,UPPER(D188)),1,0.01)/X188</f>
        <v>1</v>
      </c>
      <c r="W188" s="120">
        <v>0</v>
      </c>
      <c r="X188" s="120">
        <v>1</v>
      </c>
      <c r="Y188" s="127">
        <f>IF(AND(S188&lt;0,O188&gt;0),O188,0)</f>
        <v>0</v>
      </c>
      <c r="Z188" s="127">
        <f>IF(AND(S188&gt;0,O188&gt;0),O188,0)</f>
        <v>0</v>
      </c>
      <c r="AA188" s="74"/>
      <c r="AB188" s="130">
        <f>_xll.BDH(C188,$AB$11,$D$1,$D$1)</f>
        <v>9.0500000000000007</v>
      </c>
      <c r="AC188" s="130">
        <f>IF(OR(OR(F188="#N/A N/A",F188="#N/A Real Time"),OR(AB188="#N/A N/A",AB188="#N/A Real Time")),0,  F188 - AB188)</f>
        <v>6.9999999999998508E-2</v>
      </c>
      <c r="AD188" s="177">
        <f>IF(OR(AB188=0,AB188="#N/A N/A"),0,AC188 / AB188*100)</f>
        <v>0.7734806629834089</v>
      </c>
      <c r="AE188" s="132">
        <v>0</v>
      </c>
      <c r="AF188" s="133">
        <f>IF(D188 = D856,1,_xll.BDP(K188,$AF$11)*L188)</f>
        <v>1</v>
      </c>
      <c r="AG188" s="134">
        <f>AC188*AE188*V188/AF188 / AI816</f>
        <v>0</v>
      </c>
      <c r="AH188" s="278">
        <f>AC188*AE188*V188/AF188 / AI856</f>
        <v>0</v>
      </c>
      <c r="AI188" s="77"/>
      <c r="AJ188" s="73"/>
      <c r="AK188" s="65"/>
    </row>
    <row r="189" spans="2:37" x14ac:dyDescent="0.2">
      <c r="B189" s="120">
        <v>24720</v>
      </c>
      <c r="C189" s="120" t="s">
        <v>166</v>
      </c>
      <c r="D189" s="120" t="str">
        <f>_xll.BDP(C189,$D$11)</f>
        <v>EUR</v>
      </c>
      <c r="E189" s="120" t="s">
        <v>365</v>
      </c>
      <c r="F189" s="121">
        <f>_xll.BDP(C189,$F$11)</f>
        <v>26.8</v>
      </c>
      <c r="G189" s="121">
        <f>_xll.BDP(C189,$G$11)</f>
        <v>26.98</v>
      </c>
      <c r="H189" s="122">
        <f>IF(OR(OR(G189="#N/A N/A",G189="#N/A Real Time"),OR(F189="#N/A N/A",F189="#N/A Real Time")),0,  G189 - F189)</f>
        <v>0.17999999999999972</v>
      </c>
      <c r="I189" s="123">
        <f>IF(OR(F189=0,F189="#N/A N/A"),0,H189 / F189*100)</f>
        <v>0.67164179104477506</v>
      </c>
      <c r="J189" s="124">
        <v>0</v>
      </c>
      <c r="K189" s="120" t="str">
        <f>CONCATENATE(D856,D189, " Curncy")</f>
        <v>EUREUR Curncy</v>
      </c>
      <c r="L189" s="120">
        <f>IF(D189 = D856,1,_xll.BDP(K189,$L$11))</f>
        <v>1</v>
      </c>
      <c r="M189" s="260">
        <f>IF(D189 = D856,1,_xll.BDP(K189,$M$11)*L189)</f>
        <v>1</v>
      </c>
      <c r="N189" s="126">
        <f>H189*J189*V189/M189</f>
        <v>0</v>
      </c>
      <c r="O189" s="127">
        <f>N189 / AA816</f>
        <v>0</v>
      </c>
      <c r="P189" s="268">
        <f>N189 / AA856</f>
        <v>0</v>
      </c>
      <c r="Q189" s="128">
        <f>IF(OR(OR(J189=0,G189 = "#N/A N/A"),G189="#N/A Real Time"),0,G189*J189*V189/M189)</f>
        <v>0</v>
      </c>
      <c r="R189" s="129">
        <f>Q189 / AA816*100</f>
        <v>0</v>
      </c>
      <c r="S189" s="273">
        <f>Q189 / AA856*100</f>
        <v>0</v>
      </c>
      <c r="T189" s="129">
        <f>IF(S189&lt;0,R189,0)</f>
        <v>0</v>
      </c>
      <c r="U189" s="273">
        <f>IF(S189&gt;0,R189,0)</f>
        <v>0</v>
      </c>
      <c r="V189" s="120">
        <f>IF(EXACT(D189,UPPER(D189)),1,0.01)/X189</f>
        <v>1</v>
      </c>
      <c r="W189" s="120">
        <v>0</v>
      </c>
      <c r="X189" s="120">
        <v>1</v>
      </c>
      <c r="Y189" s="127">
        <f>IF(AND(S189&lt;0,O189&gt;0),O189,0)</f>
        <v>0</v>
      </c>
      <c r="Z189" s="127">
        <f>IF(AND(S189&gt;0,O189&gt;0),O189,0)</f>
        <v>0</v>
      </c>
      <c r="AA189" s="74"/>
      <c r="AB189" s="130">
        <f>_xll.BDH(C189,$AB$11,$D$1,$D$1)</f>
        <v>26.88</v>
      </c>
      <c r="AC189" s="130">
        <f>IF(OR(OR(F189="#N/A N/A",F189="#N/A Real Time"),OR(AB189="#N/A N/A",AB189="#N/A Real Time")),0,  F189 - AB189)</f>
        <v>-7.9999999999998295E-2</v>
      </c>
      <c r="AD189" s="177">
        <f>IF(OR(AB189=0,AB189="#N/A N/A"),0,AC189 / AB189*100)</f>
        <v>-0.29761904761904129</v>
      </c>
      <c r="AE189" s="132">
        <v>0</v>
      </c>
      <c r="AF189" s="133">
        <f>IF(D189 = D856,1,_xll.BDP(K189,$AF$11)*L189)</f>
        <v>1</v>
      </c>
      <c r="AG189" s="134">
        <f>AC189*AE189*V189/AF189 / AI816</f>
        <v>0</v>
      </c>
      <c r="AH189" s="278">
        <f>AC189*AE189*V189/AF189 / AI856</f>
        <v>0</v>
      </c>
      <c r="AI189" s="77"/>
      <c r="AJ189" s="73"/>
      <c r="AK189" s="65"/>
    </row>
    <row r="190" spans="2:37" x14ac:dyDescent="0.2">
      <c r="B190" s="120">
        <v>575</v>
      </c>
      <c r="C190" s="120" t="s">
        <v>675</v>
      </c>
      <c r="D190" s="120" t="str">
        <f>_xll.BDP(C190,$D$11)</f>
        <v>EUR</v>
      </c>
      <c r="E190" s="120" t="s">
        <v>702</v>
      </c>
      <c r="F190" s="121">
        <f>_xll.BDP(C190,$F$11)</f>
        <v>156.5</v>
      </c>
      <c r="G190" s="121">
        <f>_xll.BDP(C190,$G$11)</f>
        <v>157.1</v>
      </c>
      <c r="H190" s="122">
        <f>IF(OR(OR(G190="#N/A N/A",G190="#N/A Real Time"),OR(F190="#N/A N/A",F190="#N/A Real Time")),0,  G190 - F190)</f>
        <v>0.59999999999999432</v>
      </c>
      <c r="I190" s="123">
        <f>IF(OR(F190=0,F190="#N/A N/A"),0,H190 / F190*100)</f>
        <v>0.38338658146964494</v>
      </c>
      <c r="J190" s="124">
        <v>0</v>
      </c>
      <c r="K190" s="120" t="str">
        <f>CONCATENATE(D856,D190, " Curncy")</f>
        <v>EUREUR Curncy</v>
      </c>
      <c r="L190" s="120">
        <f>IF(D190 = D856,1,_xll.BDP(K190,$L$11))</f>
        <v>1</v>
      </c>
      <c r="M190" s="260">
        <f>IF(D190 = D856,1,_xll.BDP(K190,$M$11)*L190)</f>
        <v>1</v>
      </c>
      <c r="N190" s="126">
        <f>H190*J190*V190/M190</f>
        <v>0</v>
      </c>
      <c r="O190" s="127">
        <f>N190 / AA816</f>
        <v>0</v>
      </c>
      <c r="P190" s="268">
        <f>N190 / AA856</f>
        <v>0</v>
      </c>
      <c r="Q190" s="128">
        <f>IF(OR(OR(J190=0,G190 = "#N/A N/A"),G190="#N/A Real Time"),0,G190*J190*V190/M190)</f>
        <v>0</v>
      </c>
      <c r="R190" s="129">
        <f>Q190 / AA816*100</f>
        <v>0</v>
      </c>
      <c r="S190" s="273">
        <f>Q190 / AA856*100</f>
        <v>0</v>
      </c>
      <c r="T190" s="129">
        <f>IF(S190&lt;0,R190,0)</f>
        <v>0</v>
      </c>
      <c r="U190" s="273">
        <f>IF(S190&gt;0,R190,0)</f>
        <v>0</v>
      </c>
      <c r="V190" s="120">
        <f>IF(EXACT(D190,UPPER(D190)),1,0.01)/X190</f>
        <v>1</v>
      </c>
      <c r="W190" s="120">
        <v>0</v>
      </c>
      <c r="X190" s="120">
        <v>1</v>
      </c>
      <c r="Y190" s="127">
        <f>IF(AND(S190&lt;0,O190&gt;0),O190,0)</f>
        <v>0</v>
      </c>
      <c r="Z190" s="127">
        <f>IF(AND(S190&gt;0,O190&gt;0),O190,0)</f>
        <v>0</v>
      </c>
      <c r="AA190" s="74"/>
      <c r="AB190" s="130">
        <f>_xll.BDH(C190,$AB$11,$D$1,$D$1)</f>
        <v>154.6</v>
      </c>
      <c r="AC190" s="130">
        <f>IF(OR(OR(F190="#N/A N/A",F190="#N/A Real Time"),OR(AB190="#N/A N/A",AB190="#N/A Real Time")),0,  F190 - AB190)</f>
        <v>1.9000000000000057</v>
      </c>
      <c r="AD190" s="177">
        <f>IF(OR(AB190=0,AB190="#N/A N/A"),0,AC190 / AB190*100)</f>
        <v>1.2289780077619701</v>
      </c>
      <c r="AE190" s="132">
        <v>0</v>
      </c>
      <c r="AF190" s="133">
        <f>IF(D190 = D856,1,_xll.BDP(K190,$AF$11)*L190)</f>
        <v>1</v>
      </c>
      <c r="AG190" s="134">
        <f>AC190*AE190*V190/AF190 / AI816</f>
        <v>0</v>
      </c>
      <c r="AH190" s="278">
        <f>AC190*AE190*V190/AF190 / AI856</f>
        <v>0</v>
      </c>
      <c r="AI190" s="77"/>
      <c r="AJ190" s="73"/>
      <c r="AK190" s="65"/>
    </row>
    <row r="191" spans="2:37" x14ac:dyDescent="0.2">
      <c r="B191" s="120">
        <v>10361</v>
      </c>
      <c r="C191" s="120" t="s">
        <v>165</v>
      </c>
      <c r="D191" s="120" t="str">
        <f>_xll.BDP(C191,$D$11)</f>
        <v>EUR</v>
      </c>
      <c r="E191" s="120" t="s">
        <v>364</v>
      </c>
      <c r="F191" s="121">
        <f>_xll.BDP(C191,$F$11)</f>
        <v>81.44</v>
      </c>
      <c r="G191" s="121">
        <f>_xll.BDP(C191,$G$11)</f>
        <v>82.06</v>
      </c>
      <c r="H191" s="122">
        <f>IF(OR(OR(G191="#N/A N/A",G191="#N/A Real Time"),OR(F191="#N/A N/A",F191="#N/A Real Time")),0,  G191 - F191)</f>
        <v>0.62000000000000455</v>
      </c>
      <c r="I191" s="123">
        <f>IF(OR(F191=0,F191="#N/A N/A"),0,H191 / F191*100)</f>
        <v>0.76129666011788377</v>
      </c>
      <c r="J191" s="124">
        <v>0</v>
      </c>
      <c r="K191" s="120" t="str">
        <f>CONCATENATE(D856,D191, " Curncy")</f>
        <v>EUREUR Curncy</v>
      </c>
      <c r="L191" s="120">
        <f>IF(D191 = D856,1,_xll.BDP(K191,$L$11))</f>
        <v>1</v>
      </c>
      <c r="M191" s="260">
        <f>IF(D191 = D856,1,_xll.BDP(K191,$M$11)*L191)</f>
        <v>1</v>
      </c>
      <c r="N191" s="126">
        <f>H191*J191*V191/M191</f>
        <v>0</v>
      </c>
      <c r="O191" s="127">
        <f>N191 / AA816</f>
        <v>0</v>
      </c>
      <c r="P191" s="268">
        <f>N191 / AA856</f>
        <v>0</v>
      </c>
      <c r="Q191" s="128">
        <f>IF(OR(OR(J191=0,G191 = "#N/A N/A"),G191="#N/A Real Time"),0,G191*J191*V191/M191)</f>
        <v>0</v>
      </c>
      <c r="R191" s="129">
        <f>Q191 / AA816*100</f>
        <v>0</v>
      </c>
      <c r="S191" s="273">
        <f>Q191 / AA856*100</f>
        <v>0</v>
      </c>
      <c r="T191" s="129">
        <f>IF(S191&lt;0,R191,0)</f>
        <v>0</v>
      </c>
      <c r="U191" s="273">
        <f>IF(S191&gt;0,R191,0)</f>
        <v>0</v>
      </c>
      <c r="V191" s="120">
        <f>IF(EXACT(D191,UPPER(D191)),1,0.01)/X191</f>
        <v>1</v>
      </c>
      <c r="W191" s="120">
        <v>0</v>
      </c>
      <c r="X191" s="120">
        <v>1</v>
      </c>
      <c r="Y191" s="127">
        <f>IF(AND(S191&lt;0,O191&gt;0),O191,0)</f>
        <v>0</v>
      </c>
      <c r="Z191" s="127">
        <f>IF(AND(S191&gt;0,O191&gt;0),O191,0)</f>
        <v>0</v>
      </c>
      <c r="AA191" s="74"/>
      <c r="AB191" s="130">
        <f>_xll.BDH(C191,$AB$11,$D$1,$D$1)</f>
        <v>80.98</v>
      </c>
      <c r="AC191" s="130">
        <f>IF(OR(OR(F191="#N/A N/A",F191="#N/A Real Time"),OR(AB191="#N/A N/A",AB191="#N/A Real Time")),0,  F191 - AB191)</f>
        <v>0.45999999999999375</v>
      </c>
      <c r="AD191" s="177">
        <f>IF(OR(AB191=0,AB191="#N/A N/A"),0,AC191 / AB191*100)</f>
        <v>0.56804149172634444</v>
      </c>
      <c r="AE191" s="132">
        <v>0</v>
      </c>
      <c r="AF191" s="133">
        <f>IF(D191 = D856,1,_xll.BDP(K191,$AF$11)*L191)</f>
        <v>1</v>
      </c>
      <c r="AG191" s="134">
        <f>AC191*AE191*V191/AF191 / AI816</f>
        <v>0</v>
      </c>
      <c r="AH191" s="278">
        <f>AC191*AE191*V191/AF191 / AI856</f>
        <v>0</v>
      </c>
      <c r="AI191" s="77"/>
      <c r="AJ191" s="73"/>
      <c r="AK191" s="65"/>
    </row>
    <row r="192" spans="2:37" x14ac:dyDescent="0.2">
      <c r="B192" s="120">
        <v>19393</v>
      </c>
      <c r="C192" s="120" t="s">
        <v>164</v>
      </c>
      <c r="D192" s="120" t="str">
        <f>_xll.BDP(C192,$D$11)</f>
        <v>EUR</v>
      </c>
      <c r="E192" s="120" t="s">
        <v>276</v>
      </c>
      <c r="F192" s="121">
        <f>_xll.BDP(C192,$F$11)</f>
        <v>110.4</v>
      </c>
      <c r="G192" s="121">
        <f>_xll.BDP(C192,$G$11)</f>
        <v>112.5</v>
      </c>
      <c r="H192" s="122">
        <f>IF(OR(OR(G192="#N/A N/A",G192="#N/A Real Time"),OR(F192="#N/A N/A",F192="#N/A Real Time")),0,  G192 - F192)</f>
        <v>2.0999999999999943</v>
      </c>
      <c r="I192" s="123">
        <f>IF(OR(F192=0,F192="#N/A N/A"),0,H192 / F192*100)</f>
        <v>1.9021739130434732</v>
      </c>
      <c r="J192" s="124">
        <v>-37907</v>
      </c>
      <c r="K192" s="120" t="str">
        <f>CONCATENATE(D856,D192, " Curncy")</f>
        <v>EUREUR Curncy</v>
      </c>
      <c r="L192" s="120">
        <f>IF(D192 = D856,1,_xll.BDP(K192,$L$11))</f>
        <v>1</v>
      </c>
      <c r="M192" s="260">
        <f>IF(D192 = D856,1,_xll.BDP(K192,$M$11)*L192)</f>
        <v>1</v>
      </c>
      <c r="N192" s="126">
        <f>H192*J192*V192/M192</f>
        <v>-79604.699999999779</v>
      </c>
      <c r="O192" s="127">
        <f>N192 / AA816</f>
        <v>-3.9819372046102474E-4</v>
      </c>
      <c r="P192" s="268">
        <f>N192 / AA856</f>
        <v>-3.7113450647570156E-4</v>
      </c>
      <c r="Q192" s="128">
        <f>IF(OR(OR(J192=0,G192 = "#N/A N/A"),G192="#N/A Real Time"),0,G192*J192*V192/M192)</f>
        <v>-4264537.5</v>
      </c>
      <c r="R192" s="129">
        <f>Q192 / AA816*100</f>
        <v>-2.1331806453269242</v>
      </c>
      <c r="S192" s="273">
        <f>Q192 / AA856*100</f>
        <v>-1.9882205704055496</v>
      </c>
      <c r="T192" s="129">
        <f>IF(S192&lt;0,R192,0)</f>
        <v>-2.1331806453269242</v>
      </c>
      <c r="U192" s="273">
        <f>IF(S192&gt;0,R192,0)</f>
        <v>0</v>
      </c>
      <c r="V192" s="120">
        <f>IF(EXACT(D192,UPPER(D192)),1,0.01)/X192</f>
        <v>1</v>
      </c>
      <c r="W192" s="120">
        <v>0</v>
      </c>
      <c r="X192" s="120">
        <v>1</v>
      </c>
      <c r="Y192" s="127">
        <f>IF(AND(S192&lt;0,O192&gt;0),O192,0)</f>
        <v>0</v>
      </c>
      <c r="Z192" s="127">
        <f>IF(AND(S192&gt;0,O192&gt;0),O192,0)</f>
        <v>0</v>
      </c>
      <c r="AA192" s="74"/>
      <c r="AB192" s="130">
        <f>_xll.BDH(C192,$AB$11,$D$1,$D$1)</f>
        <v>110.8</v>
      </c>
      <c r="AC192" s="130">
        <f>IF(OR(OR(F192="#N/A N/A",F192="#N/A Real Time"),OR(AB192="#N/A N/A",AB192="#N/A Real Time")),0,  F192 - AB192)</f>
        <v>-0.39999999999999147</v>
      </c>
      <c r="AD192" s="177">
        <f>IF(OR(AB192=0,AB192="#N/A N/A"),0,AC192 / AB192*100)</f>
        <v>-0.36101083032490205</v>
      </c>
      <c r="AE192" s="132">
        <v>-37907</v>
      </c>
      <c r="AF192" s="133">
        <f>IF(D192 = D856,1,_xll.BDP(K192,$AF$11)*L192)</f>
        <v>1</v>
      </c>
      <c r="AG192" s="134">
        <f>AC192*AE192*V192/AF192 / AI816</f>
        <v>7.5691813343412535E-5</v>
      </c>
      <c r="AH192" s="278">
        <f>AC192*AE192*V192/AF192 / AI856</f>
        <v>7.0547975067869139E-5</v>
      </c>
      <c r="AI192" s="77"/>
      <c r="AJ192" s="73"/>
      <c r="AK192" s="65"/>
    </row>
    <row r="193" spans="1:37" x14ac:dyDescent="0.2">
      <c r="A193" s="102" t="s">
        <v>268</v>
      </c>
      <c r="B193" s="102"/>
      <c r="C193" s="102"/>
      <c r="D193" s="102"/>
      <c r="E193" s="102" t="s">
        <v>163</v>
      </c>
      <c r="F193" s="136"/>
      <c r="G193" s="136"/>
      <c r="H193" s="137"/>
      <c r="I193" s="138"/>
      <c r="J193" s="139"/>
      <c r="K193" s="102"/>
      <c r="L193" s="102"/>
      <c r="M193" s="263"/>
      <c r="N193" s="158">
        <f xml:space="preserve"> SUM(N144:N192)</f>
        <v>-172505.31000000032</v>
      </c>
      <c r="O193" s="140">
        <f xml:space="preserve"> SUM(O144:O192)</f>
        <v>-8.6289542185552797E-4</v>
      </c>
      <c r="P193" s="270">
        <f xml:space="preserve"> SUM(P144:P192)</f>
        <v>-8.0425745076971838E-4</v>
      </c>
      <c r="Q193" s="141">
        <f xml:space="preserve"> SUM(Q144:Q192)</f>
        <v>-17510909.149999999</v>
      </c>
      <c r="R193" s="142">
        <f xml:space="preserve"> SUM(R144:R192)</f>
        <v>-8.7591989707812719</v>
      </c>
      <c r="S193" s="275">
        <f xml:space="preserve"> SUM(S144:S192)</f>
        <v>-8.1639684909636188</v>
      </c>
      <c r="T193" s="142">
        <f xml:space="preserve"> SUM(T144:T192)</f>
        <v>-8.7851442218969265</v>
      </c>
      <c r="U193" s="275">
        <f xml:space="preserve"> SUM(U144:U192)</f>
        <v>2.594525111565402E-2</v>
      </c>
      <c r="V193" s="102"/>
      <c r="W193" s="102"/>
      <c r="X193" s="102"/>
      <c r="Y193" s="143">
        <f xml:space="preserve"> SUM(Y144:Y192)</f>
        <v>7.2679068959628169E-5</v>
      </c>
      <c r="Z193" s="143">
        <f xml:space="preserve"> SUM(Z144:Z192)</f>
        <v>1.5443601854555979E-6</v>
      </c>
      <c r="AA193" s="102"/>
      <c r="AB193" s="144"/>
      <c r="AC193" s="144"/>
      <c r="AD193" s="178"/>
      <c r="AE193" s="145"/>
      <c r="AF193" s="146"/>
      <c r="AG193" s="147">
        <f xml:space="preserve"> SUM(AG144:AG192)</f>
        <v>-9.4108698607320643E-4</v>
      </c>
      <c r="AH193" s="280">
        <f xml:space="preserve"> SUM(AH144:AH192)</f>
        <v>-8.7713291963253991E-4</v>
      </c>
      <c r="AI193" s="285"/>
      <c r="AJ193" s="73"/>
      <c r="AK193" s="65"/>
    </row>
    <row r="194" spans="1:37" x14ac:dyDescent="0.2">
      <c r="A194" s="12"/>
      <c r="B194" s="34"/>
      <c r="C194" s="86"/>
      <c r="D194" s="12"/>
      <c r="E194" s="88"/>
      <c r="F194" s="89"/>
      <c r="G194" s="89"/>
      <c r="H194" s="90"/>
      <c r="I194" s="91"/>
      <c r="J194" s="21"/>
      <c r="K194" s="34"/>
      <c r="L194" s="34"/>
      <c r="M194" s="291"/>
      <c r="N194" s="92"/>
      <c r="O194" s="57"/>
      <c r="P194" s="297"/>
      <c r="Q194" s="92"/>
      <c r="R194" s="78"/>
      <c r="S194" s="301"/>
      <c r="T194" s="160"/>
      <c r="U194" s="306"/>
      <c r="V194" s="27"/>
      <c r="W194" s="12"/>
      <c r="X194" s="12"/>
      <c r="Y194" s="93"/>
      <c r="Z194" s="93"/>
      <c r="AA194" s="94"/>
      <c r="AB194" s="95"/>
      <c r="AC194" s="95"/>
      <c r="AD194" s="96"/>
      <c r="AE194" s="95"/>
      <c r="AF194" s="97"/>
      <c r="AG194" s="98"/>
      <c r="AH194" s="310"/>
      <c r="AI194" s="77"/>
      <c r="AJ194" s="73"/>
      <c r="AK194" s="65"/>
    </row>
    <row r="195" spans="1:37" x14ac:dyDescent="0.2">
      <c r="A195" s="12"/>
      <c r="B195" s="120">
        <v>6948</v>
      </c>
      <c r="C195" s="120" t="s">
        <v>416</v>
      </c>
      <c r="D195" s="120" t="str">
        <f>_xll.BDP(C195,$D$11)</f>
        <v>EUR</v>
      </c>
      <c r="E195" s="120" t="s">
        <v>417</v>
      </c>
      <c r="F195" s="121">
        <f>_xll.BDP(C195,$F$11)</f>
        <v>1.48</v>
      </c>
      <c r="G195" s="121">
        <f>_xll.BDP(C195,$G$11)</f>
        <v>1.4930000000000001</v>
      </c>
      <c r="H195" s="122">
        <f>IF(OR(OR(G195="#N/A N/A",G195="#N/A Real Time"),OR(F195="#N/A N/A",F195="#N/A Real Time")),0,  G195 - F195)</f>
        <v>1.3000000000000123E-2</v>
      </c>
      <c r="I195" s="123">
        <f>IF(OR(F195=0,F195="#N/A N/A"),0,H195 / F195*100)</f>
        <v>0.87837837837838673</v>
      </c>
      <c r="J195" s="124">
        <v>0</v>
      </c>
      <c r="K195" s="120" t="str">
        <f>CONCATENATE(D856,D195, " Curncy")</f>
        <v>EUREUR Curncy</v>
      </c>
      <c r="L195" s="120">
        <f>IF(D195 = D856,1,_xll.BDP(K195,$L$11))</f>
        <v>1</v>
      </c>
      <c r="M195" s="260">
        <f>IF(D195 = D856,1,_xll.BDP(K195,$M$11)*L195)</f>
        <v>1</v>
      </c>
      <c r="N195" s="126">
        <f>H195*J195*V195/M195</f>
        <v>0</v>
      </c>
      <c r="O195" s="127">
        <f>N195 / AA816</f>
        <v>0</v>
      </c>
      <c r="P195" s="268">
        <f>N195 / AA856</f>
        <v>0</v>
      </c>
      <c r="Q195" s="128">
        <f>IF(OR(OR(J195=0,G195 = "#N/A N/A"),G195="#N/A Real Time"),0,G195*J195*V195/M195)</f>
        <v>0</v>
      </c>
      <c r="R195" s="129">
        <f>Q195 / AA816*100</f>
        <v>0</v>
      </c>
      <c r="S195" s="273">
        <f>Q195 / AA856*100</f>
        <v>0</v>
      </c>
      <c r="T195" s="129">
        <f>IF(S195&lt;0,R195,0)</f>
        <v>0</v>
      </c>
      <c r="U195" s="273">
        <f>IF(S195&gt;0,R195,0)</f>
        <v>0</v>
      </c>
      <c r="V195" s="120">
        <f>IF(EXACT(D195,UPPER(D195)),1,0.01)/X195</f>
        <v>1</v>
      </c>
      <c r="W195" s="120">
        <v>0</v>
      </c>
      <c r="X195" s="120">
        <v>1</v>
      </c>
      <c r="Y195" s="127">
        <f>IF(AND(S195&lt;0,O195&gt;0),O195,0)</f>
        <v>0</v>
      </c>
      <c r="Z195" s="127">
        <f>IF(AND(S195&gt;0,O195&gt;0),O195,0)</f>
        <v>0</v>
      </c>
      <c r="AA195" s="94"/>
      <c r="AB195" s="130">
        <f>_xll.BDH(C195,$AB$11,$D$1,$D$1)</f>
        <v>1.4950000000000001</v>
      </c>
      <c r="AC195" s="130">
        <f>IF(OR(OR(F195="#N/A N/A",F195="#N/A Real Time"),OR(AB195="#N/A N/A",AB195="#N/A Real Time")),0,  F195 - AB195)</f>
        <v>-1.5000000000000124E-2</v>
      </c>
      <c r="AD195" s="177">
        <f>IF(OR(AB195=0,AB195="#N/A N/A"),0,AC195 / AB195*100)</f>
        <v>-1.0033444816053594</v>
      </c>
      <c r="AE195" s="132">
        <v>0</v>
      </c>
      <c r="AF195" s="133">
        <f>IF(D195 = D856,1,_xll.BDP(K195,$AF$11)*L195)</f>
        <v>1</v>
      </c>
      <c r="AG195" s="134">
        <f>AC195*AE195*V195/AF195 / AI816</f>
        <v>0</v>
      </c>
      <c r="AH195" s="278">
        <f>AC195*AE195*V195/AF195 / AI856</f>
        <v>0</v>
      </c>
      <c r="AI195" s="77"/>
      <c r="AJ195" s="73"/>
      <c r="AK195" s="65"/>
    </row>
    <row r="196" spans="1:37" x14ac:dyDescent="0.2">
      <c r="A196" s="102" t="s">
        <v>414</v>
      </c>
      <c r="B196" s="102"/>
      <c r="C196" s="102"/>
      <c r="D196" s="102"/>
      <c r="E196" s="102" t="s">
        <v>415</v>
      </c>
      <c r="F196" s="136"/>
      <c r="G196" s="136"/>
      <c r="H196" s="137"/>
      <c r="I196" s="138"/>
      <c r="J196" s="139"/>
      <c r="K196" s="102"/>
      <c r="L196" s="102"/>
      <c r="M196" s="263"/>
      <c r="N196" s="158">
        <f xml:space="preserve"> SUM(N194:N195)</f>
        <v>0</v>
      </c>
      <c r="O196" s="140">
        <f xml:space="preserve"> SUM(O194:O195)</f>
        <v>0</v>
      </c>
      <c r="P196" s="270">
        <f xml:space="preserve"> SUM(P194:P195)</f>
        <v>0</v>
      </c>
      <c r="Q196" s="141">
        <f xml:space="preserve"> SUM(Q194:Q195)</f>
        <v>0</v>
      </c>
      <c r="R196" s="142">
        <f xml:space="preserve"> SUM(R194:R195)</f>
        <v>0</v>
      </c>
      <c r="S196" s="275">
        <f xml:space="preserve"> SUM(S194:S195)</f>
        <v>0</v>
      </c>
      <c r="T196" s="142">
        <f xml:space="preserve"> SUM(T194:T195)</f>
        <v>0</v>
      </c>
      <c r="U196" s="275">
        <f xml:space="preserve"> SUM(U194:U195)</f>
        <v>0</v>
      </c>
      <c r="V196" s="102"/>
      <c r="W196" s="102"/>
      <c r="X196" s="102"/>
      <c r="Y196" s="143">
        <f xml:space="preserve"> SUM(Y194:Y195)</f>
        <v>0</v>
      </c>
      <c r="Z196" s="143">
        <f xml:space="preserve"> SUM(Z194:Z195)</f>
        <v>0</v>
      </c>
      <c r="AA196" s="102"/>
      <c r="AB196" s="144"/>
      <c r="AC196" s="144"/>
      <c r="AD196" s="178"/>
      <c r="AE196" s="145"/>
      <c r="AF196" s="146"/>
      <c r="AG196" s="147">
        <f xml:space="preserve"> SUM(AG194:AG195)</f>
        <v>0</v>
      </c>
      <c r="AH196" s="280">
        <f xml:space="preserve"> SUM(AH194:AH195)</f>
        <v>0</v>
      </c>
      <c r="AI196" s="285"/>
      <c r="AJ196" s="73"/>
      <c r="AK196" s="65"/>
    </row>
    <row r="197" spans="1:37" x14ac:dyDescent="0.2">
      <c r="B197" s="32"/>
      <c r="C197" s="51"/>
      <c r="F197" s="38"/>
      <c r="G197" s="38"/>
      <c r="H197" s="39"/>
      <c r="I197" s="42"/>
      <c r="J197" s="18"/>
      <c r="K197" s="32"/>
      <c r="L197" s="32"/>
      <c r="M197" s="291"/>
      <c r="N197" s="99"/>
      <c r="O197" s="57"/>
      <c r="P197" s="297"/>
      <c r="Q197" s="40"/>
      <c r="R197" s="10"/>
      <c r="S197" s="300"/>
      <c r="T197" s="100"/>
      <c r="U197" s="307"/>
      <c r="V197" s="24"/>
      <c r="Y197" s="53"/>
      <c r="Z197" s="53"/>
      <c r="AA197" s="74"/>
      <c r="AB197" s="68"/>
      <c r="AC197" s="67"/>
      <c r="AD197" s="60"/>
      <c r="AE197" s="59"/>
      <c r="AF197" s="61"/>
      <c r="AG197" s="72"/>
      <c r="AH197" s="309"/>
      <c r="AI197" s="77"/>
      <c r="AJ197" s="73"/>
      <c r="AK197" s="65"/>
    </row>
    <row r="198" spans="1:37" x14ac:dyDescent="0.2">
      <c r="A198" s="209"/>
      <c r="B198" s="120">
        <v>26542</v>
      </c>
      <c r="C198" s="120" t="s">
        <v>148</v>
      </c>
      <c r="D198" s="120" t="str">
        <f>_xll.BDP(C198,$D$11)</f>
        <v>USD</v>
      </c>
      <c r="E198" s="120" t="s">
        <v>355</v>
      </c>
      <c r="F198" s="121">
        <f>_xll.BDP(C198,$F$11)</f>
        <v>135.44</v>
      </c>
      <c r="G198" s="121">
        <f>_xll.BDP(C198,$G$11)</f>
        <v>135.09700000000001</v>
      </c>
      <c r="H198" s="122">
        <f>IF(OR(OR(G198="#N/A N/A",G198="#N/A Real Time"),OR(F198="#N/A N/A",F198="#N/A Real Time")),0,  G198 - F198)</f>
        <v>-0.34299999999998931</v>
      </c>
      <c r="I198" s="123">
        <f>IF(OR(F198=0,F198="#N/A N/A"),0,H198 / F198*100)</f>
        <v>-0.25324867099822013</v>
      </c>
      <c r="J198" s="124">
        <v>260000</v>
      </c>
      <c r="K198" s="120" t="str">
        <f>CONCATENATE(D856,D198, " Curncy")</f>
        <v>EURUSD Curncy</v>
      </c>
      <c r="L198" s="120">
        <f>IF(D198 = D856,1,_xll.BDP(K198,$L$11))</f>
        <v>1</v>
      </c>
      <c r="M198" s="260">
        <f>IF(D198 = D856,1,_xll.BDP(K198,$M$11)*L198)</f>
        <v>1.1314</v>
      </c>
      <c r="N198" s="126">
        <f>H198*J198*V198/M198</f>
        <v>-788.22697542864796</v>
      </c>
      <c r="O198" s="127">
        <f>N198 / AA816</f>
        <v>-3.9428203600249095E-6</v>
      </c>
      <c r="P198" s="268">
        <f>N198 / AA856</f>
        <v>-3.6748864013876945E-6</v>
      </c>
      <c r="Q198" s="128">
        <f>IF(OR(OR(J198=0,G198 = "#N/A N/A"),G198="#N/A Real Time"),0,G198*J198*V198/M198)</f>
        <v>310458.01661658124</v>
      </c>
      <c r="R198" s="129">
        <f>Q198 / AA816*100</f>
        <v>0.15529539422107924</v>
      </c>
      <c r="S198" s="273">
        <f>Q198 / AA856*100</f>
        <v>0.14474231141932617</v>
      </c>
      <c r="T198" s="129">
        <f>IF(S198&lt;0,R198,0)</f>
        <v>0</v>
      </c>
      <c r="U198" s="273">
        <f>IF(S198&gt;0,R198,0)</f>
        <v>0.15529539422107924</v>
      </c>
      <c r="V198" s="120">
        <f>IF(EXACT(D198,UPPER(D198)),1,0.01)/X198</f>
        <v>0.01</v>
      </c>
      <c r="W198" s="120">
        <v>4</v>
      </c>
      <c r="X198" s="120">
        <v>100</v>
      </c>
      <c r="Y198" s="127">
        <f>IF(AND(S198&lt;0,O198&gt;0),O198,0)</f>
        <v>0</v>
      </c>
      <c r="Z198" s="127">
        <f>IF(AND(S198&gt;0,O198&gt;0),O198,0)</f>
        <v>0</v>
      </c>
      <c r="AA198" s="218"/>
      <c r="AB198" s="130" t="str">
        <f>_xll.BDH(C198,$AB$11,$D$1,$D$1)</f>
        <v>#N/A N/A</v>
      </c>
      <c r="AC198" s="130">
        <f>IF(OR(OR(F198="#N/A N/A",F198="#N/A Real Time"),OR(AB198="#N/A N/A",AB198="#N/A Real Time")),0,  F198 - AB198)</f>
        <v>0</v>
      </c>
      <c r="AD198" s="177">
        <f>IF(OR(AB198=0,AB198="#N/A N/A"),0,AC198 / AB198*100)</f>
        <v>0</v>
      </c>
      <c r="AE198" s="132">
        <v>260000</v>
      </c>
      <c r="AF198" s="133">
        <f>IF(D198 = D856,1,_xll.BDP(K198,$AF$11)*L198)</f>
        <v>1.1298999999999999</v>
      </c>
      <c r="AG198" s="134">
        <f>AC198*AE198*V198/AF198 / AI816</f>
        <v>0</v>
      </c>
      <c r="AH198" s="278">
        <f>AC198*AE198*V198/AF198 / AI856</f>
        <v>0</v>
      </c>
      <c r="AI198" s="223"/>
      <c r="AJ198" s="73"/>
      <c r="AK198" s="65"/>
    </row>
    <row r="199" spans="1:37" x14ac:dyDescent="0.2">
      <c r="B199" s="120">
        <v>23726</v>
      </c>
      <c r="C199" s="120" t="s">
        <v>162</v>
      </c>
      <c r="D199" s="120" t="str">
        <f>_xll.BDP(C199,$D$11)</f>
        <v>USD</v>
      </c>
      <c r="E199" s="120" t="s">
        <v>363</v>
      </c>
      <c r="F199" s="121">
        <f>_xll.BDP(C199,$F$11)</f>
        <v>55.79</v>
      </c>
      <c r="G199" s="121">
        <f>_xll.BDP(C199,$G$11)</f>
        <v>55.79</v>
      </c>
      <c r="H199" s="122">
        <f>IF(OR(OR(G199="#N/A N/A",G199="#N/A Real Time"),OR(F199="#N/A N/A",F199="#N/A Real Time")),0,  G199 - F199)</f>
        <v>0</v>
      </c>
      <c r="I199" s="123">
        <f>IF(OR(F199=0,F199="#N/A N/A"),0,H199 / F199*100)</f>
        <v>0</v>
      </c>
      <c r="J199" s="124">
        <v>53988.737800000003</v>
      </c>
      <c r="K199" s="120" t="str">
        <f>CONCATENATE(D856,D199, " Curncy")</f>
        <v>EURUSD Curncy</v>
      </c>
      <c r="L199" s="120">
        <f>IF(D199 = D856,1,_xll.BDP(K199,$L$11))</f>
        <v>1</v>
      </c>
      <c r="M199" s="260">
        <f>IF(D199 = D856,1,_xll.BDP(K199,$M$11)*L199)</f>
        <v>1.1314</v>
      </c>
      <c r="N199" s="126">
        <f>H199*J199*V199/M199</f>
        <v>0</v>
      </c>
      <c r="O199" s="127">
        <f>N199 / AA816</f>
        <v>0</v>
      </c>
      <c r="P199" s="268">
        <f>N199 / AA856</f>
        <v>0</v>
      </c>
      <c r="Q199" s="128">
        <f>IF(OR(OR(J199=0,G199 = "#N/A N/A"),G199="#N/A Real Time"),0,G199*J199*V199/M199)</f>
        <v>2662216.4414548348</v>
      </c>
      <c r="R199" s="129">
        <f>Q199 / AA816*100</f>
        <v>1.3316774882581224</v>
      </c>
      <c r="S199" s="273">
        <f>Q199 / AA856*100</f>
        <v>1.2411834792805465</v>
      </c>
      <c r="T199" s="129">
        <f>IF(S199&lt;0,R199,0)</f>
        <v>0</v>
      </c>
      <c r="U199" s="273">
        <f>IF(S199&gt;0,R199,0)</f>
        <v>1.3316774882581224</v>
      </c>
      <c r="V199" s="120">
        <f>IF(EXACT(D199,UPPER(D199)),1,0.01)/X199</f>
        <v>1</v>
      </c>
      <c r="W199" s="120">
        <v>4</v>
      </c>
      <c r="X199" s="120">
        <v>1</v>
      </c>
      <c r="Y199" s="127">
        <f>IF(AND(S199&lt;0,O199&gt;0),O199,0)</f>
        <v>0</v>
      </c>
      <c r="Z199" s="127">
        <f>IF(AND(S199&gt;0,O199&gt;0),O199,0)</f>
        <v>0</v>
      </c>
      <c r="AA199" s="74"/>
      <c r="AB199" s="130" t="str">
        <f>_xll.BDH(C199,$AB$11,$D$1,$D$1)</f>
        <v>#N/A N/A</v>
      </c>
      <c r="AC199" s="130">
        <f>IF(OR(OR(F199="#N/A N/A",F199="#N/A Real Time"),OR(AB199="#N/A N/A",AB199="#N/A Real Time")),0,  F199 - AB199)</f>
        <v>0</v>
      </c>
      <c r="AD199" s="177">
        <f>IF(OR(AB199=0,AB199="#N/A N/A"),0,AC199 / AB199*100)</f>
        <v>0</v>
      </c>
      <c r="AE199" s="132">
        <v>53988.737800000003</v>
      </c>
      <c r="AF199" s="133">
        <f>IF(D199 = D856,1,_xll.BDP(K199,$AF$11)*L199)</f>
        <v>1.1298999999999999</v>
      </c>
      <c r="AG199" s="134">
        <f>AC199*AE199*V199/AF199 / AI816</f>
        <v>0</v>
      </c>
      <c r="AH199" s="278">
        <f>AC199*AE199*V199/AF199 / AI856</f>
        <v>0</v>
      </c>
      <c r="AI199" s="77"/>
      <c r="AJ199" s="73"/>
      <c r="AK199" s="65"/>
    </row>
    <row r="200" spans="1:37" x14ac:dyDescent="0.2">
      <c r="A200" s="102" t="s">
        <v>258</v>
      </c>
      <c r="B200" s="102"/>
      <c r="C200" s="102"/>
      <c r="D200" s="102"/>
      <c r="E200" s="102" t="s">
        <v>161</v>
      </c>
      <c r="F200" s="136"/>
      <c r="G200" s="136"/>
      <c r="H200" s="137"/>
      <c r="I200" s="138"/>
      <c r="J200" s="139"/>
      <c r="K200" s="102"/>
      <c r="L200" s="102"/>
      <c r="M200" s="263"/>
      <c r="N200" s="158">
        <f xml:space="preserve"> SUM(N197:N199)</f>
        <v>-788.22697542864796</v>
      </c>
      <c r="O200" s="140">
        <f xml:space="preserve"> SUM(O197:O199)</f>
        <v>-3.9428203600249095E-6</v>
      </c>
      <c r="P200" s="270">
        <f xml:space="preserve"> SUM(P197:P199)</f>
        <v>-3.6748864013876945E-6</v>
      </c>
      <c r="Q200" s="141">
        <f xml:space="preserve"> SUM(Q197:Q199)</f>
        <v>2972674.4580714162</v>
      </c>
      <c r="R200" s="142">
        <f xml:space="preserve"> SUM(R197:R199)</f>
        <v>1.4869728824792017</v>
      </c>
      <c r="S200" s="275">
        <f xml:space="preserve"> SUM(S197:S199)</f>
        <v>1.3859257906998728</v>
      </c>
      <c r="T200" s="142">
        <f xml:space="preserve"> SUM(T197:T199)</f>
        <v>0</v>
      </c>
      <c r="U200" s="275">
        <f xml:space="preserve"> SUM(U197:U199)</f>
        <v>1.4869728824792017</v>
      </c>
      <c r="V200" s="102"/>
      <c r="W200" s="102"/>
      <c r="X200" s="102"/>
      <c r="Y200" s="143">
        <f xml:space="preserve"> SUM(Y197:Y199)</f>
        <v>0</v>
      </c>
      <c r="Z200" s="143">
        <f xml:space="preserve"> SUM(Z197:Z199)</f>
        <v>0</v>
      </c>
      <c r="AA200" s="102"/>
      <c r="AB200" s="144"/>
      <c r="AC200" s="144"/>
      <c r="AD200" s="178"/>
      <c r="AE200" s="145"/>
      <c r="AF200" s="146"/>
      <c r="AG200" s="147">
        <f xml:space="preserve"> SUM(AG197:AG199)</f>
        <v>0</v>
      </c>
      <c r="AH200" s="280">
        <f xml:space="preserve"> SUM(AH197:AH199)</f>
        <v>0</v>
      </c>
      <c r="AI200" s="285"/>
      <c r="AJ200" s="73"/>
      <c r="AK200" s="65"/>
    </row>
    <row r="201" spans="1:37" x14ac:dyDescent="0.2">
      <c r="B201" s="32"/>
      <c r="C201" s="51"/>
      <c r="F201" s="38"/>
      <c r="G201" s="38"/>
      <c r="H201" s="39"/>
      <c r="I201" s="42"/>
      <c r="J201" s="18"/>
      <c r="K201" s="32"/>
      <c r="L201" s="32"/>
      <c r="M201" s="291"/>
      <c r="N201" s="99"/>
      <c r="O201" s="57"/>
      <c r="P201" s="297"/>
      <c r="Q201" s="40"/>
      <c r="R201" s="10"/>
      <c r="S201" s="300"/>
      <c r="T201" s="100"/>
      <c r="U201" s="307"/>
      <c r="V201" s="24"/>
      <c r="Y201" s="53"/>
      <c r="Z201" s="53"/>
      <c r="AA201" s="74"/>
      <c r="AB201" s="68"/>
      <c r="AC201" s="67"/>
      <c r="AD201" s="60"/>
      <c r="AE201" s="59"/>
      <c r="AF201" s="61"/>
      <c r="AG201" s="72"/>
      <c r="AH201" s="309"/>
      <c r="AI201" s="77"/>
      <c r="AJ201" s="73"/>
      <c r="AK201" s="65"/>
    </row>
    <row r="202" spans="1:37" x14ac:dyDescent="0.2">
      <c r="B202" s="120">
        <v>833</v>
      </c>
      <c r="C202" s="120" t="s">
        <v>604</v>
      </c>
      <c r="D202" s="120" t="str">
        <f>_xll.BDP(C202,$D$11)</f>
        <v>HKD</v>
      </c>
      <c r="E202" s="120" t="s">
        <v>1294</v>
      </c>
      <c r="F202" s="121">
        <f>_xll.BDP(C202,$F$11)</f>
        <v>15.16</v>
      </c>
      <c r="G202" s="121">
        <f>_xll.BDP(C202,$G$11)</f>
        <v>15.16</v>
      </c>
      <c r="H202" s="122">
        <f>IF(OR(OR(G202="#N/A N/A",G202="#N/A Real Time"),OR(F202="#N/A N/A",F202="#N/A Real Time")),0,  G202 - F202)</f>
        <v>0</v>
      </c>
      <c r="I202" s="123">
        <f>IF(OR(F202=0,F202="#N/A N/A"),0,H202 / F202*100)</f>
        <v>0</v>
      </c>
      <c r="J202" s="124">
        <v>0</v>
      </c>
      <c r="K202" s="120" t="str">
        <f>CONCATENATE(D856,D202, " Curncy")</f>
        <v>EURHKD Curncy</v>
      </c>
      <c r="L202" s="120">
        <f>IF(D202 = D856,1,_xll.BDP(K202,$L$11))</f>
        <v>1</v>
      </c>
      <c r="M202" s="260">
        <f>IF(D202 = D856,1,_xll.BDP(K202,$M$11)*L202)</f>
        <v>8.8698999999999995</v>
      </c>
      <c r="N202" s="126">
        <f>H202*J202*V202/M202</f>
        <v>0</v>
      </c>
      <c r="O202" s="127">
        <f>N202 / AA816</f>
        <v>0</v>
      </c>
      <c r="P202" s="268">
        <f>N202 / AA856</f>
        <v>0</v>
      </c>
      <c r="Q202" s="128">
        <f>IF(OR(OR(J202=0,G202 = "#N/A N/A"),G202="#N/A Real Time"),0,G202*J202*V202/M202)</f>
        <v>0</v>
      </c>
      <c r="R202" s="129">
        <f>Q202 / AA816*100</f>
        <v>0</v>
      </c>
      <c r="S202" s="273">
        <f>Q202 / AA856*100</f>
        <v>0</v>
      </c>
      <c r="T202" s="129">
        <f>IF(S202&lt;0,R202,0)</f>
        <v>0</v>
      </c>
      <c r="U202" s="273">
        <f>IF(S202&gt;0,R202,0)</f>
        <v>0</v>
      </c>
      <c r="V202" s="120">
        <f>IF(EXACT(D202,UPPER(D202)),1,0.01)/X202</f>
        <v>1</v>
      </c>
      <c r="W202" s="120">
        <v>0</v>
      </c>
      <c r="X202" s="120">
        <v>1</v>
      </c>
      <c r="Y202" s="127">
        <f>IF(AND(S202&lt;0,O202&gt;0),O202,0)</f>
        <v>0</v>
      </c>
      <c r="Z202" s="127">
        <f>IF(AND(S202&gt;0,O202&gt;0),O202,0)</f>
        <v>0</v>
      </c>
      <c r="AA202" s="74"/>
      <c r="AB202" s="130">
        <f>_xll.BDH(C202,$AB$11,$D$1,$D$1)</f>
        <v>15.08</v>
      </c>
      <c r="AC202" s="130">
        <f>IF(OR(OR(F202="#N/A N/A",F202="#N/A Real Time"),OR(AB202="#N/A N/A",AB202="#N/A Real Time")),0,  F202 - AB202)</f>
        <v>8.0000000000000071E-2</v>
      </c>
      <c r="AD202" s="177">
        <f>IF(OR(AB202=0,AB202="#N/A N/A"),0,AC202 / AB202*100)</f>
        <v>0.53050397877984135</v>
      </c>
      <c r="AE202" s="132">
        <v>0</v>
      </c>
      <c r="AF202" s="133">
        <f>IF(D202 = D856,1,_xll.BDP(K202,$AF$11)*L202)</f>
        <v>8.8610000000000007</v>
      </c>
      <c r="AG202" s="134">
        <f>AC202*AE202*V202/AF202 / AI816</f>
        <v>0</v>
      </c>
      <c r="AH202" s="278">
        <f>AC202*AE202*V202/AF202 / AI856</f>
        <v>0</v>
      </c>
      <c r="AI202" s="77"/>
      <c r="AJ202" s="73"/>
      <c r="AK202" s="65"/>
    </row>
    <row r="203" spans="1:37" x14ac:dyDescent="0.2">
      <c r="B203" s="120">
        <v>1809</v>
      </c>
      <c r="C203" s="120" t="s">
        <v>768</v>
      </c>
      <c r="D203" s="120" t="str">
        <f>_xll.BDP(C203,$D$11)</f>
        <v>HKD</v>
      </c>
      <c r="E203" s="120" t="s">
        <v>1291</v>
      </c>
      <c r="F203" s="121">
        <f>_xll.BDP(C203,$F$11)</f>
        <v>6.51</v>
      </c>
      <c r="G203" s="121">
        <f>_xll.BDP(C203,$G$11)</f>
        <v>6.54</v>
      </c>
      <c r="H203" s="122">
        <f>IF(OR(OR(G203="#N/A N/A",G203="#N/A Real Time"),OR(F203="#N/A N/A",F203="#N/A Real Time")),0,  G203 - F203)</f>
        <v>3.0000000000000249E-2</v>
      </c>
      <c r="I203" s="123">
        <f>IF(OR(F203=0,F203="#N/A N/A"),0,H203 / F203*100)</f>
        <v>0.46082949308756144</v>
      </c>
      <c r="J203" s="124">
        <v>0</v>
      </c>
      <c r="K203" s="120" t="str">
        <f>CONCATENATE(D856,D203, " Curncy")</f>
        <v>EURHKD Curncy</v>
      </c>
      <c r="L203" s="120">
        <f>IF(D203 = D856,1,_xll.BDP(K203,$L$11))</f>
        <v>1</v>
      </c>
      <c r="M203" s="260">
        <f>IF(D203 = D856,1,_xll.BDP(K203,$M$11)*L203)</f>
        <v>8.8698999999999995</v>
      </c>
      <c r="N203" s="126">
        <f>H203*J203*V203/M203</f>
        <v>0</v>
      </c>
      <c r="O203" s="127">
        <f>N203 / AA816</f>
        <v>0</v>
      </c>
      <c r="P203" s="268">
        <f>N203 / AA856</f>
        <v>0</v>
      </c>
      <c r="Q203" s="128">
        <f>IF(OR(OR(J203=0,G203 = "#N/A N/A"),G203="#N/A Real Time"),0,G203*J203*V203/M203)</f>
        <v>0</v>
      </c>
      <c r="R203" s="129">
        <f>Q203 / AA816*100</f>
        <v>0</v>
      </c>
      <c r="S203" s="273">
        <f>Q203 / AA856*100</f>
        <v>0</v>
      </c>
      <c r="T203" s="129">
        <f>IF(S203&lt;0,R203,0)</f>
        <v>0</v>
      </c>
      <c r="U203" s="273">
        <f>IF(S203&gt;0,R203,0)</f>
        <v>0</v>
      </c>
      <c r="V203" s="120">
        <f>IF(EXACT(D203,UPPER(D203)),1,0.01)/X203</f>
        <v>1</v>
      </c>
      <c r="W203" s="120">
        <v>0</v>
      </c>
      <c r="X203" s="120">
        <v>1</v>
      </c>
      <c r="Y203" s="127">
        <f>IF(AND(S203&lt;0,O203&gt;0),O203,0)</f>
        <v>0</v>
      </c>
      <c r="Z203" s="127">
        <f>IF(AND(S203&gt;0,O203&gt;0),O203,0)</f>
        <v>0</v>
      </c>
      <c r="AA203" s="74"/>
      <c r="AB203" s="130">
        <f>_xll.BDH(C203,$AB$11,$D$1,$D$1)</f>
        <v>6.54</v>
      </c>
      <c r="AC203" s="130">
        <f>IF(OR(OR(F203="#N/A N/A",F203="#N/A Real Time"),OR(AB203="#N/A N/A",AB203="#N/A Real Time")),0,  F203 - AB203)</f>
        <v>-3.0000000000000249E-2</v>
      </c>
      <c r="AD203" s="177">
        <f>IF(OR(AB203=0,AB203="#N/A N/A"),0,AC203 / AB203*100)</f>
        <v>-0.45871559633027909</v>
      </c>
      <c r="AE203" s="132">
        <v>0</v>
      </c>
      <c r="AF203" s="133">
        <f>IF(D203 = D856,1,_xll.BDP(K203,$AF$11)*L203)</f>
        <v>8.8610000000000007</v>
      </c>
      <c r="AG203" s="134">
        <f>AC203*AE203*V203/AF203 / AI816</f>
        <v>0</v>
      </c>
      <c r="AH203" s="278">
        <f>AC203*AE203*V203/AF203 / AI856</f>
        <v>0</v>
      </c>
      <c r="AI203" s="77"/>
      <c r="AJ203" s="73"/>
      <c r="AK203" s="65"/>
    </row>
    <row r="204" spans="1:37" x14ac:dyDescent="0.2">
      <c r="B204" s="120">
        <v>2992</v>
      </c>
      <c r="C204" s="120" t="s">
        <v>769</v>
      </c>
      <c r="D204" s="120" t="str">
        <f>_xll.BDP(C204,$D$11)</f>
        <v>HKD</v>
      </c>
      <c r="E204" s="120" t="s">
        <v>816</v>
      </c>
      <c r="F204" s="121">
        <f>_xll.BDP(C204,$F$11)</f>
        <v>6.93</v>
      </c>
      <c r="G204" s="121">
        <f>_xll.BDP(C204,$G$11)</f>
        <v>6.91</v>
      </c>
      <c r="H204" s="122">
        <f>IF(OR(OR(G204="#N/A N/A",G204="#N/A Real Time"),OR(F204="#N/A N/A",F204="#N/A Real Time")),0,  G204 - F204)</f>
        <v>-1.9999999999999574E-2</v>
      </c>
      <c r="I204" s="123">
        <f>IF(OR(F204=0,F204="#N/A N/A"),0,H204 / F204*100)</f>
        <v>-0.28860028860028242</v>
      </c>
      <c r="J204" s="124">
        <v>0</v>
      </c>
      <c r="K204" s="120" t="str">
        <f>CONCATENATE(D856,D204, " Curncy")</f>
        <v>EURHKD Curncy</v>
      </c>
      <c r="L204" s="120">
        <f>IF(D204 = D856,1,_xll.BDP(K204,$L$11))</f>
        <v>1</v>
      </c>
      <c r="M204" s="260">
        <f>IF(D204 = D856,1,_xll.BDP(K204,$M$11)*L204)</f>
        <v>8.8698999999999995</v>
      </c>
      <c r="N204" s="126">
        <f>H204*J204*V204/M204</f>
        <v>0</v>
      </c>
      <c r="O204" s="127">
        <f>N204 / AA816</f>
        <v>0</v>
      </c>
      <c r="P204" s="268">
        <f>N204 / AA856</f>
        <v>0</v>
      </c>
      <c r="Q204" s="128">
        <f>IF(OR(OR(J204=0,G204 = "#N/A N/A"),G204="#N/A Real Time"),0,G204*J204*V204/M204)</f>
        <v>0</v>
      </c>
      <c r="R204" s="129">
        <f>Q204 / AA816*100</f>
        <v>0</v>
      </c>
      <c r="S204" s="273">
        <f>Q204 / AA856*100</f>
        <v>0</v>
      </c>
      <c r="T204" s="129">
        <f>IF(S204&lt;0,R204,0)</f>
        <v>0</v>
      </c>
      <c r="U204" s="273">
        <f>IF(S204&gt;0,R204,0)</f>
        <v>0</v>
      </c>
      <c r="V204" s="120">
        <f>IF(EXACT(D204,UPPER(D204)),1,0.01)/X204</f>
        <v>1</v>
      </c>
      <c r="W204" s="120">
        <v>0</v>
      </c>
      <c r="X204" s="120">
        <v>1</v>
      </c>
      <c r="Y204" s="127">
        <f>IF(AND(S204&lt;0,O204&gt;0),O204,0)</f>
        <v>0</v>
      </c>
      <c r="Z204" s="127">
        <f>IF(AND(S204&gt;0,O204&gt;0),O204,0)</f>
        <v>0</v>
      </c>
      <c r="AA204" s="74"/>
      <c r="AB204" s="130">
        <f>_xll.BDH(C204,$AB$11,$D$1,$D$1)</f>
        <v>6.87</v>
      </c>
      <c r="AC204" s="130">
        <f>IF(OR(OR(F204="#N/A N/A",F204="#N/A Real Time"),OR(AB204="#N/A N/A",AB204="#N/A Real Time")),0,  F204 - AB204)</f>
        <v>5.9999999999999609E-2</v>
      </c>
      <c r="AD204" s="177">
        <f>IF(OR(AB204=0,AB204="#N/A N/A"),0,AC204 / AB204*100)</f>
        <v>0.87336244541484143</v>
      </c>
      <c r="AE204" s="132">
        <v>0</v>
      </c>
      <c r="AF204" s="133">
        <f>IF(D204 = D856,1,_xll.BDP(K204,$AF$11)*L204)</f>
        <v>8.8610000000000007</v>
      </c>
      <c r="AG204" s="134">
        <f>AC204*AE204*V204/AF204 / AI816</f>
        <v>0</v>
      </c>
      <c r="AH204" s="278">
        <f>AC204*AE204*V204/AF204 / AI856</f>
        <v>0</v>
      </c>
      <c r="AI204" s="77"/>
      <c r="AJ204" s="73"/>
      <c r="AK204" s="65"/>
    </row>
    <row r="205" spans="1:37" x14ac:dyDescent="0.2">
      <c r="A205" s="209"/>
      <c r="B205" s="120">
        <v>28226</v>
      </c>
      <c r="C205" s="120" t="s">
        <v>1472</v>
      </c>
      <c r="D205" s="120" t="str">
        <f>_xll.BDP(C205,$D$11)</f>
        <v>HKD</v>
      </c>
      <c r="E205" s="120" t="s">
        <v>1473</v>
      </c>
      <c r="F205" s="121">
        <f>_xll.BDP(C205,$F$11)</f>
        <v>25.85</v>
      </c>
      <c r="G205" s="121">
        <f>_xll.BDP(C205,$G$11)</f>
        <v>25.8</v>
      </c>
      <c r="H205" s="122">
        <f>IF(OR(OR(G205="#N/A N/A",G205="#N/A Real Time"),OR(F205="#N/A N/A",F205="#N/A Real Time")),0,  G205 - F205)</f>
        <v>-5.0000000000000711E-2</v>
      </c>
      <c r="I205" s="123">
        <f>IF(OR(F205=0,F205="#N/A N/A"),0,H205 / F205*100)</f>
        <v>-0.19342359767891956</v>
      </c>
      <c r="J205" s="124">
        <v>0</v>
      </c>
      <c r="K205" s="120" t="str">
        <f>CONCATENATE(D856,D205, " Curncy")</f>
        <v>EURHKD Curncy</v>
      </c>
      <c r="L205" s="120">
        <f>IF(D205 = D856,1,_xll.BDP(K205,$L$11))</f>
        <v>1</v>
      </c>
      <c r="M205" s="260">
        <f>IF(D205 = D856,1,_xll.BDP(K205,$M$11)*L205)</f>
        <v>8.8698999999999995</v>
      </c>
      <c r="N205" s="126">
        <f>H205*J205*V205/M205</f>
        <v>0</v>
      </c>
      <c r="O205" s="127">
        <f>N205 / AA816</f>
        <v>0</v>
      </c>
      <c r="P205" s="268">
        <f>N205 / AA856</f>
        <v>0</v>
      </c>
      <c r="Q205" s="128">
        <f>IF(OR(OR(J205=0,G205 = "#N/A N/A"),G205="#N/A Real Time"),0,G205*J205*V205/M205)</f>
        <v>0</v>
      </c>
      <c r="R205" s="129">
        <f>Q205 / AA816*100</f>
        <v>0</v>
      </c>
      <c r="S205" s="273">
        <f>Q205 / AA856*100</f>
        <v>0</v>
      </c>
      <c r="T205" s="129">
        <f>IF(S205&lt;0,R205,0)</f>
        <v>0</v>
      </c>
      <c r="U205" s="273">
        <f>IF(S205&gt;0,R205,0)</f>
        <v>0</v>
      </c>
      <c r="V205" s="120">
        <f>IF(EXACT(D205,UPPER(D205)),1,0.01)/X205</f>
        <v>1</v>
      </c>
      <c r="W205" s="120">
        <v>0</v>
      </c>
      <c r="X205" s="120">
        <v>1</v>
      </c>
      <c r="Y205" s="127">
        <f>IF(AND(S205&lt;0,O205&gt;0),O205,0)</f>
        <v>0</v>
      </c>
      <c r="Z205" s="127">
        <f>IF(AND(S205&gt;0,O205&gt;0),O205,0)</f>
        <v>0</v>
      </c>
      <c r="AA205" s="218"/>
      <c r="AB205" s="130">
        <f>_xll.BDH(C205,$AB$11,$D$1,$D$1)</f>
        <v>25.6</v>
      </c>
      <c r="AC205" s="130">
        <f>IF(OR(OR(F205="#N/A N/A",F205="#N/A Real Time"),OR(AB205="#N/A N/A",AB205="#N/A Real Time")),0,  F205 - AB205)</f>
        <v>0.25</v>
      </c>
      <c r="AD205" s="177">
        <f>IF(OR(AB205=0,AB205="#N/A N/A"),0,AC205 / AB205*100)</f>
        <v>0.9765625</v>
      </c>
      <c r="AE205" s="132">
        <v>0</v>
      </c>
      <c r="AF205" s="133">
        <f>IF(D205 = D856,1,_xll.BDP(K205,$AF$11)*L205)</f>
        <v>8.8610000000000007</v>
      </c>
      <c r="AG205" s="134">
        <f>AC205*AE205*V205/AF205 / AI816</f>
        <v>0</v>
      </c>
      <c r="AH205" s="278">
        <f>AC205*AE205*V205/AF205 / AI856</f>
        <v>0</v>
      </c>
      <c r="AI205" s="223"/>
      <c r="AJ205" s="73"/>
      <c r="AK205" s="65"/>
    </row>
    <row r="206" spans="1:37" x14ac:dyDescent="0.2">
      <c r="B206" s="120">
        <v>2474</v>
      </c>
      <c r="C206" s="120" t="s">
        <v>771</v>
      </c>
      <c r="D206" s="120" t="str">
        <f>_xll.BDP(C206,$D$11)</f>
        <v>HKD</v>
      </c>
      <c r="E206" s="120" t="s">
        <v>1292</v>
      </c>
      <c r="F206" s="121">
        <f>_xll.BDP(C206,$F$11)</f>
        <v>3.77</v>
      </c>
      <c r="G206" s="121">
        <f>_xll.BDP(C206,$G$11)</f>
        <v>3.73</v>
      </c>
      <c r="H206" s="122">
        <f>IF(OR(OR(G206="#N/A N/A",G206="#N/A Real Time"),OR(F206="#N/A N/A",F206="#N/A Real Time")),0,  G206 - F206)</f>
        <v>-4.0000000000000036E-2</v>
      </c>
      <c r="I206" s="123">
        <f>IF(OR(F206=0,F206="#N/A N/A"),0,H206 / F206*100)</f>
        <v>-1.0610079575596827</v>
      </c>
      <c r="J206" s="124">
        <v>0</v>
      </c>
      <c r="K206" s="120" t="str">
        <f>CONCATENATE(D856,D206, " Curncy")</f>
        <v>EURHKD Curncy</v>
      </c>
      <c r="L206" s="120">
        <f>IF(D206 = D856,1,_xll.BDP(K206,$L$11))</f>
        <v>1</v>
      </c>
      <c r="M206" s="260">
        <f>IF(D206 = D856,1,_xll.BDP(K206,$M$11)*L206)</f>
        <v>8.8698999999999995</v>
      </c>
      <c r="N206" s="126">
        <f>H206*J206*V206/M206</f>
        <v>0</v>
      </c>
      <c r="O206" s="127">
        <f>N206 / AA816</f>
        <v>0</v>
      </c>
      <c r="P206" s="268">
        <f>N206 / AA856</f>
        <v>0</v>
      </c>
      <c r="Q206" s="128">
        <f>IF(OR(OR(J206=0,G206 = "#N/A N/A"),G206="#N/A Real Time"),0,G206*J206*V206/M206)</f>
        <v>0</v>
      </c>
      <c r="R206" s="129">
        <f>Q206 / AA816*100</f>
        <v>0</v>
      </c>
      <c r="S206" s="273">
        <f>Q206 / AA856*100</f>
        <v>0</v>
      </c>
      <c r="T206" s="129">
        <f>IF(S206&lt;0,R206,0)</f>
        <v>0</v>
      </c>
      <c r="U206" s="273">
        <f>IF(S206&gt;0,R206,0)</f>
        <v>0</v>
      </c>
      <c r="V206" s="120">
        <f>IF(EXACT(D206,UPPER(D206)),1,0.01)/X206</f>
        <v>1</v>
      </c>
      <c r="W206" s="120">
        <v>0</v>
      </c>
      <c r="X206" s="120">
        <v>1</v>
      </c>
      <c r="Y206" s="127">
        <f>IF(AND(S206&lt;0,O206&gt;0),O206,0)</f>
        <v>0</v>
      </c>
      <c r="Z206" s="127">
        <f>IF(AND(S206&gt;0,O206&gt;0),O206,0)</f>
        <v>0</v>
      </c>
      <c r="AA206" s="74"/>
      <c r="AB206" s="130">
        <f>_xll.BDH(C206,$AB$11,$D$1,$D$1)</f>
        <v>3.69</v>
      </c>
      <c r="AC206" s="130">
        <f>IF(OR(OR(F206="#N/A N/A",F206="#N/A Real Time"),OR(AB206="#N/A N/A",AB206="#N/A Real Time")),0,  F206 - AB206)</f>
        <v>8.0000000000000071E-2</v>
      </c>
      <c r="AD206" s="177">
        <f>IF(OR(AB206=0,AB206="#N/A N/A"),0,AC206 / AB206*100)</f>
        <v>2.1680216802168042</v>
      </c>
      <c r="AE206" s="132">
        <v>0</v>
      </c>
      <c r="AF206" s="133">
        <f>IF(D206 = D856,1,_xll.BDP(K206,$AF$11)*L206)</f>
        <v>8.8610000000000007</v>
      </c>
      <c r="AG206" s="134">
        <f>AC206*AE206*V206/AF206 / AI816</f>
        <v>0</v>
      </c>
      <c r="AH206" s="278">
        <f>AC206*AE206*V206/AF206 / AI856</f>
        <v>0</v>
      </c>
      <c r="AI206" s="77"/>
      <c r="AJ206" s="73"/>
      <c r="AK206" s="65"/>
    </row>
    <row r="207" spans="1:37" x14ac:dyDescent="0.2">
      <c r="B207" s="120">
        <v>26486</v>
      </c>
      <c r="C207" s="120" t="s">
        <v>160</v>
      </c>
      <c r="D207" s="120" t="str">
        <f>_xll.BDP(C207,$D$11)</f>
        <v>HKD</v>
      </c>
      <c r="E207" s="120" t="s">
        <v>362</v>
      </c>
      <c r="F207" s="121">
        <f>_xll.BDP(C207,$F$11)</f>
        <v>12.8</v>
      </c>
      <c r="G207" s="121">
        <f>_xll.BDP(C207,$G$11)</f>
        <v>12.78</v>
      </c>
      <c r="H207" s="122">
        <f>IF(OR(OR(G207="#N/A N/A",G207="#N/A Real Time"),OR(F207="#N/A N/A",F207="#N/A Real Time")),0,  G207 - F207)</f>
        <v>-2.000000000000135E-2</v>
      </c>
      <c r="I207" s="123">
        <f>IF(OR(F207=0,F207="#N/A N/A"),0,H207 / F207*100)</f>
        <v>-0.15625000000001055</v>
      </c>
      <c r="J207" s="124">
        <v>0</v>
      </c>
      <c r="K207" s="120" t="str">
        <f>CONCATENATE(D856,D207, " Curncy")</f>
        <v>EURHKD Curncy</v>
      </c>
      <c r="L207" s="120">
        <f>IF(D207 = D856,1,_xll.BDP(K207,$L$11))</f>
        <v>1</v>
      </c>
      <c r="M207" s="260">
        <f>IF(D207 = D856,1,_xll.BDP(K207,$M$11)*L207)</f>
        <v>8.8698999999999995</v>
      </c>
      <c r="N207" s="126">
        <f>H207*J207*V207/M207</f>
        <v>0</v>
      </c>
      <c r="O207" s="127">
        <f>N207 / AA816</f>
        <v>0</v>
      </c>
      <c r="P207" s="268">
        <f>N207 / AA856</f>
        <v>0</v>
      </c>
      <c r="Q207" s="128">
        <f>IF(OR(OR(J207=0,G207 = "#N/A N/A"),G207="#N/A Real Time"),0,G207*J207*V207/M207)</f>
        <v>0</v>
      </c>
      <c r="R207" s="129">
        <f>Q207 / AA816*100</f>
        <v>0</v>
      </c>
      <c r="S207" s="273">
        <f>Q207 / AA856*100</f>
        <v>0</v>
      </c>
      <c r="T207" s="129">
        <f>IF(S207&lt;0,R207,0)</f>
        <v>0</v>
      </c>
      <c r="U207" s="273">
        <f>IF(S207&gt;0,R207,0)</f>
        <v>0</v>
      </c>
      <c r="V207" s="120">
        <f>IF(EXACT(D207,UPPER(D207)),1,0.01)/X207</f>
        <v>1</v>
      </c>
      <c r="W207" s="120">
        <v>0</v>
      </c>
      <c r="X207" s="120">
        <v>1</v>
      </c>
      <c r="Y207" s="127">
        <f>IF(AND(S207&lt;0,O207&gt;0),O207,0)</f>
        <v>0</v>
      </c>
      <c r="Z207" s="127">
        <f>IF(AND(S207&gt;0,O207&gt;0),O207,0)</f>
        <v>0</v>
      </c>
      <c r="AA207" s="74"/>
      <c r="AB207" s="130">
        <f>_xll.BDH(C207,$AB$11,$D$1,$D$1)</f>
        <v>12.88</v>
      </c>
      <c r="AC207" s="130">
        <f>IF(OR(OR(F207="#N/A N/A",F207="#N/A Real Time"),OR(AB207="#N/A N/A",AB207="#N/A Real Time")),0,  F207 - AB207)</f>
        <v>-8.0000000000000071E-2</v>
      </c>
      <c r="AD207" s="177">
        <f>IF(OR(AB207=0,AB207="#N/A N/A"),0,AC207 / AB207*100)</f>
        <v>-0.62111801242236075</v>
      </c>
      <c r="AE207" s="132">
        <v>0</v>
      </c>
      <c r="AF207" s="133">
        <f>IF(D207 = D856,1,_xll.BDP(K207,$AF$11)*L207)</f>
        <v>8.8610000000000007</v>
      </c>
      <c r="AG207" s="134">
        <f>AC207*AE207*V207/AF207 / AI816</f>
        <v>0</v>
      </c>
      <c r="AH207" s="278">
        <f>AC207*AE207*V207/AF207 / AI856</f>
        <v>0</v>
      </c>
      <c r="AI207" s="77"/>
      <c r="AJ207" s="73"/>
      <c r="AK207" s="65"/>
    </row>
    <row r="208" spans="1:37" x14ac:dyDescent="0.2">
      <c r="A208" s="120"/>
      <c r="B208" s="120">
        <v>28008</v>
      </c>
      <c r="C208" s="120" t="s">
        <v>1333</v>
      </c>
      <c r="D208" s="120" t="str">
        <f>_xll.BDP(C208,$D$11)</f>
        <v>HKD</v>
      </c>
      <c r="E208" s="120" t="s">
        <v>1334</v>
      </c>
      <c r="F208" s="121">
        <f>_xll.BDP(C208,$F$11)</f>
        <v>16.899999999999999</v>
      </c>
      <c r="G208" s="121">
        <f>_xll.BDP(C208,$G$11)</f>
        <v>16.940000000000001</v>
      </c>
      <c r="H208" s="122">
        <f>IF(OR(OR(G208="#N/A N/A",G208="#N/A Real Time"),OR(F208="#N/A N/A",F208="#N/A Real Time")),0,  G208 - F208)</f>
        <v>4.00000000000027E-2</v>
      </c>
      <c r="I208" s="123">
        <f>IF(OR(F208=0,F208="#N/A N/A"),0,H208 / F208*100)</f>
        <v>0.23668639053256038</v>
      </c>
      <c r="J208" s="124">
        <v>-1271000</v>
      </c>
      <c r="K208" s="120" t="str">
        <f>CONCATENATE(D856,D208, " Curncy")</f>
        <v>EURHKD Curncy</v>
      </c>
      <c r="L208" s="120">
        <f>IF(D208 = D856,1,_xll.BDP(K208,$L$11))</f>
        <v>1</v>
      </c>
      <c r="M208" s="260">
        <f>IF(D208 = D856,1,_xll.BDP(K208,$M$11)*L208)</f>
        <v>8.8698999999999995</v>
      </c>
      <c r="N208" s="126">
        <f>H208*J208*V208/M208</f>
        <v>-5731.744439058325</v>
      </c>
      <c r="O208" s="127">
        <f>N208 / AA816</f>
        <v>-2.8670978509063285E-5</v>
      </c>
      <c r="P208" s="268">
        <f>N208 / AA856</f>
        <v>-2.6722645065363781E-5</v>
      </c>
      <c r="Q208" s="128">
        <f>IF(OR(OR(J208=0,G208 = "#N/A N/A"),G208="#N/A Real Time"),0,G208*J208*V208/M208)</f>
        <v>-2427393.7699410366</v>
      </c>
      <c r="R208" s="129">
        <f>Q208 / AA816*100</f>
        <v>-1.214215939858748</v>
      </c>
      <c r="S208" s="273">
        <f>Q208 / AA856*100</f>
        <v>-1.1317040185180796</v>
      </c>
      <c r="T208" s="129">
        <f>IF(S208&lt;0,R208,0)</f>
        <v>-1.214215939858748</v>
      </c>
      <c r="U208" s="273">
        <f>IF(S208&gt;0,R208,0)</f>
        <v>0</v>
      </c>
      <c r="V208" s="120">
        <f>IF(EXACT(D208,UPPER(D208)),1,0.01)/X208</f>
        <v>1</v>
      </c>
      <c r="W208" s="120">
        <v>0</v>
      </c>
      <c r="X208" s="120">
        <v>1</v>
      </c>
      <c r="Y208" s="127">
        <f>IF(AND(S208&lt;0,O208&gt;0),O208,0)</f>
        <v>0</v>
      </c>
      <c r="Z208" s="127">
        <f>IF(AND(S208&gt;0,O208&gt;0),O208,0)</f>
        <v>0</v>
      </c>
      <c r="AA208" s="120"/>
      <c r="AB208" s="130">
        <f>_xll.BDH(C208,$AB$11,$D$1,$D$1)</f>
        <v>17.62</v>
      </c>
      <c r="AC208" s="130">
        <f>IF(OR(OR(F208="#N/A N/A",F208="#N/A Real Time"),OR(AB208="#N/A N/A",AB208="#N/A Real Time")),0,  F208 - AB208)</f>
        <v>-0.72000000000000242</v>
      </c>
      <c r="AD208" s="177">
        <f>IF(OR(AB208=0,AB208="#N/A N/A"),0,AC208 / AB208*100)</f>
        <v>-4.0862656072644858</v>
      </c>
      <c r="AE208" s="132">
        <v>-1271000</v>
      </c>
      <c r="AF208" s="133">
        <f>IF(D208 = D856,1,_xll.BDP(K208,$AF$11)*L208)</f>
        <v>8.8610000000000007</v>
      </c>
      <c r="AG208" s="134">
        <f>AC208*AE208*V208/AF208 / AI816</f>
        <v>5.1554290401643215E-4</v>
      </c>
      <c r="AH208" s="278">
        <f>AC208*AE208*V208/AF208 / AI856</f>
        <v>4.8050781626746998E-4</v>
      </c>
      <c r="AI208" s="135"/>
      <c r="AJ208" s="73"/>
      <c r="AK208" s="65"/>
    </row>
    <row r="209" spans="1:37" x14ac:dyDescent="0.2">
      <c r="B209" s="120">
        <v>2424</v>
      </c>
      <c r="C209" s="120" t="s">
        <v>812</v>
      </c>
      <c r="D209" s="120" t="str">
        <f>_xll.BDP(C209,$D$11)</f>
        <v>HKD</v>
      </c>
      <c r="E209" s="120" t="s">
        <v>1296</v>
      </c>
      <c r="F209" s="121">
        <f>_xll.BDP(C209,$F$11)</f>
        <v>3.33</v>
      </c>
      <c r="G209" s="121">
        <f>_xll.BDP(C209,$G$11)</f>
        <v>3.33</v>
      </c>
      <c r="H209" s="122">
        <f>IF(OR(OR(G209="#N/A N/A",G209="#N/A Real Time"),OR(F209="#N/A N/A",F209="#N/A Real Time")),0,  G209 - F209)</f>
        <v>0</v>
      </c>
      <c r="I209" s="123">
        <f>IF(OR(F209=0,F209="#N/A N/A"),0,H209 / F209*100)</f>
        <v>0</v>
      </c>
      <c r="J209" s="124">
        <v>0</v>
      </c>
      <c r="K209" s="120" t="str">
        <f>CONCATENATE(D856,D209, " Curncy")</f>
        <v>EURHKD Curncy</v>
      </c>
      <c r="L209" s="120">
        <f>IF(D209 = D856,1,_xll.BDP(K209,$L$11))</f>
        <v>1</v>
      </c>
      <c r="M209" s="260">
        <f>IF(D209 = D856,1,_xll.BDP(K209,$M$11)*L209)</f>
        <v>8.8698999999999995</v>
      </c>
      <c r="N209" s="126">
        <f>H209*J209*V209/M209</f>
        <v>0</v>
      </c>
      <c r="O209" s="127">
        <f>N209 / AA816</f>
        <v>0</v>
      </c>
      <c r="P209" s="268">
        <f>N209 / AA856</f>
        <v>0</v>
      </c>
      <c r="Q209" s="128">
        <f>IF(OR(OR(J209=0,G209 = "#N/A N/A"),G209="#N/A Real Time"),0,G209*J209*V209/M209)</f>
        <v>0</v>
      </c>
      <c r="R209" s="129">
        <f>Q209 / AA816*100</f>
        <v>0</v>
      </c>
      <c r="S209" s="273">
        <f>Q209 / AA856*100</f>
        <v>0</v>
      </c>
      <c r="T209" s="129">
        <f>IF(S209&lt;0,R209,0)</f>
        <v>0</v>
      </c>
      <c r="U209" s="273">
        <f>IF(S209&gt;0,R209,0)</f>
        <v>0</v>
      </c>
      <c r="V209" s="120">
        <f>IF(EXACT(D209,UPPER(D209)),1,0.01)/X209</f>
        <v>1</v>
      </c>
      <c r="W209" s="120">
        <v>0</v>
      </c>
      <c r="X209" s="120">
        <v>1</v>
      </c>
      <c r="Y209" s="127">
        <f>IF(AND(S209&lt;0,O209&gt;0),O209,0)</f>
        <v>0</v>
      </c>
      <c r="Z209" s="127">
        <f>IF(AND(S209&gt;0,O209&gt;0),O209,0)</f>
        <v>0</v>
      </c>
      <c r="AA209" s="74"/>
      <c r="AB209" s="130">
        <f>_xll.BDH(C209,$AB$11,$D$1,$D$1)</f>
        <v>3.38</v>
      </c>
      <c r="AC209" s="130">
        <f>IF(OR(OR(F209="#N/A N/A",F209="#N/A Real Time"),OR(AB209="#N/A N/A",AB209="#N/A Real Time")),0,  F209 - AB209)</f>
        <v>-4.9999999999999822E-2</v>
      </c>
      <c r="AD209" s="177">
        <f>IF(OR(AB209=0,AB209="#N/A N/A"),0,AC209 / AB209*100)</f>
        <v>-1.479289940828397</v>
      </c>
      <c r="AE209" s="132">
        <v>0</v>
      </c>
      <c r="AF209" s="133">
        <f>IF(D209 = D856,1,_xll.BDP(K209,$AF$11)*L209)</f>
        <v>8.8610000000000007</v>
      </c>
      <c r="AG209" s="134">
        <f>AC209*AE209*V209/AF209 / AI816</f>
        <v>0</v>
      </c>
      <c r="AH209" s="278">
        <f>AC209*AE209*V209/AF209 / AI856</f>
        <v>0</v>
      </c>
      <c r="AI209" s="77"/>
      <c r="AJ209" s="73"/>
      <c r="AK209" s="65"/>
    </row>
    <row r="210" spans="1:37" x14ac:dyDescent="0.2">
      <c r="B210" s="120">
        <v>2448</v>
      </c>
      <c r="C210" s="120" t="s">
        <v>770</v>
      </c>
      <c r="D210" s="120" t="str">
        <f>_xll.BDP(C210,$D$11)</f>
        <v>HKD</v>
      </c>
      <c r="E210" s="120" t="s">
        <v>1293</v>
      </c>
      <c r="F210" s="121">
        <f>_xll.BDP(C210,$F$11)</f>
        <v>9.08</v>
      </c>
      <c r="G210" s="121">
        <f>_xll.BDP(C210,$G$11)</f>
        <v>8.76</v>
      </c>
      <c r="H210" s="122">
        <f>IF(OR(OR(G210="#N/A N/A",G210="#N/A Real Time"),OR(F210="#N/A N/A",F210="#N/A Real Time")),0,  G210 - F210)</f>
        <v>-0.32000000000000028</v>
      </c>
      <c r="I210" s="123">
        <f>IF(OR(F210=0,F210="#N/A N/A"),0,H210 / F210*100)</f>
        <v>-3.5242290748898708</v>
      </c>
      <c r="J210" s="124">
        <v>0</v>
      </c>
      <c r="K210" s="120" t="str">
        <f>CONCATENATE(D856,D210, " Curncy")</f>
        <v>EURHKD Curncy</v>
      </c>
      <c r="L210" s="120">
        <f>IF(D210 = D856,1,_xll.BDP(K210,$L$11))</f>
        <v>1</v>
      </c>
      <c r="M210" s="260">
        <f>IF(D210 = D856,1,_xll.BDP(K210,$M$11)*L210)</f>
        <v>8.8698999999999995</v>
      </c>
      <c r="N210" s="126">
        <f>H210*J210*V210/M210</f>
        <v>0</v>
      </c>
      <c r="O210" s="127">
        <f>N210 / AA816</f>
        <v>0</v>
      </c>
      <c r="P210" s="268">
        <f>N210 / AA856</f>
        <v>0</v>
      </c>
      <c r="Q210" s="128">
        <f>IF(OR(OR(J210=0,G210 = "#N/A N/A"),G210="#N/A Real Time"),0,G210*J210*V210/M210)</f>
        <v>0</v>
      </c>
      <c r="R210" s="129">
        <f>Q210 / AA816*100</f>
        <v>0</v>
      </c>
      <c r="S210" s="273">
        <f>Q210 / AA856*100</f>
        <v>0</v>
      </c>
      <c r="T210" s="129">
        <f>IF(S210&lt;0,R210,0)</f>
        <v>0</v>
      </c>
      <c r="U210" s="273">
        <f>IF(S210&gt;0,R210,0)</f>
        <v>0</v>
      </c>
      <c r="V210" s="120">
        <f>IF(EXACT(D210,UPPER(D210)),1,0.01)/X210</f>
        <v>1</v>
      </c>
      <c r="W210" s="120">
        <v>0</v>
      </c>
      <c r="X210" s="120">
        <v>1</v>
      </c>
      <c r="Y210" s="127">
        <f>IF(AND(S210&lt;0,O210&gt;0),O210,0)</f>
        <v>0</v>
      </c>
      <c r="Z210" s="127">
        <f>IF(AND(S210&gt;0,O210&gt;0),O210,0)</f>
        <v>0</v>
      </c>
      <c r="AA210" s="74"/>
      <c r="AB210" s="130">
        <f>_xll.BDH(C210,$AB$11,$D$1,$D$1)</f>
        <v>9.3800000000000008</v>
      </c>
      <c r="AC210" s="130">
        <f>IF(OR(OR(F210="#N/A N/A",F210="#N/A Real Time"),OR(AB210="#N/A N/A",AB210="#N/A Real Time")),0,  F210 - AB210)</f>
        <v>-0.30000000000000071</v>
      </c>
      <c r="AD210" s="177">
        <f>IF(OR(AB210=0,AB210="#N/A N/A"),0,AC210 / AB210*100)</f>
        <v>-3.1982942430703694</v>
      </c>
      <c r="AE210" s="132">
        <v>0</v>
      </c>
      <c r="AF210" s="133">
        <f>IF(D210 = D856,1,_xll.BDP(K210,$AF$11)*L210)</f>
        <v>8.8610000000000007</v>
      </c>
      <c r="AG210" s="134">
        <f>AC210*AE210*V210/AF210 / AI816</f>
        <v>0</v>
      </c>
      <c r="AH210" s="278">
        <f>AC210*AE210*V210/AF210 / AI856</f>
        <v>0</v>
      </c>
      <c r="AI210" s="77"/>
      <c r="AJ210" s="73"/>
      <c r="AK210" s="65"/>
    </row>
    <row r="211" spans="1:37" x14ac:dyDescent="0.2">
      <c r="B211" s="120">
        <v>1819</v>
      </c>
      <c r="C211" s="120" t="s">
        <v>779</v>
      </c>
      <c r="D211" s="120" t="str">
        <f>_xll.BDP(C211,$D$11)</f>
        <v>HKD</v>
      </c>
      <c r="E211" s="120" t="s">
        <v>823</v>
      </c>
      <c r="F211" s="121">
        <f>_xll.BDP(C211,$F$11)</f>
        <v>276.60000000000002</v>
      </c>
      <c r="G211" s="121">
        <f>_xll.BDP(C211,$G$11)</f>
        <v>274.39999999999998</v>
      </c>
      <c r="H211" s="122">
        <f>IF(OR(OR(G211="#N/A N/A",G211="#N/A Real Time"),OR(F211="#N/A N/A",F211="#N/A Real Time")),0,  G211 - F211)</f>
        <v>-2.2000000000000455</v>
      </c>
      <c r="I211" s="123">
        <f>IF(OR(F211=0,F211="#N/A N/A"),0,H211 / F211*100)</f>
        <v>-0.79537237888649504</v>
      </c>
      <c r="J211" s="124">
        <v>0</v>
      </c>
      <c r="K211" s="120" t="str">
        <f>CONCATENATE(D856,D211, " Curncy")</f>
        <v>EURHKD Curncy</v>
      </c>
      <c r="L211" s="120">
        <f>IF(D211 = D856,1,_xll.BDP(K211,$L$11))</f>
        <v>1</v>
      </c>
      <c r="M211" s="260">
        <f>IF(D211 = D856,1,_xll.BDP(K211,$M$11)*L211)</f>
        <v>8.8698999999999995</v>
      </c>
      <c r="N211" s="126">
        <f>H211*J211*V211/M211</f>
        <v>0</v>
      </c>
      <c r="O211" s="127">
        <f>N211 / AA816</f>
        <v>0</v>
      </c>
      <c r="P211" s="268">
        <f>N211 / AA856</f>
        <v>0</v>
      </c>
      <c r="Q211" s="128">
        <f>IF(OR(OR(J211=0,G211 = "#N/A N/A"),G211="#N/A Real Time"),0,G211*J211*V211/M211)</f>
        <v>0</v>
      </c>
      <c r="R211" s="129">
        <f>Q211 / AA816*100</f>
        <v>0</v>
      </c>
      <c r="S211" s="273">
        <f>Q211 / AA856*100</f>
        <v>0</v>
      </c>
      <c r="T211" s="129">
        <f>IF(S211&lt;0,R211,0)</f>
        <v>0</v>
      </c>
      <c r="U211" s="273">
        <f>IF(S211&gt;0,R211,0)</f>
        <v>0</v>
      </c>
      <c r="V211" s="120">
        <f>IF(EXACT(D211,UPPER(D211)),1,0.01)/X211</f>
        <v>1</v>
      </c>
      <c r="W211" s="120">
        <v>0</v>
      </c>
      <c r="X211" s="120">
        <v>1</v>
      </c>
      <c r="Y211" s="127">
        <f>IF(AND(S211&lt;0,O211&gt;0),O211,0)</f>
        <v>0</v>
      </c>
      <c r="Z211" s="127">
        <f>IF(AND(S211&gt;0,O211&gt;0),O211,0)</f>
        <v>0</v>
      </c>
      <c r="AA211" s="74"/>
      <c r="AB211" s="130">
        <f>_xll.BDH(C211,$AB$11,$D$1,$D$1)</f>
        <v>277</v>
      </c>
      <c r="AC211" s="130">
        <f>IF(OR(OR(F211="#N/A N/A",F211="#N/A Real Time"),OR(AB211="#N/A N/A",AB211="#N/A Real Time")),0,  F211 - AB211)</f>
        <v>-0.39999999999997726</v>
      </c>
      <c r="AD211" s="177">
        <f>IF(OR(AB211=0,AB211="#N/A N/A"),0,AC211 / AB211*100)</f>
        <v>-0.14440433212995568</v>
      </c>
      <c r="AE211" s="132">
        <v>0</v>
      </c>
      <c r="AF211" s="133">
        <f>IF(D211 = D856,1,_xll.BDP(K211,$AF$11)*L211)</f>
        <v>8.8610000000000007</v>
      </c>
      <c r="AG211" s="134">
        <f>AC211*AE211*V211/AF211 / AI816</f>
        <v>0</v>
      </c>
      <c r="AH211" s="278">
        <f>AC211*AE211*V211/AF211 / AI856</f>
        <v>0</v>
      </c>
      <c r="AI211" s="77"/>
      <c r="AJ211" s="73"/>
      <c r="AK211" s="65"/>
    </row>
    <row r="212" spans="1:37" x14ac:dyDescent="0.2">
      <c r="B212" s="120">
        <v>1975</v>
      </c>
      <c r="C212" s="120" t="s">
        <v>792</v>
      </c>
      <c r="D212" s="120" t="str">
        <f>_xll.BDP(C212,$D$11)</f>
        <v>HKD</v>
      </c>
      <c r="E212" s="120" t="s">
        <v>1295</v>
      </c>
      <c r="F212" s="121">
        <f>_xll.BDP(C212,$F$11)</f>
        <v>7.64</v>
      </c>
      <c r="G212" s="121">
        <f>_xll.BDP(C212,$G$11)</f>
        <v>7.59</v>
      </c>
      <c r="H212" s="122">
        <f>IF(OR(OR(G212="#N/A N/A",G212="#N/A Real Time"),OR(F212="#N/A N/A",F212="#N/A Real Time")),0,  G212 - F212)</f>
        <v>-4.9999999999999822E-2</v>
      </c>
      <c r="I212" s="123">
        <f>IF(OR(F212=0,F212="#N/A N/A"),0,H212 / F212*100)</f>
        <v>-0.65445026178010246</v>
      </c>
      <c r="J212" s="124">
        <v>0</v>
      </c>
      <c r="K212" s="120" t="str">
        <f>CONCATENATE(D856,D212, " Curncy")</f>
        <v>EURHKD Curncy</v>
      </c>
      <c r="L212" s="120">
        <f>IF(D212 = D856,1,_xll.BDP(K212,$L$11))</f>
        <v>1</v>
      </c>
      <c r="M212" s="260">
        <f>IF(D212 = D856,1,_xll.BDP(K212,$M$11)*L212)</f>
        <v>8.8698999999999995</v>
      </c>
      <c r="N212" s="126">
        <f>H212*J212*V212/M212</f>
        <v>0</v>
      </c>
      <c r="O212" s="127">
        <f>N212 / AA816</f>
        <v>0</v>
      </c>
      <c r="P212" s="268">
        <f>N212 / AA856</f>
        <v>0</v>
      </c>
      <c r="Q212" s="128">
        <f>IF(OR(OR(J212=0,G212 = "#N/A N/A"),G212="#N/A Real Time"),0,G212*J212*V212/M212)</f>
        <v>0</v>
      </c>
      <c r="R212" s="129">
        <f>Q212 / AA816*100</f>
        <v>0</v>
      </c>
      <c r="S212" s="273">
        <f>Q212 / AA856*100</f>
        <v>0</v>
      </c>
      <c r="T212" s="129">
        <f>IF(S212&lt;0,R212,0)</f>
        <v>0</v>
      </c>
      <c r="U212" s="273">
        <f>IF(S212&gt;0,R212,0)</f>
        <v>0</v>
      </c>
      <c r="V212" s="120">
        <f>IF(EXACT(D212,UPPER(D212)),1,0.01)/X212</f>
        <v>1</v>
      </c>
      <c r="W212" s="120">
        <v>0</v>
      </c>
      <c r="X212" s="120">
        <v>1</v>
      </c>
      <c r="Y212" s="127">
        <f>IF(AND(S212&lt;0,O212&gt;0),O212,0)</f>
        <v>0</v>
      </c>
      <c r="Z212" s="127">
        <f>IF(AND(S212&gt;0,O212&gt;0),O212,0)</f>
        <v>0</v>
      </c>
      <c r="AA212" s="74"/>
      <c r="AB212" s="130">
        <f>_xll.BDH(C212,$AB$11,$D$1,$D$1)</f>
        <v>7.76</v>
      </c>
      <c r="AC212" s="130">
        <f>IF(OR(OR(F212="#N/A N/A",F212="#N/A Real Time"),OR(AB212="#N/A N/A",AB212="#N/A Real Time")),0,  F212 - AB212)</f>
        <v>-0.12000000000000011</v>
      </c>
      <c r="AD212" s="177">
        <f>IF(OR(AB212=0,AB212="#N/A N/A"),0,AC212 / AB212*100)</f>
        <v>-1.546391752577321</v>
      </c>
      <c r="AE212" s="132">
        <v>0</v>
      </c>
      <c r="AF212" s="133">
        <f>IF(D212 = D856,1,_xll.BDP(K212,$AF$11)*L212)</f>
        <v>8.8610000000000007</v>
      </c>
      <c r="AG212" s="134">
        <f>AC212*AE212*V212/AF212 / AI816</f>
        <v>0</v>
      </c>
      <c r="AH212" s="278">
        <f>AC212*AE212*V212/AF212 / AI856</f>
        <v>0</v>
      </c>
      <c r="AI212" s="77"/>
      <c r="AJ212" s="73"/>
      <c r="AK212" s="65"/>
    </row>
    <row r="213" spans="1:37" x14ac:dyDescent="0.2">
      <c r="B213" s="120">
        <v>19837</v>
      </c>
      <c r="C213" s="120" t="s">
        <v>798</v>
      </c>
      <c r="D213" s="120" t="str">
        <f>_xll.BDP(C213,$D$11)</f>
        <v>HKD</v>
      </c>
      <c r="E213" s="120" t="s">
        <v>842</v>
      </c>
      <c r="F213" s="121">
        <f>_xll.BDP(C213,$F$11)</f>
        <v>5.1100000000000003</v>
      </c>
      <c r="G213" s="121">
        <f>_xll.BDP(C213,$G$11)</f>
        <v>5.05</v>
      </c>
      <c r="H213" s="122">
        <f>IF(OR(OR(G213="#N/A N/A",G213="#N/A Real Time"),OR(F213="#N/A N/A",F213="#N/A Real Time")),0,  G213 - F213)</f>
        <v>-6.0000000000000497E-2</v>
      </c>
      <c r="I213" s="123">
        <f>IF(OR(F213=0,F213="#N/A N/A"),0,H213 / F213*100)</f>
        <v>-1.1741682974559784</v>
      </c>
      <c r="J213" s="124">
        <v>0</v>
      </c>
      <c r="K213" s="120" t="str">
        <f>CONCATENATE(D856,D213, " Curncy")</f>
        <v>EURHKD Curncy</v>
      </c>
      <c r="L213" s="120">
        <f>IF(D213 = D856,1,_xll.BDP(K213,$L$11))</f>
        <v>1</v>
      </c>
      <c r="M213" s="260">
        <f>IF(D213 = D856,1,_xll.BDP(K213,$M$11)*L213)</f>
        <v>8.8698999999999995</v>
      </c>
      <c r="N213" s="126">
        <f>H213*J213*V213/M213</f>
        <v>0</v>
      </c>
      <c r="O213" s="127">
        <f>N213 / AA816</f>
        <v>0</v>
      </c>
      <c r="P213" s="268">
        <f>N213 / AA856</f>
        <v>0</v>
      </c>
      <c r="Q213" s="128">
        <f>IF(OR(OR(J213=0,G213 = "#N/A N/A"),G213="#N/A Real Time"),0,G213*J213*V213/M213)</f>
        <v>0</v>
      </c>
      <c r="R213" s="129">
        <f>Q213 / AA816*100</f>
        <v>0</v>
      </c>
      <c r="S213" s="273">
        <f>Q213 / AA856*100</f>
        <v>0</v>
      </c>
      <c r="T213" s="129">
        <f>IF(S213&lt;0,R213,0)</f>
        <v>0</v>
      </c>
      <c r="U213" s="273">
        <f>IF(S213&gt;0,R213,0)</f>
        <v>0</v>
      </c>
      <c r="V213" s="120">
        <f>IF(EXACT(D213,UPPER(D213)),1,0.01)/X213</f>
        <v>1</v>
      </c>
      <c r="W213" s="120">
        <v>0</v>
      </c>
      <c r="X213" s="120">
        <v>1</v>
      </c>
      <c r="Y213" s="127">
        <f>IF(AND(S213&lt;0,O213&gt;0),O213,0)</f>
        <v>0</v>
      </c>
      <c r="Z213" s="127">
        <f>IF(AND(S213&gt;0,O213&gt;0),O213,0)</f>
        <v>0</v>
      </c>
      <c r="AA213" s="74"/>
      <c r="AB213" s="130">
        <f>_xll.BDH(C213,$AB$11,$D$1,$D$1)</f>
        <v>5.16</v>
      </c>
      <c r="AC213" s="130">
        <f>IF(OR(OR(F213="#N/A N/A",F213="#N/A Real Time"),OR(AB213="#N/A N/A",AB213="#N/A Real Time")),0,  F213 - AB213)</f>
        <v>-4.9999999999999822E-2</v>
      </c>
      <c r="AD213" s="177">
        <f>IF(OR(AB213=0,AB213="#N/A N/A"),0,AC213 / AB213*100)</f>
        <v>-0.96899224806201201</v>
      </c>
      <c r="AE213" s="132">
        <v>0</v>
      </c>
      <c r="AF213" s="133">
        <f>IF(D213 = D856,1,_xll.BDP(K213,$AF$11)*L213)</f>
        <v>8.8610000000000007</v>
      </c>
      <c r="AG213" s="134">
        <f>AC213*AE213*V213/AF213 / AI816</f>
        <v>0</v>
      </c>
      <c r="AH213" s="278">
        <f>AC213*AE213*V213/AF213 / AI856</f>
        <v>0</v>
      </c>
      <c r="AI213" s="77"/>
      <c r="AJ213" s="73"/>
      <c r="AK213" s="65"/>
    </row>
    <row r="214" spans="1:37" x14ac:dyDescent="0.2">
      <c r="B214" s="120">
        <v>21026</v>
      </c>
      <c r="C214" s="120" t="s">
        <v>159</v>
      </c>
      <c r="D214" s="120" t="str">
        <f>_xll.BDP(C214,$D$11)</f>
        <v>HKD</v>
      </c>
      <c r="E214" s="120" t="s">
        <v>361</v>
      </c>
      <c r="F214" s="121">
        <f>_xll.BDP(C214,$F$11)</f>
        <v>42.5</v>
      </c>
      <c r="G214" s="121">
        <f>_xll.BDP(C214,$G$11)</f>
        <v>43.3</v>
      </c>
      <c r="H214" s="122">
        <f>IF(OR(OR(G214="#N/A N/A",G214="#N/A Real Time"),OR(F214="#N/A N/A",F214="#N/A Real Time")),0,  G214 - F214)</f>
        <v>0.79999999999999716</v>
      </c>
      <c r="I214" s="123">
        <f>IF(OR(F214=0,F214="#N/A N/A"),0,H214 / F214*100)</f>
        <v>1.8823529411764639</v>
      </c>
      <c r="J214" s="124">
        <v>0</v>
      </c>
      <c r="K214" s="120" t="str">
        <f>CONCATENATE(D856,D214, " Curncy")</f>
        <v>EURHKD Curncy</v>
      </c>
      <c r="L214" s="120">
        <f>IF(D214 = D856,1,_xll.BDP(K214,$L$11))</f>
        <v>1</v>
      </c>
      <c r="M214" s="260">
        <f>IF(D214 = D856,1,_xll.BDP(K214,$M$11)*L214)</f>
        <v>8.8698999999999995</v>
      </c>
      <c r="N214" s="126">
        <f>H214*J214*V214/M214</f>
        <v>0</v>
      </c>
      <c r="O214" s="127">
        <f>N214 / AA816</f>
        <v>0</v>
      </c>
      <c r="P214" s="268">
        <f>N214 / AA856</f>
        <v>0</v>
      </c>
      <c r="Q214" s="128">
        <f>IF(OR(OR(J214=0,G214 = "#N/A N/A"),G214="#N/A Real Time"),0,G214*J214*V214/M214)</f>
        <v>0</v>
      </c>
      <c r="R214" s="129">
        <f>Q214 / AA816*100</f>
        <v>0</v>
      </c>
      <c r="S214" s="273">
        <f>Q214 / AA856*100</f>
        <v>0</v>
      </c>
      <c r="T214" s="129">
        <f>IF(S214&lt;0,R214,0)</f>
        <v>0</v>
      </c>
      <c r="U214" s="273">
        <f>IF(S214&gt;0,R214,0)</f>
        <v>0</v>
      </c>
      <c r="V214" s="120">
        <f>IF(EXACT(D214,UPPER(D214)),1,0.01)/X214</f>
        <v>1</v>
      </c>
      <c r="W214" s="120">
        <v>0</v>
      </c>
      <c r="X214" s="120">
        <v>1</v>
      </c>
      <c r="Y214" s="127">
        <f>IF(AND(S214&lt;0,O214&gt;0),O214,0)</f>
        <v>0</v>
      </c>
      <c r="Z214" s="127">
        <f>IF(AND(S214&gt;0,O214&gt;0),O214,0)</f>
        <v>0</v>
      </c>
      <c r="AA214" s="74"/>
      <c r="AB214" s="130">
        <f>_xll.BDH(C214,$AB$11,$D$1,$D$1)</f>
        <v>42.25</v>
      </c>
      <c r="AC214" s="130">
        <f>IF(OR(OR(F214="#N/A N/A",F214="#N/A Real Time"),OR(AB214="#N/A N/A",AB214="#N/A Real Time")),0,  F214 - AB214)</f>
        <v>0.25</v>
      </c>
      <c r="AD214" s="177">
        <f>IF(OR(AB214=0,AB214="#N/A N/A"),0,AC214 / AB214*100)</f>
        <v>0.59171597633136097</v>
      </c>
      <c r="AE214" s="132">
        <v>0</v>
      </c>
      <c r="AF214" s="133">
        <f>IF(D214 = D856,1,_xll.BDP(K214,$AF$11)*L214)</f>
        <v>8.8610000000000007</v>
      </c>
      <c r="AG214" s="134">
        <f>AC214*AE214*V214/AF214 / AI816</f>
        <v>0</v>
      </c>
      <c r="AH214" s="278">
        <f>AC214*AE214*V214/AF214 / AI856</f>
        <v>0</v>
      </c>
      <c r="AI214" s="77"/>
      <c r="AJ214" s="73"/>
      <c r="AK214" s="65"/>
    </row>
    <row r="215" spans="1:37" x14ac:dyDescent="0.2">
      <c r="A215" s="209"/>
      <c r="B215" s="120">
        <v>25604</v>
      </c>
      <c r="C215" s="120" t="s">
        <v>1504</v>
      </c>
      <c r="D215" s="120" t="str">
        <f>_xll.BDP(C215,$D$11)</f>
        <v>HKD</v>
      </c>
      <c r="E215" s="120" t="s">
        <v>1505</v>
      </c>
      <c r="F215" s="121">
        <f>_xll.BDP(C215,$F$11)</f>
        <v>9.4499999999999993</v>
      </c>
      <c r="G215" s="121">
        <f>_xll.BDP(C215,$G$11)</f>
        <v>9.51</v>
      </c>
      <c r="H215" s="122">
        <f>IF(OR(OR(G215="#N/A N/A",G215="#N/A Real Time"),OR(F215="#N/A N/A",F215="#N/A Real Time")),0,  G215 - F215)</f>
        <v>6.0000000000000497E-2</v>
      </c>
      <c r="I215" s="123">
        <f>IF(OR(F215=0,F215="#N/A N/A"),0,H215 / F215*100)</f>
        <v>0.63492063492064021</v>
      </c>
      <c r="J215" s="124">
        <v>0</v>
      </c>
      <c r="K215" s="120" t="str">
        <f>CONCATENATE(D856,D215, " Curncy")</f>
        <v>EURHKD Curncy</v>
      </c>
      <c r="L215" s="120">
        <f>IF(D215 = D856,1,_xll.BDP(K215,$L$11))</f>
        <v>1</v>
      </c>
      <c r="M215" s="260">
        <f>IF(D215 = D856,1,_xll.BDP(K215,$M$11)*L215)</f>
        <v>8.8698999999999995</v>
      </c>
      <c r="N215" s="126">
        <f>H215*J215*V215/M215</f>
        <v>0</v>
      </c>
      <c r="O215" s="127">
        <f>N215 / AA816</f>
        <v>0</v>
      </c>
      <c r="P215" s="268">
        <f>N215 / AA856</f>
        <v>0</v>
      </c>
      <c r="Q215" s="128">
        <f>IF(OR(OR(J215=0,G215 = "#N/A N/A"),G215="#N/A Real Time"),0,G215*J215*V215/M215)</f>
        <v>0</v>
      </c>
      <c r="R215" s="129">
        <f>Q215 / AA816*100</f>
        <v>0</v>
      </c>
      <c r="S215" s="273">
        <f>Q215 / AA856*100</f>
        <v>0</v>
      </c>
      <c r="T215" s="129">
        <f>IF(S215&lt;0,R215,0)</f>
        <v>0</v>
      </c>
      <c r="U215" s="273">
        <f>IF(S215&gt;0,R215,0)</f>
        <v>0</v>
      </c>
      <c r="V215" s="120">
        <f>IF(EXACT(D215,UPPER(D215)),1,0.01)/X215</f>
        <v>1</v>
      </c>
      <c r="W215" s="120">
        <v>0</v>
      </c>
      <c r="X215" s="120">
        <v>1</v>
      </c>
      <c r="Y215" s="127">
        <f>IF(AND(S215&lt;0,O215&gt;0),O215,0)</f>
        <v>0</v>
      </c>
      <c r="Z215" s="127">
        <f>IF(AND(S215&gt;0,O215&gt;0),O215,0)</f>
        <v>0</v>
      </c>
      <c r="AA215" s="218"/>
      <c r="AB215" s="130">
        <f>_xll.BDH(C215,$AB$11,$D$1,$D$1)</f>
        <v>9.5</v>
      </c>
      <c r="AC215" s="130">
        <f>IF(OR(OR(F215="#N/A N/A",F215="#N/A Real Time"),OR(AB215="#N/A N/A",AB215="#N/A Real Time")),0,  F215 - AB215)</f>
        <v>-5.0000000000000711E-2</v>
      </c>
      <c r="AD215" s="177">
        <f>IF(OR(AB215=0,AB215="#N/A N/A"),0,AC215 / AB215*100)</f>
        <v>-0.52631578947369162</v>
      </c>
      <c r="AE215" s="132">
        <v>0</v>
      </c>
      <c r="AF215" s="133">
        <f>IF(D215 = D856,1,_xll.BDP(K215,$AF$11)*L215)</f>
        <v>8.8610000000000007</v>
      </c>
      <c r="AG215" s="134">
        <f>AC215*AE215*V215/AF215 / AI816</f>
        <v>0</v>
      </c>
      <c r="AH215" s="278">
        <f>AC215*AE215*V215/AF215 / AI856</f>
        <v>0</v>
      </c>
      <c r="AI215" s="223"/>
      <c r="AJ215" s="73"/>
      <c r="AK215" s="65"/>
    </row>
    <row r="216" spans="1:37" x14ac:dyDescent="0.2">
      <c r="B216" s="120">
        <v>1807</v>
      </c>
      <c r="C216" s="120" t="s">
        <v>804</v>
      </c>
      <c r="D216" s="120" t="str">
        <f>_xll.BDP(C216,$D$11)</f>
        <v>HKD</v>
      </c>
      <c r="E216" s="120" t="s">
        <v>848</v>
      </c>
      <c r="F216" s="121">
        <f>_xll.BDP(C216,$F$11)</f>
        <v>136</v>
      </c>
      <c r="G216" s="121">
        <f>_xll.BDP(C216,$G$11)</f>
        <v>134.69999999999999</v>
      </c>
      <c r="H216" s="122">
        <f>IF(OR(OR(G216="#N/A N/A",G216="#N/A Real Time"),OR(F216="#N/A N/A",F216="#N/A Real Time")),0,  G216 - F216)</f>
        <v>-1.3000000000000114</v>
      </c>
      <c r="I216" s="123">
        <f>IF(OR(F216=0,F216="#N/A N/A"),0,H216 / F216*100)</f>
        <v>-0.95588235294118484</v>
      </c>
      <c r="J216" s="124">
        <v>0</v>
      </c>
      <c r="K216" s="120" t="str">
        <f>CONCATENATE(D856,D216, " Curncy")</f>
        <v>EURHKD Curncy</v>
      </c>
      <c r="L216" s="120">
        <f>IF(D216 = D856,1,_xll.BDP(K216,$L$11))</f>
        <v>1</v>
      </c>
      <c r="M216" s="260">
        <f>IF(D216 = D856,1,_xll.BDP(K216,$M$11)*L216)</f>
        <v>8.8698999999999995</v>
      </c>
      <c r="N216" s="126">
        <f>H216*J216*V216/M216</f>
        <v>0</v>
      </c>
      <c r="O216" s="127">
        <f>N216 / AA816</f>
        <v>0</v>
      </c>
      <c r="P216" s="268">
        <f>N216 / AA856</f>
        <v>0</v>
      </c>
      <c r="Q216" s="128">
        <f>IF(OR(OR(J216=0,G216 = "#N/A N/A"),G216="#N/A Real Time"),0,G216*J216*V216/M216)</f>
        <v>0</v>
      </c>
      <c r="R216" s="129">
        <f>Q216 / AA816*100</f>
        <v>0</v>
      </c>
      <c r="S216" s="273">
        <f>Q216 / AA856*100</f>
        <v>0</v>
      </c>
      <c r="T216" s="129">
        <f>IF(S216&lt;0,R216,0)</f>
        <v>0</v>
      </c>
      <c r="U216" s="273">
        <f>IF(S216&gt;0,R216,0)</f>
        <v>0</v>
      </c>
      <c r="V216" s="120">
        <f>IF(EXACT(D216,UPPER(D216)),1,0.01)/X216</f>
        <v>1</v>
      </c>
      <c r="W216" s="120">
        <v>0</v>
      </c>
      <c r="X216" s="120">
        <v>1</v>
      </c>
      <c r="Y216" s="127">
        <f>IF(AND(S216&lt;0,O216&gt;0),O216,0)</f>
        <v>0</v>
      </c>
      <c r="Z216" s="127">
        <f>IF(AND(S216&gt;0,O216&gt;0),O216,0)</f>
        <v>0</v>
      </c>
      <c r="AA216" s="74"/>
      <c r="AB216" s="130">
        <f>_xll.BDH(C216,$AB$11,$D$1,$D$1)</f>
        <v>136.80000000000001</v>
      </c>
      <c r="AC216" s="130">
        <f>IF(OR(OR(F216="#N/A N/A",F216="#N/A Real Time"),OR(AB216="#N/A N/A",AB216="#N/A Real Time")),0,  F216 - AB216)</f>
        <v>-0.80000000000001137</v>
      </c>
      <c r="AD216" s="177">
        <f>IF(OR(AB216=0,AB216="#N/A N/A"),0,AC216 / AB216*100)</f>
        <v>-0.58479532163743519</v>
      </c>
      <c r="AE216" s="132">
        <v>0</v>
      </c>
      <c r="AF216" s="133">
        <f>IF(D216 = D856,1,_xll.BDP(K216,$AF$11)*L216)</f>
        <v>8.8610000000000007</v>
      </c>
      <c r="AG216" s="134">
        <f>AC216*AE216*V216/AF216 / AI816</f>
        <v>0</v>
      </c>
      <c r="AH216" s="278">
        <f>AC216*AE216*V216/AF216 / AI856</f>
        <v>0</v>
      </c>
      <c r="AI216" s="77"/>
      <c r="AJ216" s="73"/>
      <c r="AK216" s="65"/>
    </row>
    <row r="217" spans="1:37" x14ac:dyDescent="0.2">
      <c r="A217" s="209"/>
      <c r="B217" s="120">
        <v>28346</v>
      </c>
      <c r="C217" s="120" t="s">
        <v>1491</v>
      </c>
      <c r="D217" s="120" t="str">
        <f>_xll.BDP(C217,$D$11)</f>
        <v>HKD</v>
      </c>
      <c r="E217" s="120" t="s">
        <v>1492</v>
      </c>
      <c r="F217" s="121">
        <f>_xll.BDP(C217,$F$11)</f>
        <v>16.059999999999999</v>
      </c>
      <c r="G217" s="121">
        <f>_xll.BDP(C217,$G$11)</f>
        <v>16.100000000000001</v>
      </c>
      <c r="H217" s="122">
        <f>IF(OR(OR(G217="#N/A N/A",G217="#N/A Real Time"),OR(F217="#N/A N/A",F217="#N/A Real Time")),0,  G217 - F217)</f>
        <v>4.00000000000027E-2</v>
      </c>
      <c r="I217" s="123">
        <f>IF(OR(F217=0,F217="#N/A N/A"),0,H217 / F217*100)</f>
        <v>0.24906600249067684</v>
      </c>
      <c r="J217" s="124">
        <v>0</v>
      </c>
      <c r="K217" s="120" t="str">
        <f>CONCATENATE(D856,D217, " Curncy")</f>
        <v>EURHKD Curncy</v>
      </c>
      <c r="L217" s="120">
        <f>IF(D217 = D856,1,_xll.BDP(K217,$L$11))</f>
        <v>1</v>
      </c>
      <c r="M217" s="260">
        <f>IF(D217 = D856,1,_xll.BDP(K217,$M$11)*L217)</f>
        <v>8.8698999999999995</v>
      </c>
      <c r="N217" s="126">
        <f>H217*J217*V217/M217</f>
        <v>0</v>
      </c>
      <c r="O217" s="127">
        <f>N217 / AA816</f>
        <v>0</v>
      </c>
      <c r="P217" s="268">
        <f>N217 / AA856</f>
        <v>0</v>
      </c>
      <c r="Q217" s="128">
        <f>IF(OR(OR(J217=0,G217 = "#N/A N/A"),G217="#N/A Real Time"),0,G217*J217*V217/M217)</f>
        <v>0</v>
      </c>
      <c r="R217" s="129">
        <f>Q217 / AA816*100</f>
        <v>0</v>
      </c>
      <c r="S217" s="273">
        <f>Q217 / AA856*100</f>
        <v>0</v>
      </c>
      <c r="T217" s="129">
        <f>IF(S217&lt;0,R217,0)</f>
        <v>0</v>
      </c>
      <c r="U217" s="273">
        <f>IF(S217&gt;0,R217,0)</f>
        <v>0</v>
      </c>
      <c r="V217" s="120">
        <f>IF(EXACT(D217,UPPER(D217)),1,0.01)/X217</f>
        <v>1</v>
      </c>
      <c r="W217" s="120">
        <v>0</v>
      </c>
      <c r="X217" s="120">
        <v>1</v>
      </c>
      <c r="Y217" s="127">
        <f>IF(AND(S217&lt;0,O217&gt;0),O217,0)</f>
        <v>0</v>
      </c>
      <c r="Z217" s="127">
        <f>IF(AND(S217&gt;0,O217&gt;0),O217,0)</f>
        <v>0</v>
      </c>
      <c r="AA217" s="218"/>
      <c r="AB217" s="130">
        <f>_xll.BDH(C217,$AB$11,$D$1,$D$1)</f>
        <v>15.96</v>
      </c>
      <c r="AC217" s="130">
        <f>IF(OR(OR(F217="#N/A N/A",F217="#N/A Real Time"),OR(AB217="#N/A N/A",AB217="#N/A Real Time")),0,  F217 - AB217)</f>
        <v>9.9999999999997868E-2</v>
      </c>
      <c r="AD217" s="177">
        <f>IF(OR(AB217=0,AB217="#N/A N/A"),0,AC217 / AB217*100)</f>
        <v>0.62656641604008689</v>
      </c>
      <c r="AE217" s="132">
        <v>0</v>
      </c>
      <c r="AF217" s="133">
        <f>IF(D217 = D856,1,_xll.BDP(K217,$AF$11)*L217)</f>
        <v>8.8610000000000007</v>
      </c>
      <c r="AG217" s="134">
        <f>AC217*AE217*V217/AF217 / AI816</f>
        <v>0</v>
      </c>
      <c r="AH217" s="278">
        <f>AC217*AE217*V217/AF217 / AI856</f>
        <v>0</v>
      </c>
      <c r="AI217" s="223"/>
      <c r="AJ217" s="73"/>
      <c r="AK217" s="65"/>
    </row>
    <row r="218" spans="1:37" x14ac:dyDescent="0.2">
      <c r="B218" s="120">
        <v>24515</v>
      </c>
      <c r="C218" s="120" t="s">
        <v>158</v>
      </c>
      <c r="D218" s="120" t="str">
        <f>_xll.BDP(C218,$D$11)</f>
        <v>HKD</v>
      </c>
      <c r="E218" s="120" t="s">
        <v>360</v>
      </c>
      <c r="F218" s="121">
        <f>_xll.BDP(C218,$F$11)</f>
        <v>21.2</v>
      </c>
      <c r="G218" s="121">
        <f>_xll.BDP(C218,$G$11)</f>
        <v>21.1</v>
      </c>
      <c r="H218" s="122">
        <f>IF(OR(OR(G218="#N/A N/A",G218="#N/A Real Time"),OR(F218="#N/A N/A",F218="#N/A Real Time")),0,  G218 - F218)</f>
        <v>-9.9999999999997868E-2</v>
      </c>
      <c r="I218" s="123">
        <f>IF(OR(F218=0,F218="#N/A N/A"),0,H218 / F218*100)</f>
        <v>-0.47169811320753707</v>
      </c>
      <c r="J218" s="124">
        <v>0</v>
      </c>
      <c r="K218" s="120" t="str">
        <f>CONCATENATE(D856,D218, " Curncy")</f>
        <v>EURHKD Curncy</v>
      </c>
      <c r="L218" s="120">
        <f>IF(D218 = D856,1,_xll.BDP(K218,$L$11))</f>
        <v>1</v>
      </c>
      <c r="M218" s="260">
        <f>IF(D218 = D856,1,_xll.BDP(K218,$M$11)*L218)</f>
        <v>8.8698999999999995</v>
      </c>
      <c r="N218" s="126">
        <f>H218*J218*V218/M218</f>
        <v>0</v>
      </c>
      <c r="O218" s="127">
        <f>N218 / AA816</f>
        <v>0</v>
      </c>
      <c r="P218" s="268">
        <f>N218 / AA856</f>
        <v>0</v>
      </c>
      <c r="Q218" s="128">
        <f>IF(OR(OR(J218=0,G218 = "#N/A N/A"),G218="#N/A Real Time"),0,G218*J218*V218/M218)</f>
        <v>0</v>
      </c>
      <c r="R218" s="129">
        <f>Q218 / AA816*100</f>
        <v>0</v>
      </c>
      <c r="S218" s="273">
        <f>Q218 / AA856*100</f>
        <v>0</v>
      </c>
      <c r="T218" s="129">
        <f>IF(S218&lt;0,R218,0)</f>
        <v>0</v>
      </c>
      <c r="U218" s="273">
        <f>IF(S218&gt;0,R218,0)</f>
        <v>0</v>
      </c>
      <c r="V218" s="120">
        <f>IF(EXACT(D218,UPPER(D218)),1,0.01)/X218</f>
        <v>1</v>
      </c>
      <c r="W218" s="120">
        <v>0</v>
      </c>
      <c r="X218" s="120">
        <v>1</v>
      </c>
      <c r="Y218" s="127">
        <f>IF(AND(S218&lt;0,O218&gt;0),O218,0)</f>
        <v>0</v>
      </c>
      <c r="Z218" s="127">
        <f>IF(AND(S218&gt;0,O218&gt;0),O218,0)</f>
        <v>0</v>
      </c>
      <c r="AA218" s="74"/>
      <c r="AB218" s="130">
        <f>_xll.BDH(C218,$AB$11,$D$1,$D$1)</f>
        <v>21.1</v>
      </c>
      <c r="AC218" s="130">
        <f>IF(OR(OR(F218="#N/A N/A",F218="#N/A Real Time"),OR(AB218="#N/A N/A",AB218="#N/A Real Time")),0,  F218 - AB218)</f>
        <v>9.9999999999997868E-2</v>
      </c>
      <c r="AD218" s="177">
        <f>IF(OR(AB218=0,AB218="#N/A N/A"),0,AC218 / AB218*100)</f>
        <v>0.47393364928908943</v>
      </c>
      <c r="AE218" s="132">
        <v>0</v>
      </c>
      <c r="AF218" s="133">
        <f>IF(D218 = D856,1,_xll.BDP(K218,$AF$11)*L218)</f>
        <v>8.8610000000000007</v>
      </c>
      <c r="AG218" s="134">
        <f>AC218*AE218*V218/AF218 / AI816</f>
        <v>0</v>
      </c>
      <c r="AH218" s="278">
        <f>AC218*AE218*V218/AF218 / AI856</f>
        <v>0</v>
      </c>
      <c r="AI218" s="77"/>
      <c r="AJ218" s="73"/>
      <c r="AK218" s="65"/>
    </row>
    <row r="219" spans="1:37" x14ac:dyDescent="0.2">
      <c r="A219" s="102" t="s">
        <v>259</v>
      </c>
      <c r="B219" s="102"/>
      <c r="C219" s="102"/>
      <c r="D219" s="102"/>
      <c r="E219" s="102" t="s">
        <v>157</v>
      </c>
      <c r="F219" s="136"/>
      <c r="G219" s="136"/>
      <c r="H219" s="137"/>
      <c r="I219" s="138"/>
      <c r="J219" s="139"/>
      <c r="K219" s="102"/>
      <c r="L219" s="102"/>
      <c r="M219" s="263"/>
      <c r="N219" s="158">
        <f xml:space="preserve"> SUM(N201:N218)</f>
        <v>-5731.744439058325</v>
      </c>
      <c r="O219" s="140">
        <f xml:space="preserve"> SUM(O201:O218)</f>
        <v>-2.8670978509063285E-5</v>
      </c>
      <c r="P219" s="270">
        <f xml:space="preserve"> SUM(P201:P218)</f>
        <v>-2.6722645065363781E-5</v>
      </c>
      <c r="Q219" s="141">
        <f xml:space="preserve"> SUM(Q201:Q218)</f>
        <v>-2427393.7699410366</v>
      </c>
      <c r="R219" s="142">
        <f xml:space="preserve"> SUM(R201:R218)</f>
        <v>-1.214215939858748</v>
      </c>
      <c r="S219" s="275">
        <f xml:space="preserve"> SUM(S201:S218)</f>
        <v>-1.1317040185180796</v>
      </c>
      <c r="T219" s="142">
        <f xml:space="preserve"> SUM(T201:T218)</f>
        <v>-1.214215939858748</v>
      </c>
      <c r="U219" s="275">
        <f xml:space="preserve"> SUM(U201:U218)</f>
        <v>0</v>
      </c>
      <c r="V219" s="102"/>
      <c r="W219" s="102"/>
      <c r="X219" s="102"/>
      <c r="Y219" s="143">
        <f xml:space="preserve"> SUM(Y201:Y218)</f>
        <v>0</v>
      </c>
      <c r="Z219" s="143">
        <f xml:space="preserve"> SUM(Z201:Z218)</f>
        <v>0</v>
      </c>
      <c r="AA219" s="102"/>
      <c r="AB219" s="144"/>
      <c r="AC219" s="144"/>
      <c r="AD219" s="178"/>
      <c r="AE219" s="145"/>
      <c r="AF219" s="146"/>
      <c r="AG219" s="147">
        <f xml:space="preserve"> SUM(AG201:AG218)</f>
        <v>5.1554290401643215E-4</v>
      </c>
      <c r="AH219" s="280">
        <f xml:space="preserve"> SUM(AH201:AH218)</f>
        <v>4.8050781626746998E-4</v>
      </c>
      <c r="AI219" s="285"/>
      <c r="AJ219" s="73"/>
      <c r="AK219" s="65"/>
    </row>
    <row r="220" spans="1:37" x14ac:dyDescent="0.2">
      <c r="A220" s="12"/>
      <c r="B220" s="34"/>
      <c r="C220" s="86"/>
      <c r="D220" s="12"/>
      <c r="E220" s="12"/>
      <c r="F220" s="89"/>
      <c r="G220" s="89"/>
      <c r="H220" s="90"/>
      <c r="I220" s="91"/>
      <c r="J220" s="21"/>
      <c r="K220" s="34"/>
      <c r="L220" s="34"/>
      <c r="M220" s="291"/>
      <c r="N220" s="99"/>
      <c r="O220" s="57"/>
      <c r="P220" s="297"/>
      <c r="Q220" s="99"/>
      <c r="R220" s="10"/>
      <c r="S220" s="300"/>
      <c r="T220" s="100"/>
      <c r="U220" s="307"/>
      <c r="V220" s="27"/>
      <c r="W220" s="12"/>
      <c r="X220" s="12"/>
      <c r="Y220" s="101"/>
      <c r="Z220" s="101"/>
      <c r="AA220" s="94"/>
      <c r="AB220" s="95"/>
      <c r="AC220" s="95"/>
      <c r="AD220" s="96"/>
      <c r="AE220" s="95"/>
      <c r="AF220" s="97"/>
      <c r="AG220" s="72"/>
      <c r="AH220" s="309"/>
      <c r="AI220" s="77"/>
      <c r="AJ220" s="73"/>
      <c r="AK220" s="65"/>
    </row>
    <row r="221" spans="1:37" x14ac:dyDescent="0.2">
      <c r="A221" s="12"/>
      <c r="B221" s="120">
        <v>1254</v>
      </c>
      <c r="C221" s="120" t="s">
        <v>974</v>
      </c>
      <c r="D221" s="120" t="str">
        <f>_xll.BDP(C221,$D$11)</f>
        <v>HUF</v>
      </c>
      <c r="E221" s="120" t="s">
        <v>1297</v>
      </c>
      <c r="F221" s="121">
        <f>_xll.BDP(C221,$F$11)</f>
        <v>5560</v>
      </c>
      <c r="G221" s="121">
        <f>_xll.BDP(C221,$G$11)</f>
        <v>5535</v>
      </c>
      <c r="H221" s="122">
        <f>IF(OR(OR(G221="#N/A N/A",G221="#N/A Real Time"),OR(F221="#N/A N/A",F221="#N/A Real Time")),0,  G221 - F221)</f>
        <v>-25</v>
      </c>
      <c r="I221" s="123">
        <f>IF(OR(F221=0,F221="#N/A N/A"),0,H221 / F221*100)</f>
        <v>-0.44964028776978415</v>
      </c>
      <c r="J221" s="124">
        <v>0</v>
      </c>
      <c r="K221" s="120" t="str">
        <f>CONCATENATE(D856,D221, " Curncy")</f>
        <v>EURHUF Curncy</v>
      </c>
      <c r="L221" s="120">
        <f>IF(D221 = D856,1,_xll.BDP(K221,$L$11))</f>
        <v>1</v>
      </c>
      <c r="M221" s="260">
        <f>IF(D221 = D856,1,_xll.BDP(K221,$M$11)*L221)</f>
        <v>320.54000000000002</v>
      </c>
      <c r="N221" s="126">
        <f>H221*J221*V221/M221</f>
        <v>0</v>
      </c>
      <c r="O221" s="127">
        <f>N221 / AA816</f>
        <v>0</v>
      </c>
      <c r="P221" s="268">
        <f>N221 / AA856</f>
        <v>0</v>
      </c>
      <c r="Q221" s="128">
        <f>IF(OR(OR(J221=0,G221 = "#N/A N/A"),G221="#N/A Real Time"),0,G221*J221*V221/M221)</f>
        <v>0</v>
      </c>
      <c r="R221" s="129">
        <f>Q221 / AA816*100</f>
        <v>0</v>
      </c>
      <c r="S221" s="273">
        <f>Q221 / AA856*100</f>
        <v>0</v>
      </c>
      <c r="T221" s="129">
        <f>IF(S221&lt;0,R221,0)</f>
        <v>0</v>
      </c>
      <c r="U221" s="273">
        <f>IF(S221&gt;0,R221,0)</f>
        <v>0</v>
      </c>
      <c r="V221" s="120">
        <f>IF(EXACT(D221,UPPER(D221)),1,0.01)/X221</f>
        <v>1</v>
      </c>
      <c r="W221" s="120">
        <v>0</v>
      </c>
      <c r="X221" s="120">
        <v>1</v>
      </c>
      <c r="Y221" s="127">
        <f>IF(AND(S221&lt;0,O221&gt;0),O221,0)</f>
        <v>0</v>
      </c>
      <c r="Z221" s="127">
        <f>IF(AND(S221&gt;0,O221&gt;0),O221,0)</f>
        <v>0</v>
      </c>
      <c r="AA221" s="94"/>
      <c r="AB221" s="130">
        <f>_xll.BDH(C221,$AB$11,$D$1,$D$1)</f>
        <v>5600</v>
      </c>
      <c r="AC221" s="130">
        <f>IF(OR(OR(F221="#N/A N/A",F221="#N/A Real Time"),OR(AB221="#N/A N/A",AB221="#N/A Real Time")),0,  F221 - AB221)</f>
        <v>-40</v>
      </c>
      <c r="AD221" s="177">
        <f>IF(OR(AB221=0,AB221="#N/A N/A"),0,AC221 / AB221*100)</f>
        <v>-0.7142857142857143</v>
      </c>
      <c r="AE221" s="132">
        <v>0</v>
      </c>
      <c r="AF221" s="133">
        <f>IF(D221 = D856,1,_xll.BDP(K221,$AF$11)*L221)</f>
        <v>321.39</v>
      </c>
      <c r="AG221" s="134">
        <f>AC221*AE221*V221/AF221 / AI816</f>
        <v>0</v>
      </c>
      <c r="AH221" s="278">
        <f>AC221*AE221*V221/AF221 / AI856</f>
        <v>0</v>
      </c>
      <c r="AI221" s="77"/>
      <c r="AJ221" s="73"/>
      <c r="AK221" s="65"/>
    </row>
    <row r="222" spans="1:37" x14ac:dyDescent="0.2">
      <c r="A222" s="12"/>
      <c r="B222" s="120">
        <v>2244</v>
      </c>
      <c r="C222" s="120" t="s">
        <v>487</v>
      </c>
      <c r="D222" s="120" t="str">
        <f>_xll.BDP(C222,$D$11)</f>
        <v>HUF</v>
      </c>
      <c r="E222" s="120" t="s">
        <v>510</v>
      </c>
      <c r="F222" s="121">
        <f>_xll.BDP(C222,$F$11)</f>
        <v>13220</v>
      </c>
      <c r="G222" s="121">
        <f>_xll.BDP(C222,$G$11)</f>
        <v>13220</v>
      </c>
      <c r="H222" s="122">
        <f>IF(OR(OR(G222="#N/A N/A",G222="#N/A Real Time"),OR(F222="#N/A N/A",F222="#N/A Real Time")),0,  G222 - F222)</f>
        <v>0</v>
      </c>
      <c r="I222" s="123">
        <f>IF(OR(F222=0,F222="#N/A N/A"),0,H222 / F222*100)</f>
        <v>0</v>
      </c>
      <c r="J222" s="124">
        <v>0</v>
      </c>
      <c r="K222" s="120" t="str">
        <f>CONCATENATE(D856,D222, " Curncy")</f>
        <v>EURHUF Curncy</v>
      </c>
      <c r="L222" s="120">
        <f>IF(D222 = D856,1,_xll.BDP(K222,$L$11))</f>
        <v>1</v>
      </c>
      <c r="M222" s="260">
        <f>IF(D222 = D856,1,_xll.BDP(K222,$M$11)*L222)</f>
        <v>320.54000000000002</v>
      </c>
      <c r="N222" s="126">
        <f>H222*J222*V222/M222</f>
        <v>0</v>
      </c>
      <c r="O222" s="127">
        <f>N222 / AA816</f>
        <v>0</v>
      </c>
      <c r="P222" s="268">
        <f>N222 / AA856</f>
        <v>0</v>
      </c>
      <c r="Q222" s="128">
        <f>IF(OR(OR(J222=0,G222 = "#N/A N/A"),G222="#N/A Real Time"),0,G222*J222*V222/M222)</f>
        <v>0</v>
      </c>
      <c r="R222" s="129">
        <f>Q222 / AA816*100</f>
        <v>0</v>
      </c>
      <c r="S222" s="273">
        <f>Q222 / AA856*100</f>
        <v>0</v>
      </c>
      <c r="T222" s="129">
        <f>IF(S222&lt;0,R222,0)</f>
        <v>0</v>
      </c>
      <c r="U222" s="273">
        <f>IF(S222&gt;0,R222,0)</f>
        <v>0</v>
      </c>
      <c r="V222" s="120">
        <f>IF(EXACT(D222,UPPER(D222)),1,0.01)/X222</f>
        <v>1</v>
      </c>
      <c r="W222" s="120">
        <v>0</v>
      </c>
      <c r="X222" s="120">
        <v>1</v>
      </c>
      <c r="Y222" s="127">
        <f>IF(AND(S222&lt;0,O222&gt;0),O222,0)</f>
        <v>0</v>
      </c>
      <c r="Z222" s="127">
        <f>IF(AND(S222&gt;0,O222&gt;0),O222,0)</f>
        <v>0</v>
      </c>
      <c r="AA222" s="94"/>
      <c r="AB222" s="130">
        <f>_xll.BDH(C222,$AB$11,$D$1,$D$1)</f>
        <v>13090</v>
      </c>
      <c r="AC222" s="130">
        <f>IF(OR(OR(F222="#N/A N/A",F222="#N/A Real Time"),OR(AB222="#N/A N/A",AB222="#N/A Real Time")),0,  F222 - AB222)</f>
        <v>130</v>
      </c>
      <c r="AD222" s="177">
        <f>IF(OR(AB222=0,AB222="#N/A N/A"),0,AC222 / AB222*100)</f>
        <v>0.99312452253628725</v>
      </c>
      <c r="AE222" s="132">
        <v>0</v>
      </c>
      <c r="AF222" s="133">
        <f>IF(D222 = D856,1,_xll.BDP(K222,$AF$11)*L222)</f>
        <v>321.39</v>
      </c>
      <c r="AG222" s="134">
        <f>AC222*AE222*V222/AF222 / AI816</f>
        <v>0</v>
      </c>
      <c r="AH222" s="278">
        <f>AC222*AE222*V222/AF222 / AI856</f>
        <v>0</v>
      </c>
      <c r="AI222" s="77"/>
      <c r="AJ222" s="73"/>
      <c r="AK222" s="65"/>
    </row>
    <row r="223" spans="1:37" x14ac:dyDescent="0.2">
      <c r="A223" s="102" t="s">
        <v>508</v>
      </c>
      <c r="B223" s="102"/>
      <c r="C223" s="102"/>
      <c r="D223" s="102"/>
      <c r="E223" s="102" t="s">
        <v>509</v>
      </c>
      <c r="F223" s="136"/>
      <c r="G223" s="136"/>
      <c r="H223" s="137"/>
      <c r="I223" s="138"/>
      <c r="J223" s="139"/>
      <c r="K223" s="102"/>
      <c r="L223" s="102"/>
      <c r="M223" s="263"/>
      <c r="N223" s="158">
        <f xml:space="preserve"> SUM(N220:N222)</f>
        <v>0</v>
      </c>
      <c r="O223" s="140">
        <f xml:space="preserve"> SUM(O220:O222)</f>
        <v>0</v>
      </c>
      <c r="P223" s="270">
        <f xml:space="preserve"> SUM(P220:P222)</f>
        <v>0</v>
      </c>
      <c r="Q223" s="141">
        <f xml:space="preserve"> SUM(Q220:Q222)</f>
        <v>0</v>
      </c>
      <c r="R223" s="142">
        <f xml:space="preserve"> SUM(R220:R222)</f>
        <v>0</v>
      </c>
      <c r="S223" s="275">
        <f xml:space="preserve"> SUM(S220:S222)</f>
        <v>0</v>
      </c>
      <c r="T223" s="142">
        <f xml:space="preserve"> SUM(T220:T222)</f>
        <v>0</v>
      </c>
      <c r="U223" s="275">
        <f xml:space="preserve"> SUM(U220:U222)</f>
        <v>0</v>
      </c>
      <c r="V223" s="102"/>
      <c r="W223" s="102"/>
      <c r="X223" s="102"/>
      <c r="Y223" s="143">
        <f xml:space="preserve"> SUM(Y220:Y222)</f>
        <v>0</v>
      </c>
      <c r="Z223" s="143">
        <f xml:space="preserve"> SUM(Z220:Z222)</f>
        <v>0</v>
      </c>
      <c r="AA223" s="102"/>
      <c r="AB223" s="144"/>
      <c r="AC223" s="144"/>
      <c r="AD223" s="178"/>
      <c r="AE223" s="145"/>
      <c r="AF223" s="146"/>
      <c r="AG223" s="147">
        <f xml:space="preserve"> SUM(AG220:AG222)</f>
        <v>0</v>
      </c>
      <c r="AH223" s="280">
        <f xml:space="preserve"> SUM(AH220:AH222)</f>
        <v>0</v>
      </c>
      <c r="AI223" s="285"/>
      <c r="AJ223" s="73"/>
      <c r="AK223" s="65"/>
    </row>
    <row r="224" spans="1:37" x14ac:dyDescent="0.2">
      <c r="B224" s="32"/>
      <c r="C224" s="51"/>
      <c r="F224" s="38"/>
      <c r="G224" s="38"/>
      <c r="H224" s="39"/>
      <c r="I224" s="42"/>
      <c r="J224" s="18"/>
      <c r="K224" s="32"/>
      <c r="L224" s="32"/>
      <c r="M224" s="291"/>
      <c r="N224" s="99"/>
      <c r="O224" s="57"/>
      <c r="P224" s="297"/>
      <c r="Q224" s="40"/>
      <c r="R224" s="10"/>
      <c r="S224" s="300"/>
      <c r="T224" s="100"/>
      <c r="U224" s="307"/>
      <c r="V224" s="24"/>
      <c r="Y224" s="53"/>
      <c r="Z224" s="53"/>
      <c r="AA224" s="74"/>
      <c r="AB224" s="68"/>
      <c r="AC224" s="67"/>
      <c r="AD224" s="60"/>
      <c r="AE224" s="59"/>
      <c r="AF224" s="61"/>
      <c r="AG224" s="72"/>
      <c r="AH224" s="309"/>
      <c r="AI224" s="77"/>
      <c r="AJ224" s="73"/>
      <c r="AK224" s="65"/>
    </row>
    <row r="225" spans="1:37" x14ac:dyDescent="0.2">
      <c r="A225" s="209"/>
      <c r="B225" s="120">
        <v>27136</v>
      </c>
      <c r="C225" s="120" t="s">
        <v>1578</v>
      </c>
      <c r="D225" s="120" t="str">
        <f>_xll.BDP(C225,$D$11)</f>
        <v>EUR</v>
      </c>
      <c r="E225" s="120" t="s">
        <v>1579</v>
      </c>
      <c r="F225" s="121">
        <f>_xll.BDP(C225,$F$11)</f>
        <v>4.2539999999999996</v>
      </c>
      <c r="G225" s="121">
        <f>_xll.BDP(C225,$G$11)</f>
        <v>4.24</v>
      </c>
      <c r="H225" s="122">
        <f>IF(OR(OR(G225="#N/A N/A",G225="#N/A Real Time"),OR(F225="#N/A N/A",F225="#N/A Real Time")),0,  G225 - F225)</f>
        <v>-1.3999999999999346E-2</v>
      </c>
      <c r="I225" s="123">
        <f>IF(OR(F225=0,F225="#N/A N/A"),0,H225 / F225*100)</f>
        <v>-0.32910202162668895</v>
      </c>
      <c r="J225" s="124">
        <v>-654765</v>
      </c>
      <c r="K225" s="120" t="str">
        <f>CONCATENATE(D856,D225, " Curncy")</f>
        <v>EUREUR Curncy</v>
      </c>
      <c r="L225" s="120">
        <f>IF(D225 = D856,1,_xll.BDP(K225,$L$11))</f>
        <v>1</v>
      </c>
      <c r="M225" s="260">
        <f>IF(D225 = D856,1,_xll.BDP(K225,$M$11)*L225)</f>
        <v>1</v>
      </c>
      <c r="N225" s="126">
        <f>H225*J225*V225/M225</f>
        <v>9166.7099999995717</v>
      </c>
      <c r="O225" s="127">
        <f>N225 / AA816</f>
        <v>4.5853151375322307E-5</v>
      </c>
      <c r="P225" s="268">
        <f>N225 / AA856</f>
        <v>4.2737205112961027E-5</v>
      </c>
      <c r="Q225" s="128">
        <f>IF(OR(OR(J225=0,G225 = "#N/A N/A"),G225="#N/A Real Time"),0,G225*J225*V225/M225)</f>
        <v>-2776203.6</v>
      </c>
      <c r="R225" s="129">
        <f>Q225 / AA816*100</f>
        <v>-1.3886954416526833</v>
      </c>
      <c r="S225" s="273">
        <f>Q225 / AA856*100</f>
        <v>-1.294326783421166</v>
      </c>
      <c r="T225" s="129">
        <f>IF(S225&lt;0,R225,0)</f>
        <v>-1.3886954416526833</v>
      </c>
      <c r="U225" s="273">
        <f>IF(S225&gt;0,R225,0)</f>
        <v>0</v>
      </c>
      <c r="V225" s="120">
        <f>IF(EXACT(D225,UPPER(D225)),1,0.01)/X225</f>
        <v>1</v>
      </c>
      <c r="W225" s="120">
        <v>0</v>
      </c>
      <c r="X225" s="120">
        <v>1</v>
      </c>
      <c r="Y225" s="127">
        <f>IF(AND(S225&lt;0,O225&gt;0),O225,0)</f>
        <v>4.5853151375322307E-5</v>
      </c>
      <c r="Z225" s="127">
        <f>IF(AND(S225&gt;0,O225&gt;0),O225,0)</f>
        <v>0</v>
      </c>
      <c r="AA225" s="218"/>
      <c r="AB225" s="130">
        <f>_xll.BDH(C225,$AB$11,$D$1,$D$1)</f>
        <v>4.13</v>
      </c>
      <c r="AC225" s="130">
        <f>IF(OR(OR(F225="#N/A N/A",F225="#N/A Real Time"),OR(AB225="#N/A N/A",AB225="#N/A Real Time")),0,  F225 - AB225)</f>
        <v>0.12399999999999967</v>
      </c>
      <c r="AD225" s="177">
        <f>IF(OR(AB225=0,AB225="#N/A N/A"),0,AC225 / AB225*100)</f>
        <v>3.0024213075060451</v>
      </c>
      <c r="AE225" s="132">
        <v>-654765</v>
      </c>
      <c r="AF225" s="133">
        <f>IF(D225 = D856,1,_xll.BDP(K225,$AF$11)*L225)</f>
        <v>1</v>
      </c>
      <c r="AG225" s="134">
        <f>AC225*AE225*V225/AF225 / AI816</f>
        <v>-4.0530003827203776E-4</v>
      </c>
      <c r="AH225" s="278">
        <f>AC225*AE225*V225/AF225 / AI856</f>
        <v>-3.7775679736057723E-4</v>
      </c>
      <c r="AI225" s="223"/>
      <c r="AJ225" s="73"/>
      <c r="AK225" s="65"/>
    </row>
    <row r="226" spans="1:37" x14ac:dyDescent="0.2">
      <c r="B226" s="120">
        <v>10369</v>
      </c>
      <c r="C226" s="120"/>
      <c r="D226" s="120" t="s">
        <v>6</v>
      </c>
      <c r="E226" s="120" t="s">
        <v>418</v>
      </c>
      <c r="F226" s="121">
        <v>0.20749999999999999</v>
      </c>
      <c r="G226" s="121">
        <v>0.20749999999999999</v>
      </c>
      <c r="H226" s="122">
        <f>IF(OR(OR(G226="#N/A N/A",G226="#N/A Real Time"),OR(F226="#N/A N/A",F226="#N/A Real Time")),0,  G226 - F226)</f>
        <v>0</v>
      </c>
      <c r="I226" s="123">
        <f>IF(OR(F226=0,F226="#N/A N/A"),0,H226 / F226*100)</f>
        <v>0</v>
      </c>
      <c r="J226" s="124">
        <v>-50000</v>
      </c>
      <c r="K226" s="120" t="str">
        <f>CONCATENATE(D856,D226, " Curncy")</f>
        <v>EUREUR Curncy</v>
      </c>
      <c r="L226" s="120">
        <f>IF(D226 = D856,1,_xll.BDP(K226,$L$11))</f>
        <v>1</v>
      </c>
      <c r="M226" s="260">
        <f>IF(D226 = D856,1,_xll.BDP(K226,$M$11)*L226)</f>
        <v>1</v>
      </c>
      <c r="N226" s="126">
        <f>H226*J226*V226/M226</f>
        <v>0</v>
      </c>
      <c r="O226" s="127">
        <f>N226 / AA816</f>
        <v>0</v>
      </c>
      <c r="P226" s="268">
        <f>N226 / AA856</f>
        <v>0</v>
      </c>
      <c r="Q226" s="128">
        <f>IF(OR(OR(J226=0,G226 = "#N/A N/A"),G226="#N/A Real Time"),0,G226*J226*V226/M226)</f>
        <v>-10375</v>
      </c>
      <c r="R226" s="129">
        <f>Q226 / AA816*100</f>
        <v>-5.1897185088105894E-3</v>
      </c>
      <c r="S226" s="273">
        <f>Q226 / AA856*100</f>
        <v>-4.8370517126318097E-3</v>
      </c>
      <c r="T226" s="129">
        <f>IF(S226&lt;0,R226,0)</f>
        <v>-5.1897185088105894E-3</v>
      </c>
      <c r="U226" s="273">
        <f>IF(S226&gt;0,R226,0)</f>
        <v>0</v>
      </c>
      <c r="V226" s="120">
        <f>IF(EXACT(D226,UPPER(D226)),1,0.01)/X226</f>
        <v>1</v>
      </c>
      <c r="W226" s="120">
        <v>1</v>
      </c>
      <c r="X226" s="120">
        <v>1</v>
      </c>
      <c r="Y226" s="127">
        <f>IF(AND(S226&lt;0,O226&gt;0),O226,0)</f>
        <v>0</v>
      </c>
      <c r="Z226" s="127">
        <f>IF(AND(S226&gt;0,O226&gt;0),O226,0)</f>
        <v>0</v>
      </c>
      <c r="AA226" s="74"/>
      <c r="AB226" s="130">
        <v>0.20749999999999999</v>
      </c>
      <c r="AC226" s="130">
        <f>IF(OR(OR(F226="#N/A N/A",F226="#N/A Real Time"),OR(AB226="#N/A N/A",AB226="#N/A Real Time")),0,  F226 - AB226)</f>
        <v>0</v>
      </c>
      <c r="AD226" s="177">
        <f>IF(OR(AB226=0,AB226="#N/A N/A"),0,AC226 / AB226*100)</f>
        <v>0</v>
      </c>
      <c r="AE226" s="132">
        <v>-50000</v>
      </c>
      <c r="AF226" s="133">
        <f>IF(D226 = D856,1,_xll.BDP(K226,$AF$11)*L226)</f>
        <v>1</v>
      </c>
      <c r="AG226" s="134">
        <f>AC226*AE226*V226/AF226 / AI816</f>
        <v>0</v>
      </c>
      <c r="AH226" s="278">
        <f>AC226*AE226*V226/AF226 / AI856</f>
        <v>0</v>
      </c>
      <c r="AI226" s="77"/>
      <c r="AJ226" s="73"/>
      <c r="AK226" s="65"/>
    </row>
    <row r="227" spans="1:37" x14ac:dyDescent="0.2">
      <c r="B227" s="120">
        <v>6428</v>
      </c>
      <c r="C227" s="120" t="s">
        <v>156</v>
      </c>
      <c r="D227" s="120" t="str">
        <f>_xll.BDP(C227,$D$11)</f>
        <v>EUR</v>
      </c>
      <c r="E227" s="120" t="s">
        <v>419</v>
      </c>
      <c r="F227" s="121">
        <f>_xll.BDP(C227,$F$11)</f>
        <v>44</v>
      </c>
      <c r="G227" s="121">
        <f>_xll.BDP(C227,$G$11)</f>
        <v>44.38</v>
      </c>
      <c r="H227" s="122">
        <f>IF(OR(OR(G227="#N/A N/A",G227="#N/A Real Time"),OR(F227="#N/A N/A",F227="#N/A Real Time")),0,  G227 - F227)</f>
        <v>0.38000000000000256</v>
      </c>
      <c r="I227" s="123">
        <f>IF(OR(F227=0,F227="#N/A N/A"),0,H227 / F227*100)</f>
        <v>0.86363636363636942</v>
      </c>
      <c r="J227" s="124">
        <v>0</v>
      </c>
      <c r="K227" s="120" t="str">
        <f>CONCATENATE(D856,D227, " Curncy")</f>
        <v>EUREUR Curncy</v>
      </c>
      <c r="L227" s="120">
        <f>IF(D227 = D856,1,_xll.BDP(K227,$L$11))</f>
        <v>1</v>
      </c>
      <c r="M227" s="260">
        <f>IF(D227 = D856,1,_xll.BDP(K227,$M$11)*L227)</f>
        <v>1</v>
      </c>
      <c r="N227" s="126">
        <f>H227*J227*V227/M227</f>
        <v>0</v>
      </c>
      <c r="O227" s="127">
        <f>N227 / AA816</f>
        <v>0</v>
      </c>
      <c r="P227" s="268">
        <f>N227 / AA856</f>
        <v>0</v>
      </c>
      <c r="Q227" s="128">
        <f>IF(OR(OR(J227=0,G227 = "#N/A N/A"),G227="#N/A Real Time"),0,G227*J227*V227/M227)</f>
        <v>0</v>
      </c>
      <c r="R227" s="129">
        <f>Q227 / AA816*100</f>
        <v>0</v>
      </c>
      <c r="S227" s="273">
        <f>Q227 / AA856*100</f>
        <v>0</v>
      </c>
      <c r="T227" s="129">
        <f>IF(S227&lt;0,R227,0)</f>
        <v>0</v>
      </c>
      <c r="U227" s="273">
        <f>IF(S227&gt;0,R227,0)</f>
        <v>0</v>
      </c>
      <c r="V227" s="120">
        <f>IF(EXACT(D227,UPPER(D227)),1,0.01)/X227</f>
        <v>1</v>
      </c>
      <c r="W227" s="120">
        <v>0</v>
      </c>
      <c r="X227" s="120">
        <v>1</v>
      </c>
      <c r="Y227" s="127">
        <f>IF(AND(S227&lt;0,O227&gt;0),O227,0)</f>
        <v>0</v>
      </c>
      <c r="Z227" s="127">
        <f>IF(AND(S227&gt;0,O227&gt;0),O227,0)</f>
        <v>0</v>
      </c>
      <c r="AA227" s="74"/>
      <c r="AB227" s="130">
        <f>_xll.BDH(C227,$AB$11,$D$1,$D$1)</f>
        <v>44</v>
      </c>
      <c r="AC227" s="130">
        <f>IF(OR(OR(F227="#N/A N/A",F227="#N/A Real Time"),OR(AB227="#N/A N/A",AB227="#N/A Real Time")),0,  F227 - AB227)</f>
        <v>0</v>
      </c>
      <c r="AD227" s="177">
        <f>IF(OR(AB227=0,AB227="#N/A N/A"),0,AC227 / AB227*100)</f>
        <v>0</v>
      </c>
      <c r="AE227" s="132">
        <v>0</v>
      </c>
      <c r="AF227" s="133">
        <f>IF(D227 = D856,1,_xll.BDP(K227,$AF$11)*L227)</f>
        <v>1</v>
      </c>
      <c r="AG227" s="134">
        <f>AC227*AE227*V227/AF227 / AI816</f>
        <v>0</v>
      </c>
      <c r="AH227" s="278">
        <f>AC227*AE227*V227/AF227 / AI856</f>
        <v>0</v>
      </c>
      <c r="AI227" s="77"/>
      <c r="AJ227" s="73"/>
      <c r="AK227" s="65"/>
    </row>
    <row r="228" spans="1:37" x14ac:dyDescent="0.2">
      <c r="B228" s="120">
        <v>26275</v>
      </c>
      <c r="C228" s="120"/>
      <c r="D228" s="120" t="s">
        <v>32</v>
      </c>
      <c r="E228" s="120" t="s">
        <v>155</v>
      </c>
      <c r="F228" s="121">
        <v>116.38</v>
      </c>
      <c r="G228" s="121">
        <v>116.38</v>
      </c>
      <c r="H228" s="122">
        <f>IF(OR(OR(G228="#N/A N/A",G228="#N/A Real Time"),OR(F228="#N/A N/A",F228="#N/A Real Time")),0,  G228 - F228)</f>
        <v>0</v>
      </c>
      <c r="I228" s="123">
        <f>IF(OR(F228=0,F228="#N/A N/A"),0,H228 / F228*100)</f>
        <v>0</v>
      </c>
      <c r="J228" s="124">
        <v>16378.450500000001</v>
      </c>
      <c r="K228" s="120" t="str">
        <f>CONCATENATE(D856,D228, " Curncy")</f>
        <v>EURUSD Curncy</v>
      </c>
      <c r="L228" s="120">
        <f>IF(D228 = D856,1,_xll.BDP(K228,$L$11))</f>
        <v>1</v>
      </c>
      <c r="M228" s="260">
        <f>IF(D228 = D856,1,_xll.BDP(K228,$M$11)*L228)</f>
        <v>1.1314</v>
      </c>
      <c r="N228" s="126">
        <f>H228*J228*V228/M228</f>
        <v>0</v>
      </c>
      <c r="O228" s="127">
        <f>N228 / AA816</f>
        <v>0</v>
      </c>
      <c r="P228" s="268">
        <f>N228 / AA856</f>
        <v>0</v>
      </c>
      <c r="Q228" s="128">
        <f>IF(OR(OR(J228=0,G228 = "#N/A N/A"),G228="#N/A Real Time"),0,G228*J228*V228/M228)</f>
        <v>1684748.1608538094</v>
      </c>
      <c r="R228" s="129">
        <f>Q228 / AA816*100</f>
        <v>0.84273433378964957</v>
      </c>
      <c r="S228" s="273">
        <f>Q228 / AA856*100</f>
        <v>0.78546640740349027</v>
      </c>
      <c r="T228" s="129">
        <f>IF(S228&lt;0,R228,0)</f>
        <v>0</v>
      </c>
      <c r="U228" s="273">
        <f>IF(S228&gt;0,R228,0)</f>
        <v>0.84273433378964957</v>
      </c>
      <c r="V228" s="120">
        <f>IF(EXACT(D228,UPPER(D228)),1,0.01)/X228</f>
        <v>1</v>
      </c>
      <c r="W228" s="120">
        <v>1</v>
      </c>
      <c r="X228" s="120">
        <v>1</v>
      </c>
      <c r="Y228" s="127">
        <f>IF(AND(S228&lt;0,O228&gt;0),O228,0)</f>
        <v>0</v>
      </c>
      <c r="Z228" s="127">
        <f>IF(AND(S228&gt;0,O228&gt;0),O228,0)</f>
        <v>0</v>
      </c>
      <c r="AA228" s="74"/>
      <c r="AB228" s="130">
        <v>116.38</v>
      </c>
      <c r="AC228" s="130">
        <f>IF(OR(OR(F228="#N/A N/A",F228="#N/A Real Time"),OR(AB228="#N/A N/A",AB228="#N/A Real Time")),0,  F228 - AB228)</f>
        <v>0</v>
      </c>
      <c r="AD228" s="177">
        <f>IF(OR(AB228=0,AB228="#N/A N/A"),0,AC228 / AB228*100)</f>
        <v>0</v>
      </c>
      <c r="AE228" s="132">
        <v>16378.450500000001</v>
      </c>
      <c r="AF228" s="133">
        <f>IF(D228 = D856,1,_xll.BDP(K228,$AF$11)*L228)</f>
        <v>1.1298999999999999</v>
      </c>
      <c r="AG228" s="134">
        <f>AC228*AE228*V228/AF228 / AI816</f>
        <v>0</v>
      </c>
      <c r="AH228" s="278">
        <f>AC228*AE228*V228/AF228 / AI856</f>
        <v>0</v>
      </c>
      <c r="AI228" s="77"/>
      <c r="AJ228" s="73"/>
      <c r="AK228" s="65"/>
    </row>
    <row r="229" spans="1:37" x14ac:dyDescent="0.2">
      <c r="A229" s="102" t="s">
        <v>260</v>
      </c>
      <c r="B229" s="102"/>
      <c r="C229" s="102"/>
      <c r="D229" s="102"/>
      <c r="E229" s="102" t="s">
        <v>154</v>
      </c>
      <c r="F229" s="136"/>
      <c r="G229" s="136"/>
      <c r="H229" s="137"/>
      <c r="I229" s="138"/>
      <c r="J229" s="139"/>
      <c r="K229" s="102"/>
      <c r="L229" s="102"/>
      <c r="M229" s="263"/>
      <c r="N229" s="158">
        <f xml:space="preserve"> SUM(N224:N228)</f>
        <v>9166.7099999995717</v>
      </c>
      <c r="O229" s="140">
        <f xml:space="preserve"> SUM(O224:O228)</f>
        <v>4.5853151375322307E-5</v>
      </c>
      <c r="P229" s="270">
        <f xml:space="preserve"> SUM(P224:P228)</f>
        <v>4.2737205112961027E-5</v>
      </c>
      <c r="Q229" s="141">
        <f xml:space="preserve"> SUM(Q224:Q228)</f>
        <v>-1101830.4391461906</v>
      </c>
      <c r="R229" s="142">
        <f xml:space="preserve"> SUM(R224:R228)</f>
        <v>-0.55115082637184432</v>
      </c>
      <c r="S229" s="275">
        <f xml:space="preserve"> SUM(S224:S228)</f>
        <v>-0.51369742773030747</v>
      </c>
      <c r="T229" s="142">
        <f xml:space="preserve"> SUM(T224:T228)</f>
        <v>-1.3938851601614939</v>
      </c>
      <c r="U229" s="275">
        <f xml:space="preserve"> SUM(U224:U228)</f>
        <v>0.84273433378964957</v>
      </c>
      <c r="V229" s="102"/>
      <c r="W229" s="102"/>
      <c r="X229" s="102"/>
      <c r="Y229" s="143">
        <f xml:space="preserve"> SUM(Y224:Y228)</f>
        <v>4.5853151375322307E-5</v>
      </c>
      <c r="Z229" s="143">
        <f xml:space="preserve"> SUM(Z224:Z228)</f>
        <v>0</v>
      </c>
      <c r="AA229" s="102"/>
      <c r="AB229" s="144"/>
      <c r="AC229" s="144"/>
      <c r="AD229" s="178"/>
      <c r="AE229" s="145"/>
      <c r="AF229" s="146"/>
      <c r="AG229" s="147">
        <f xml:space="preserve"> SUM(AG224:AG228)</f>
        <v>-4.0530003827203776E-4</v>
      </c>
      <c r="AH229" s="280">
        <f xml:space="preserve"> SUM(AH224:AH228)</f>
        <v>-3.7775679736057723E-4</v>
      </c>
      <c r="AI229" s="285"/>
      <c r="AJ229" s="73"/>
      <c r="AK229" s="65"/>
    </row>
    <row r="230" spans="1:37" x14ac:dyDescent="0.2">
      <c r="B230" s="32"/>
      <c r="C230" s="51"/>
      <c r="F230" s="38"/>
      <c r="G230" s="38"/>
      <c r="H230" s="39"/>
      <c r="I230" s="42"/>
      <c r="J230" s="18"/>
      <c r="K230" s="32"/>
      <c r="L230" s="32"/>
      <c r="M230" s="291"/>
      <c r="N230" s="99"/>
      <c r="O230" s="57"/>
      <c r="P230" s="297"/>
      <c r="Q230" s="40"/>
      <c r="R230" s="10"/>
      <c r="S230" s="300"/>
      <c r="T230" s="100"/>
      <c r="U230" s="307"/>
      <c r="V230" s="24"/>
      <c r="Y230" s="53"/>
      <c r="Z230" s="53"/>
      <c r="AA230" s="74"/>
      <c r="AB230" s="68"/>
      <c r="AC230" s="67"/>
      <c r="AD230" s="60"/>
      <c r="AE230" s="59"/>
      <c r="AF230" s="61"/>
      <c r="AG230" s="72"/>
      <c r="AH230" s="309"/>
      <c r="AI230" s="77"/>
      <c r="AJ230" s="73"/>
      <c r="AK230" s="65"/>
    </row>
    <row r="231" spans="1:37" x14ac:dyDescent="0.2">
      <c r="B231" s="120"/>
      <c r="C231" s="120" t="s">
        <v>603</v>
      </c>
      <c r="D231" s="120" t="str">
        <f>_xll.BDP(C231,$D$11)</f>
        <v>EUR</v>
      </c>
      <c r="E231" s="120" t="str">
        <f>_xll.BDP(C231,$E$11)</f>
        <v>FTSE/MIB IDX FUT  Jun19</v>
      </c>
      <c r="F231" s="121">
        <f>_xll.BDP(C231,$F$11)</f>
        <v>21314</v>
      </c>
      <c r="G231" s="121">
        <f>_xll.BDP(C231,$G$11)</f>
        <v>21415</v>
      </c>
      <c r="H231" s="122">
        <f>IF(OR(OR(G231="#N/A N/A",G231="#N/A Real Time"),OR(F231="#N/A N/A",F231="#N/A Real Time")),0,  G231 - F231)</f>
        <v>101</v>
      </c>
      <c r="I231" s="123">
        <f>IF(OR(F231=0,F231="#N/A N/A"),0,H231 / F231*100)</f>
        <v>0.47386694191611145</v>
      </c>
      <c r="J231" s="124">
        <v>0</v>
      </c>
      <c r="K231" s="120" t="str">
        <f>CONCATENATE(D856,D231, " Curncy")</f>
        <v>EUREUR Curncy</v>
      </c>
      <c r="L231" s="120">
        <f>IF(D231 = D856,1,_xll.BDP(K231,$L$11))</f>
        <v>1</v>
      </c>
      <c r="M231" s="260">
        <f>IF(D231 = D856,1,_xll.BDP(K231,$M$11)*L231)</f>
        <v>1</v>
      </c>
      <c r="N231" s="126">
        <f>H231*J231*V231/M231</f>
        <v>0</v>
      </c>
      <c r="O231" s="127">
        <f>N231 / AA816</f>
        <v>0</v>
      </c>
      <c r="P231" s="268">
        <f>N231 / AA856</f>
        <v>0</v>
      </c>
      <c r="Q231" s="128">
        <f>IF(OR(OR(J231=0,G231 = "#N/A N/A"),G231="#N/A Real Time"),0,G231*J231*V231/M231)</f>
        <v>0</v>
      </c>
      <c r="R231" s="129">
        <f>Q231 / AA816*100</f>
        <v>0</v>
      </c>
      <c r="S231" s="273">
        <f>Q231 / AA856*100</f>
        <v>0</v>
      </c>
      <c r="T231" s="129">
        <f>IF(S231&lt;0,R231,0)</f>
        <v>0</v>
      </c>
      <c r="U231" s="273">
        <f>IF(S231&gt;0,R231,0)</f>
        <v>0</v>
      </c>
      <c r="V231" s="120">
        <f>IF(EXACT(D231,UPPER(D231)),1,0.01)/X231</f>
        <v>1</v>
      </c>
      <c r="W231" s="120">
        <v>3</v>
      </c>
      <c r="X231" s="120">
        <v>1</v>
      </c>
      <c r="Y231" s="127">
        <f>IF(AND(S231&lt;0,O231&gt;0),O231,0)</f>
        <v>0</v>
      </c>
      <c r="Z231" s="127">
        <f>IF(AND(S231&gt;0,O231&gt;0),O231,0)</f>
        <v>0</v>
      </c>
      <c r="AA231" s="74"/>
      <c r="AB231" s="130">
        <f>_xll.BDH(C231,$AB$11,$D$1,$D$1)</f>
        <v>21175</v>
      </c>
      <c r="AC231" s="130">
        <f>IF(OR(OR(F231="#N/A N/A",F231="#N/A Real Time"),OR(AB231="#N/A N/A",AB231="#N/A Real Time")),0,  F231 - AB231)</f>
        <v>139</v>
      </c>
      <c r="AD231" s="177">
        <f>IF(OR(AB231=0,AB231="#N/A N/A"),0,AC231 / AB231*100)</f>
        <v>0.65643447461629278</v>
      </c>
      <c r="AE231" s="132">
        <v>0</v>
      </c>
      <c r="AF231" s="133">
        <f>IF(D231 = D856,1,_xll.BDP(K231,$AF$11)*L231)</f>
        <v>1</v>
      </c>
      <c r="AG231" s="134">
        <f>AC231*AE231*V231/AF231 / AI816</f>
        <v>0</v>
      </c>
      <c r="AH231" s="278">
        <f>AC231*AE231*V231/AF231 / AI856</f>
        <v>0</v>
      </c>
      <c r="AI231" s="77"/>
      <c r="AJ231" s="73"/>
      <c r="AK231" s="65"/>
    </row>
    <row r="232" spans="1:37" x14ac:dyDescent="0.2">
      <c r="B232" s="120">
        <v>27961</v>
      </c>
      <c r="C232" s="120" t="s">
        <v>712</v>
      </c>
      <c r="D232" s="120" t="str">
        <f>_xll.BDP(C232,$D$11)</f>
        <v>EUR</v>
      </c>
      <c r="E232" s="120" t="s">
        <v>1298</v>
      </c>
      <c r="F232" s="121">
        <f>_xll.BDP(C232,$F$11)</f>
        <v>15.92</v>
      </c>
      <c r="G232" s="121">
        <f>_xll.BDP(C232,$G$11)</f>
        <v>15.86</v>
      </c>
      <c r="H232" s="122">
        <f>IF(OR(OR(G232="#N/A N/A",G232="#N/A Real Time"),OR(F232="#N/A N/A",F232="#N/A Real Time")),0,  G232 - F232)</f>
        <v>-6.0000000000000497E-2</v>
      </c>
      <c r="I232" s="123">
        <f>IF(OR(F232=0,F232="#N/A N/A"),0,H232 / F232*100)</f>
        <v>-0.37688442211055589</v>
      </c>
      <c r="J232" s="124">
        <v>0</v>
      </c>
      <c r="K232" s="120" t="str">
        <f>CONCATENATE(D856,D232, " Curncy")</f>
        <v>EUREUR Curncy</v>
      </c>
      <c r="L232" s="120">
        <f>IF(D232 = D856,1,_xll.BDP(K232,$L$11))</f>
        <v>1</v>
      </c>
      <c r="M232" s="260">
        <f>IF(D232 = D856,1,_xll.BDP(K232,$M$11)*L232)</f>
        <v>1</v>
      </c>
      <c r="N232" s="126">
        <f>H232*J232*V232/M232</f>
        <v>0</v>
      </c>
      <c r="O232" s="127">
        <f>N232 / AA816</f>
        <v>0</v>
      </c>
      <c r="P232" s="268">
        <f>N232 / AA856</f>
        <v>0</v>
      </c>
      <c r="Q232" s="128">
        <f>IF(OR(OR(J232=0,G232 = "#N/A N/A"),G232="#N/A Real Time"),0,G232*J232*V232/M232)</f>
        <v>0</v>
      </c>
      <c r="R232" s="129">
        <f>Q232 / AA816*100</f>
        <v>0</v>
      </c>
      <c r="S232" s="273">
        <f>Q232 / AA856*100</f>
        <v>0</v>
      </c>
      <c r="T232" s="129">
        <f>IF(S232&lt;0,R232,0)</f>
        <v>0</v>
      </c>
      <c r="U232" s="273">
        <f>IF(S232&gt;0,R232,0)</f>
        <v>0</v>
      </c>
      <c r="V232" s="120">
        <f>IF(EXACT(D232,UPPER(D232)),1,0.01)/X232</f>
        <v>1</v>
      </c>
      <c r="W232" s="120">
        <v>0</v>
      </c>
      <c r="X232" s="120">
        <v>1</v>
      </c>
      <c r="Y232" s="127">
        <f>IF(AND(S232&lt;0,O232&gt;0),O232,0)</f>
        <v>0</v>
      </c>
      <c r="Z232" s="127">
        <f>IF(AND(S232&gt;0,O232&gt;0),O232,0)</f>
        <v>0</v>
      </c>
      <c r="AA232" s="74"/>
      <c r="AB232" s="130">
        <f>_xll.BDH(C232,$AB$11,$D$1,$D$1)</f>
        <v>16.100000000000001</v>
      </c>
      <c r="AC232" s="130">
        <f>IF(OR(OR(F232="#N/A N/A",F232="#N/A Real Time"),OR(AB232="#N/A N/A",AB232="#N/A Real Time")),0,  F232 - AB232)</f>
        <v>-0.18000000000000149</v>
      </c>
      <c r="AD232" s="177">
        <f>IF(OR(AB232=0,AB232="#N/A N/A"),0,AC232 / AB232*100)</f>
        <v>-1.1180124223602574</v>
      </c>
      <c r="AE232" s="132">
        <v>0</v>
      </c>
      <c r="AF232" s="133">
        <f>IF(D232 = D856,1,_xll.BDP(K232,$AF$11)*L232)</f>
        <v>1</v>
      </c>
      <c r="AG232" s="134">
        <f>AC232*AE232*V232/AF232 / AI816</f>
        <v>0</v>
      </c>
      <c r="AH232" s="278">
        <f>AC232*AE232*V232/AF232 / AI856</f>
        <v>0</v>
      </c>
      <c r="AI232" s="77"/>
      <c r="AJ232" s="73"/>
      <c r="AK232" s="65"/>
    </row>
    <row r="233" spans="1:37" x14ac:dyDescent="0.2">
      <c r="A233" s="209"/>
      <c r="B233" s="120">
        <v>7093</v>
      </c>
      <c r="C233" s="120" t="s">
        <v>1515</v>
      </c>
      <c r="D233" s="120" t="str">
        <f>_xll.BDP(C233,$D$11)</f>
        <v>EUR</v>
      </c>
      <c r="E233" s="120" t="s">
        <v>1516</v>
      </c>
      <c r="F233" s="121">
        <f>_xll.BDP(C233,$F$11)</f>
        <v>17.579999999999998</v>
      </c>
      <c r="G233" s="121">
        <f>_xll.BDP(C233,$G$11)</f>
        <v>17.71</v>
      </c>
      <c r="H233" s="122">
        <f>IF(OR(OR(G233="#N/A N/A",G233="#N/A Real Time"),OR(F233="#N/A N/A",F233="#N/A Real Time")),0,  G233 - F233)</f>
        <v>0.13000000000000256</v>
      </c>
      <c r="I233" s="123">
        <f>IF(OR(F233=0,F233="#N/A N/A"),0,H233 / F233*100)</f>
        <v>0.73947667804324557</v>
      </c>
      <c r="J233" s="124">
        <v>0</v>
      </c>
      <c r="K233" s="120" t="str">
        <f>CONCATENATE(D856,D233, " Curncy")</f>
        <v>EUREUR Curncy</v>
      </c>
      <c r="L233" s="120">
        <f>IF(D233 = D856,1,_xll.BDP(K233,$L$11))</f>
        <v>1</v>
      </c>
      <c r="M233" s="260">
        <f>IF(D233 = D856,1,_xll.BDP(K233,$M$11)*L233)</f>
        <v>1</v>
      </c>
      <c r="N233" s="126">
        <f>H233*J233*V233/M233</f>
        <v>0</v>
      </c>
      <c r="O233" s="127">
        <f>N233 / AA816</f>
        <v>0</v>
      </c>
      <c r="P233" s="268">
        <f>N233 / AA856</f>
        <v>0</v>
      </c>
      <c r="Q233" s="128">
        <f>IF(OR(OR(J233=0,G233 = "#N/A N/A"),G233="#N/A Real Time"),0,G233*J233*V233/M233)</f>
        <v>0</v>
      </c>
      <c r="R233" s="129">
        <f>Q233 / AA816*100</f>
        <v>0</v>
      </c>
      <c r="S233" s="273">
        <f>Q233 / AA856*100</f>
        <v>0</v>
      </c>
      <c r="T233" s="129">
        <f>IF(S233&lt;0,R233,0)</f>
        <v>0</v>
      </c>
      <c r="U233" s="273">
        <f>IF(S233&gt;0,R233,0)</f>
        <v>0</v>
      </c>
      <c r="V233" s="120">
        <f>IF(EXACT(D233,UPPER(D233)),1,0.01)/X233</f>
        <v>1</v>
      </c>
      <c r="W233" s="120">
        <v>0</v>
      </c>
      <c r="X233" s="120">
        <v>1</v>
      </c>
      <c r="Y233" s="127">
        <f>IF(AND(S233&lt;0,O233&gt;0),O233,0)</f>
        <v>0</v>
      </c>
      <c r="Z233" s="127">
        <f>IF(AND(S233&gt;0,O233&gt;0),O233,0)</f>
        <v>0</v>
      </c>
      <c r="AA233" s="218"/>
      <c r="AB233" s="130">
        <f>_xll.BDH(C233,$AB$11,$D$1,$D$1)</f>
        <v>17.82</v>
      </c>
      <c r="AC233" s="130">
        <f>IF(OR(OR(F233="#N/A N/A",F233="#N/A Real Time"),OR(AB233="#N/A N/A",AB233="#N/A Real Time")),0,  F233 - AB233)</f>
        <v>-0.24000000000000199</v>
      </c>
      <c r="AD233" s="177">
        <f>IF(OR(AB233=0,AB233="#N/A N/A"),0,AC233 / AB233*100)</f>
        <v>-1.346801346801358</v>
      </c>
      <c r="AE233" s="132">
        <v>0</v>
      </c>
      <c r="AF233" s="133">
        <f>IF(D233 = D856,1,_xll.BDP(K233,$AF$11)*L233)</f>
        <v>1</v>
      </c>
      <c r="AG233" s="134">
        <f>AC233*AE233*V233/AF233 / AI816</f>
        <v>0</v>
      </c>
      <c r="AH233" s="278">
        <f>AC233*AE233*V233/AF233 / AI856</f>
        <v>0</v>
      </c>
      <c r="AI233" s="223"/>
      <c r="AJ233" s="73"/>
      <c r="AK233" s="65"/>
    </row>
    <row r="234" spans="1:37" x14ac:dyDescent="0.2">
      <c r="B234" s="120">
        <v>19815</v>
      </c>
      <c r="C234" s="120" t="s">
        <v>720</v>
      </c>
      <c r="D234" s="120" t="str">
        <f>_xll.BDP(C234,$D$11)</f>
        <v>EUR</v>
      </c>
      <c r="E234" s="120" t="s">
        <v>749</v>
      </c>
      <c r="F234" s="121">
        <f>_xll.BDP(C234,$F$11)</f>
        <v>23.9</v>
      </c>
      <c r="G234" s="121">
        <f>_xll.BDP(C234,$G$11)</f>
        <v>24.08</v>
      </c>
      <c r="H234" s="122">
        <f>IF(OR(OR(G234="#N/A N/A",G234="#N/A Real Time"),OR(F234="#N/A N/A",F234="#N/A Real Time")),0,  G234 - F234)</f>
        <v>0.17999999999999972</v>
      </c>
      <c r="I234" s="123">
        <f>IF(OR(F234=0,F234="#N/A N/A"),0,H234 / F234*100)</f>
        <v>0.75313807531380639</v>
      </c>
      <c r="J234" s="124">
        <v>0</v>
      </c>
      <c r="K234" s="120" t="str">
        <f>CONCATENATE(D856,D234, " Curncy")</f>
        <v>EUREUR Curncy</v>
      </c>
      <c r="L234" s="120">
        <f>IF(D234 = D856,1,_xll.BDP(K234,$L$11))</f>
        <v>1</v>
      </c>
      <c r="M234" s="260">
        <f>IF(D234 = D856,1,_xll.BDP(K234,$M$11)*L234)</f>
        <v>1</v>
      </c>
      <c r="N234" s="126">
        <f>H234*J234*V234/M234</f>
        <v>0</v>
      </c>
      <c r="O234" s="127">
        <f>N234 / AA816</f>
        <v>0</v>
      </c>
      <c r="P234" s="268">
        <f>N234 / AA856</f>
        <v>0</v>
      </c>
      <c r="Q234" s="128">
        <f>IF(OR(OR(J234=0,G234 = "#N/A N/A"),G234="#N/A Real Time"),0,G234*J234*V234/M234)</f>
        <v>0</v>
      </c>
      <c r="R234" s="129">
        <f>Q234 / AA816*100</f>
        <v>0</v>
      </c>
      <c r="S234" s="273">
        <f>Q234 / AA856*100</f>
        <v>0</v>
      </c>
      <c r="T234" s="129">
        <f>IF(S234&lt;0,R234,0)</f>
        <v>0</v>
      </c>
      <c r="U234" s="273">
        <f>IF(S234&gt;0,R234,0)</f>
        <v>0</v>
      </c>
      <c r="V234" s="120">
        <f>IF(EXACT(D234,UPPER(D234)),1,0.01)/X234</f>
        <v>1</v>
      </c>
      <c r="W234" s="120">
        <v>0</v>
      </c>
      <c r="X234" s="120">
        <v>1</v>
      </c>
      <c r="Y234" s="127">
        <f>IF(AND(S234&lt;0,O234&gt;0),O234,0)</f>
        <v>0</v>
      </c>
      <c r="Z234" s="127">
        <f>IF(AND(S234&gt;0,O234&gt;0),O234,0)</f>
        <v>0</v>
      </c>
      <c r="AA234" s="74"/>
      <c r="AB234" s="130">
        <f>_xll.BDH(C234,$AB$11,$D$1,$D$1)</f>
        <v>23.6</v>
      </c>
      <c r="AC234" s="130">
        <f>IF(OR(OR(F234="#N/A N/A",F234="#N/A Real Time"),OR(AB234="#N/A N/A",AB234="#N/A Real Time")),0,  F234 - AB234)</f>
        <v>0.29999999999999716</v>
      </c>
      <c r="AD234" s="177">
        <f>IF(OR(AB234=0,AB234="#N/A N/A"),0,AC234 / AB234*100)</f>
        <v>1.2711864406779541</v>
      </c>
      <c r="AE234" s="132">
        <v>0</v>
      </c>
      <c r="AF234" s="133">
        <f>IF(D234 = D856,1,_xll.BDP(K234,$AF$11)*L234)</f>
        <v>1</v>
      </c>
      <c r="AG234" s="134">
        <f>AC234*AE234*V234/AF234 / AI816</f>
        <v>0</v>
      </c>
      <c r="AH234" s="278">
        <f>AC234*AE234*V234/AF234 / AI856</f>
        <v>0</v>
      </c>
      <c r="AI234" s="77"/>
      <c r="AJ234" s="73"/>
      <c r="AK234" s="65"/>
    </row>
    <row r="235" spans="1:37" x14ac:dyDescent="0.2">
      <c r="B235" s="120">
        <v>25371</v>
      </c>
      <c r="C235" s="120" t="s">
        <v>153</v>
      </c>
      <c r="D235" s="120" t="str">
        <f>_xll.BDP(C235,$D$11)</f>
        <v>EUR</v>
      </c>
      <c r="E235" s="120" t="s">
        <v>359</v>
      </c>
      <c r="F235" s="121">
        <f>_xll.BDP(C235,$F$11)</f>
        <v>15.78</v>
      </c>
      <c r="G235" s="121">
        <f>_xll.BDP(C235,$G$11)</f>
        <v>15.85</v>
      </c>
      <c r="H235" s="122">
        <f>IF(OR(OR(G235="#N/A N/A",G235="#N/A Real Time"),OR(F235="#N/A N/A",F235="#N/A Real Time")),0,  G235 - F235)</f>
        <v>7.0000000000000284E-2</v>
      </c>
      <c r="I235" s="123">
        <f>IF(OR(F235=0,F235="#N/A N/A"),0,H235 / F235*100)</f>
        <v>0.44359949302915264</v>
      </c>
      <c r="J235" s="124">
        <v>96327</v>
      </c>
      <c r="K235" s="120" t="str">
        <f>CONCATENATE(D856,D235, " Curncy")</f>
        <v>EUREUR Curncy</v>
      </c>
      <c r="L235" s="120">
        <f>IF(D235 = D856,1,_xll.BDP(K235,$L$11))</f>
        <v>1</v>
      </c>
      <c r="M235" s="260">
        <f>IF(D235 = D856,1,_xll.BDP(K235,$M$11)*L235)</f>
        <v>1</v>
      </c>
      <c r="N235" s="126">
        <f>H235*J235*V235/M235</f>
        <v>6742.8900000000276</v>
      </c>
      <c r="O235" s="127">
        <f>N235 / AA816</f>
        <v>3.3728868468312266E-5</v>
      </c>
      <c r="P235" s="268">
        <f>N235 / AA856</f>
        <v>3.1436826624181243E-5</v>
      </c>
      <c r="Q235" s="128">
        <f>IF(OR(OR(J235=0,G235 = "#N/A N/A"),G235="#N/A Real Time"),0,G235*J235*V235/M235)</f>
        <v>1526782.95</v>
      </c>
      <c r="R235" s="129">
        <f>Q235 / AA816*100</f>
        <v>0.76371795031821033</v>
      </c>
      <c r="S235" s="273">
        <f>Q235 / AA856*100</f>
        <v>0.71181957427610087</v>
      </c>
      <c r="T235" s="129">
        <f>IF(S235&lt;0,R235,0)</f>
        <v>0</v>
      </c>
      <c r="U235" s="273">
        <f>IF(S235&gt;0,R235,0)</f>
        <v>0.76371795031821033</v>
      </c>
      <c r="V235" s="120">
        <f>IF(EXACT(D235,UPPER(D235)),1,0.01)/X235</f>
        <v>1</v>
      </c>
      <c r="W235" s="120">
        <v>0</v>
      </c>
      <c r="X235" s="120">
        <v>1</v>
      </c>
      <c r="Y235" s="127">
        <f>IF(AND(S235&lt;0,O235&gt;0),O235,0)</f>
        <v>0</v>
      </c>
      <c r="Z235" s="127">
        <f>IF(AND(S235&gt;0,O235&gt;0),O235,0)</f>
        <v>3.3728868468312266E-5</v>
      </c>
      <c r="AA235" s="74"/>
      <c r="AB235" s="130">
        <f>_xll.BDH(C235,$AB$11,$D$1,$D$1)</f>
        <v>15.52</v>
      </c>
      <c r="AC235" s="130">
        <f>IF(OR(OR(F235="#N/A N/A",F235="#N/A Real Time"),OR(AB235="#N/A N/A",AB235="#N/A Real Time")),0,  F235 - AB235)</f>
        <v>0.25999999999999979</v>
      </c>
      <c r="AD235" s="177">
        <f>IF(OR(AB235=0,AB235="#N/A N/A"),0,AC235 / AB235*100)</f>
        <v>1.6752577319587614</v>
      </c>
      <c r="AE235" s="132">
        <v>96327</v>
      </c>
      <c r="AF235" s="133">
        <f>IF(D235 = D856,1,_xll.BDP(K235,$AF$11)*L235)</f>
        <v>1</v>
      </c>
      <c r="AG235" s="134">
        <f>AC235*AE235*V235/AF235 / AI816</f>
        <v>1.2502327927705126E-4</v>
      </c>
      <c r="AH235" s="278">
        <f>AC235*AE235*V235/AF235 / AI856</f>
        <v>1.1652699016898726E-4</v>
      </c>
      <c r="AI235" s="77"/>
      <c r="AJ235" s="73"/>
      <c r="AK235" s="65"/>
    </row>
    <row r="236" spans="1:37" x14ac:dyDescent="0.2">
      <c r="B236" s="120">
        <v>3020</v>
      </c>
      <c r="C236" s="120" t="s">
        <v>713</v>
      </c>
      <c r="D236" s="120" t="str">
        <f>_xll.BDP(C236,$D$11)</f>
        <v>EUR</v>
      </c>
      <c r="E236" s="120" t="s">
        <v>743</v>
      </c>
      <c r="F236" s="121">
        <f>_xll.BDP(C236,$F$11)</f>
        <v>1.34</v>
      </c>
      <c r="G236" s="121">
        <f>_xll.BDP(C236,$G$11)</f>
        <v>1.3779999999999999</v>
      </c>
      <c r="H236" s="122">
        <f>IF(OR(OR(G236="#N/A N/A",G236="#N/A Real Time"),OR(F236="#N/A N/A",F236="#N/A Real Time")),0,  G236 - F236)</f>
        <v>3.7999999999999812E-2</v>
      </c>
      <c r="I236" s="123">
        <f>IF(OR(F236=0,F236="#N/A N/A"),0,H236 / F236*100)</f>
        <v>2.835820895522374</v>
      </c>
      <c r="J236" s="124">
        <v>0</v>
      </c>
      <c r="K236" s="120" t="str">
        <f>CONCATENATE(D856,D236, " Curncy")</f>
        <v>EUREUR Curncy</v>
      </c>
      <c r="L236" s="120">
        <f>IF(D236 = D856,1,_xll.BDP(K236,$L$11))</f>
        <v>1</v>
      </c>
      <c r="M236" s="260">
        <f>IF(D236 = D856,1,_xll.BDP(K236,$M$11)*L236)</f>
        <v>1</v>
      </c>
      <c r="N236" s="126">
        <f>H236*J236*V236/M236</f>
        <v>0</v>
      </c>
      <c r="O236" s="127">
        <f>N236 / AA816</f>
        <v>0</v>
      </c>
      <c r="P236" s="268">
        <f>N236 / AA856</f>
        <v>0</v>
      </c>
      <c r="Q236" s="128">
        <f>IF(OR(OR(J236=0,G236 = "#N/A N/A"),G236="#N/A Real Time"),0,G236*J236*V236/M236)</f>
        <v>0</v>
      </c>
      <c r="R236" s="129">
        <f>Q236 / AA816*100</f>
        <v>0</v>
      </c>
      <c r="S236" s="273">
        <f>Q236 / AA856*100</f>
        <v>0</v>
      </c>
      <c r="T236" s="129">
        <f>IF(S236&lt;0,R236,0)</f>
        <v>0</v>
      </c>
      <c r="U236" s="273">
        <f>IF(S236&gt;0,R236,0)</f>
        <v>0</v>
      </c>
      <c r="V236" s="120">
        <f>IF(EXACT(D236,UPPER(D236)),1,0.01)/X236</f>
        <v>1</v>
      </c>
      <c r="W236" s="120">
        <v>0</v>
      </c>
      <c r="X236" s="120">
        <v>1</v>
      </c>
      <c r="Y236" s="127">
        <f>IF(AND(S236&lt;0,O236&gt;0),O236,0)</f>
        <v>0</v>
      </c>
      <c r="Z236" s="127">
        <f>IF(AND(S236&gt;0,O236&gt;0),O236,0)</f>
        <v>0</v>
      </c>
      <c r="AA236" s="74"/>
      <c r="AB236" s="130">
        <f>_xll.BDH(C236,$AB$11,$D$1,$D$1)</f>
        <v>1.359</v>
      </c>
      <c r="AC236" s="130">
        <f>IF(OR(OR(F236="#N/A N/A",F236="#N/A Real Time"),OR(AB236="#N/A N/A",AB236="#N/A Real Time")),0,  F236 - AB236)</f>
        <v>-1.8999999999999906E-2</v>
      </c>
      <c r="AD236" s="177">
        <f>IF(OR(AB236=0,AB236="#N/A N/A"),0,AC236 / AB236*100)</f>
        <v>-1.3980868285503978</v>
      </c>
      <c r="AE236" s="132">
        <v>0</v>
      </c>
      <c r="AF236" s="133">
        <f>IF(D236 = D856,1,_xll.BDP(K236,$AF$11)*L236)</f>
        <v>1</v>
      </c>
      <c r="AG236" s="134">
        <f>AC236*AE236*V236/AF236 / AI816</f>
        <v>0</v>
      </c>
      <c r="AH236" s="278">
        <f>AC236*AE236*V236/AF236 / AI856</f>
        <v>0</v>
      </c>
      <c r="AI236" s="77"/>
      <c r="AJ236" s="73"/>
      <c r="AK236" s="65"/>
    </row>
    <row r="237" spans="1:37" x14ac:dyDescent="0.2">
      <c r="B237" s="120">
        <v>22689</v>
      </c>
      <c r="C237" s="120" t="s">
        <v>714</v>
      </c>
      <c r="D237" s="120" t="str">
        <f>_xll.BDP(C237,$D$11)</f>
        <v>EUR</v>
      </c>
      <c r="E237" s="120" t="s">
        <v>744</v>
      </c>
      <c r="F237" s="121">
        <f>_xll.BDP(C237,$F$11)</f>
        <v>8.81</v>
      </c>
      <c r="G237" s="121">
        <f>_xll.BDP(C237,$G$11)</f>
        <v>8.85</v>
      </c>
      <c r="H237" s="122">
        <f>IF(OR(OR(G237="#N/A N/A",G237="#N/A Real Time"),OR(F237="#N/A N/A",F237="#N/A Real Time")),0,  G237 - F237)</f>
        <v>3.9999999999999147E-2</v>
      </c>
      <c r="I237" s="123">
        <f>IF(OR(F237=0,F237="#N/A N/A"),0,H237 / F237*100)</f>
        <v>0.45402951191826496</v>
      </c>
      <c r="J237" s="124">
        <v>0</v>
      </c>
      <c r="K237" s="120" t="str">
        <f>CONCATENATE(D856,D237, " Curncy")</f>
        <v>EUREUR Curncy</v>
      </c>
      <c r="L237" s="120">
        <f>IF(D237 = D856,1,_xll.BDP(K237,$L$11))</f>
        <v>1</v>
      </c>
      <c r="M237" s="260">
        <f>IF(D237 = D856,1,_xll.BDP(K237,$M$11)*L237)</f>
        <v>1</v>
      </c>
      <c r="N237" s="126">
        <f>H237*J237*V237/M237</f>
        <v>0</v>
      </c>
      <c r="O237" s="127">
        <f>N237 / AA816</f>
        <v>0</v>
      </c>
      <c r="P237" s="268">
        <f>N237 / AA856</f>
        <v>0</v>
      </c>
      <c r="Q237" s="128">
        <f>IF(OR(OR(J237=0,G237 = "#N/A N/A"),G237="#N/A Real Time"),0,G237*J237*V237/M237)</f>
        <v>0</v>
      </c>
      <c r="R237" s="129">
        <f>Q237 / AA816*100</f>
        <v>0</v>
      </c>
      <c r="S237" s="273">
        <f>Q237 / AA856*100</f>
        <v>0</v>
      </c>
      <c r="T237" s="129">
        <f>IF(S237&lt;0,R237,0)</f>
        <v>0</v>
      </c>
      <c r="U237" s="273">
        <f>IF(S237&gt;0,R237,0)</f>
        <v>0</v>
      </c>
      <c r="V237" s="120">
        <f>IF(EXACT(D237,UPPER(D237)),1,0.01)/X237</f>
        <v>1</v>
      </c>
      <c r="W237" s="120">
        <v>0</v>
      </c>
      <c r="X237" s="120">
        <v>1</v>
      </c>
      <c r="Y237" s="127">
        <f>IF(AND(S237&lt;0,O237&gt;0),O237,0)</f>
        <v>0</v>
      </c>
      <c r="Z237" s="127">
        <f>IF(AND(S237&gt;0,O237&gt;0),O237,0)</f>
        <v>0</v>
      </c>
      <c r="AA237" s="74"/>
      <c r="AB237" s="130">
        <f>_xll.BDH(C237,$AB$11,$D$1,$D$1)</f>
        <v>8.9</v>
      </c>
      <c r="AC237" s="130">
        <f>IF(OR(OR(F237="#N/A N/A",F237="#N/A Real Time"),OR(AB237="#N/A N/A",AB237="#N/A Real Time")),0,  F237 - AB237)</f>
        <v>-8.9999999999999858E-2</v>
      </c>
      <c r="AD237" s="177">
        <f>IF(OR(AB237=0,AB237="#N/A N/A"),0,AC237 / AB237*100)</f>
        <v>-1.0112359550561782</v>
      </c>
      <c r="AE237" s="132">
        <v>0</v>
      </c>
      <c r="AF237" s="133">
        <f>IF(D237 = D856,1,_xll.BDP(K237,$AF$11)*L237)</f>
        <v>1</v>
      </c>
      <c r="AG237" s="134">
        <f>AC237*AE237*V237/AF237 / AI816</f>
        <v>0</v>
      </c>
      <c r="AH237" s="278">
        <f>AC237*AE237*V237/AF237 / AI856</f>
        <v>0</v>
      </c>
      <c r="AI237" s="77"/>
      <c r="AJ237" s="73"/>
      <c r="AK237" s="65"/>
    </row>
    <row r="238" spans="1:37" x14ac:dyDescent="0.2">
      <c r="B238" s="120">
        <v>19435</v>
      </c>
      <c r="C238" s="120" t="s">
        <v>715</v>
      </c>
      <c r="D238" s="120" t="str">
        <f>_xll.BDP(C238,$D$11)</f>
        <v>EUR</v>
      </c>
      <c r="E238" s="120" t="s">
        <v>745</v>
      </c>
      <c r="F238" s="121">
        <f>_xll.BDP(C238,$F$11)</f>
        <v>9.75</v>
      </c>
      <c r="G238" s="121">
        <f>_xll.BDP(C238,$G$11)</f>
        <v>9.7959999999999994</v>
      </c>
      <c r="H238" s="122">
        <f>IF(OR(OR(G238="#N/A N/A",G238="#N/A Real Time"),OR(F238="#N/A N/A",F238="#N/A Real Time")),0,  G238 - F238)</f>
        <v>4.5999999999999375E-2</v>
      </c>
      <c r="I238" s="123">
        <f>IF(OR(F238=0,F238="#N/A N/A"),0,H238 / F238*100)</f>
        <v>0.4717948717948654</v>
      </c>
      <c r="J238" s="124">
        <v>0</v>
      </c>
      <c r="K238" s="120" t="str">
        <f>CONCATENATE(D856,D238, " Curncy")</f>
        <v>EUREUR Curncy</v>
      </c>
      <c r="L238" s="120">
        <f>IF(D238 = D856,1,_xll.BDP(K238,$L$11))</f>
        <v>1</v>
      </c>
      <c r="M238" s="260">
        <f>IF(D238 = D856,1,_xll.BDP(K238,$M$11)*L238)</f>
        <v>1</v>
      </c>
      <c r="N238" s="126">
        <f>H238*J238*V238/M238</f>
        <v>0</v>
      </c>
      <c r="O238" s="127">
        <f>N238 / AA816</f>
        <v>0</v>
      </c>
      <c r="P238" s="268">
        <f>N238 / AA856</f>
        <v>0</v>
      </c>
      <c r="Q238" s="128">
        <f>IF(OR(OR(J238=0,G238 = "#N/A N/A"),G238="#N/A Real Time"),0,G238*J238*V238/M238)</f>
        <v>0</v>
      </c>
      <c r="R238" s="129">
        <f>Q238 / AA816*100</f>
        <v>0</v>
      </c>
      <c r="S238" s="273">
        <f>Q238 / AA856*100</f>
        <v>0</v>
      </c>
      <c r="T238" s="129">
        <f>IF(S238&lt;0,R238,0)</f>
        <v>0</v>
      </c>
      <c r="U238" s="273">
        <f>IF(S238&gt;0,R238,0)</f>
        <v>0</v>
      </c>
      <c r="V238" s="120">
        <f>IF(EXACT(D238,UPPER(D238)),1,0.01)/X238</f>
        <v>1</v>
      </c>
      <c r="W238" s="120">
        <v>0</v>
      </c>
      <c r="X238" s="120">
        <v>1</v>
      </c>
      <c r="Y238" s="127">
        <f>IF(AND(S238&lt;0,O238&gt;0),O238,0)</f>
        <v>0</v>
      </c>
      <c r="Z238" s="127">
        <f>IF(AND(S238&gt;0,O238&gt;0),O238,0)</f>
        <v>0</v>
      </c>
      <c r="AA238" s="74"/>
      <c r="AB238" s="130">
        <f>_xll.BDH(C238,$AB$11,$D$1,$D$1)</f>
        <v>9.6980000000000004</v>
      </c>
      <c r="AC238" s="130">
        <f>IF(OR(OR(F238="#N/A N/A",F238="#N/A Real Time"),OR(AB238="#N/A N/A",AB238="#N/A Real Time")),0,  F238 - AB238)</f>
        <v>5.1999999999999602E-2</v>
      </c>
      <c r="AD238" s="177">
        <f>IF(OR(AB238=0,AB238="#N/A N/A"),0,AC238 / AB238*100)</f>
        <v>0.53619302949061243</v>
      </c>
      <c r="AE238" s="132">
        <v>0</v>
      </c>
      <c r="AF238" s="133">
        <f>IF(D238 = D856,1,_xll.BDP(K238,$AF$11)*L238)</f>
        <v>1</v>
      </c>
      <c r="AG238" s="134">
        <f>AC238*AE238*V238/AF238 / AI816</f>
        <v>0</v>
      </c>
      <c r="AH238" s="278">
        <f>AC238*AE238*V238/AF238 / AI856</f>
        <v>0</v>
      </c>
      <c r="AI238" s="77"/>
      <c r="AJ238" s="73"/>
      <c r="AK238" s="65"/>
    </row>
    <row r="239" spans="1:37" x14ac:dyDescent="0.2">
      <c r="B239" s="120">
        <v>76</v>
      </c>
      <c r="C239" s="120" t="s">
        <v>716</v>
      </c>
      <c r="D239" s="120" t="str">
        <f>_xll.BDP(C239,$D$11)</f>
        <v>EUR</v>
      </c>
      <c r="E239" s="120" t="s">
        <v>1299</v>
      </c>
      <c r="F239" s="121">
        <f>_xll.BDP(C239,$F$11)</f>
        <v>5.0599999999999996</v>
      </c>
      <c r="G239" s="121">
        <f>_xll.BDP(C239,$G$11)</f>
        <v>5.14</v>
      </c>
      <c r="H239" s="122">
        <f>IF(OR(OR(G239="#N/A N/A",G239="#N/A Real Time"),OR(F239="#N/A N/A",F239="#N/A Real Time")),0,  G239 - F239)</f>
        <v>8.0000000000000071E-2</v>
      </c>
      <c r="I239" s="123">
        <f>IF(OR(F239=0,F239="#N/A N/A"),0,H239 / F239*100)</f>
        <v>1.5810276679841913</v>
      </c>
      <c r="J239" s="124">
        <v>0</v>
      </c>
      <c r="K239" s="120" t="str">
        <f>CONCATENATE(D856,D239, " Curncy")</f>
        <v>EUREUR Curncy</v>
      </c>
      <c r="L239" s="120">
        <f>IF(D239 = D856,1,_xll.BDP(K239,$L$11))</f>
        <v>1</v>
      </c>
      <c r="M239" s="260">
        <f>IF(D239 = D856,1,_xll.BDP(K239,$M$11)*L239)</f>
        <v>1</v>
      </c>
      <c r="N239" s="126">
        <f>H239*J239*V239/M239</f>
        <v>0</v>
      </c>
      <c r="O239" s="127">
        <f>N239 / AA816</f>
        <v>0</v>
      </c>
      <c r="P239" s="268">
        <f>N239 / AA856</f>
        <v>0</v>
      </c>
      <c r="Q239" s="128">
        <f>IF(OR(OR(J239=0,G239 = "#N/A N/A"),G239="#N/A Real Time"),0,G239*J239*V239/M239)</f>
        <v>0</v>
      </c>
      <c r="R239" s="129">
        <f>Q239 / AA816*100</f>
        <v>0</v>
      </c>
      <c r="S239" s="273">
        <f>Q239 / AA856*100</f>
        <v>0</v>
      </c>
      <c r="T239" s="129">
        <f>IF(S239&lt;0,R239,0)</f>
        <v>0</v>
      </c>
      <c r="U239" s="273">
        <f>IF(S239&gt;0,R239,0)</f>
        <v>0</v>
      </c>
      <c r="V239" s="120">
        <f>IF(EXACT(D239,UPPER(D239)),1,0.01)/X239</f>
        <v>1</v>
      </c>
      <c r="W239" s="120">
        <v>0</v>
      </c>
      <c r="X239" s="120">
        <v>1</v>
      </c>
      <c r="Y239" s="127">
        <f>IF(AND(S239&lt;0,O239&gt;0),O239,0)</f>
        <v>0</v>
      </c>
      <c r="Z239" s="127">
        <f>IF(AND(S239&gt;0,O239&gt;0),O239,0)</f>
        <v>0</v>
      </c>
      <c r="AA239" s="74"/>
      <c r="AB239" s="130">
        <f>_xll.BDH(C239,$AB$11,$D$1,$D$1)</f>
        <v>5.04</v>
      </c>
      <c r="AC239" s="130">
        <f>IF(OR(OR(F239="#N/A N/A",F239="#N/A Real Time"),OR(AB239="#N/A N/A",AB239="#N/A Real Time")),0,  F239 - AB239)</f>
        <v>1.9999999999999574E-2</v>
      </c>
      <c r="AD239" s="177">
        <f>IF(OR(AB239=0,AB239="#N/A N/A"),0,AC239 / AB239*100)</f>
        <v>0.39682539682538837</v>
      </c>
      <c r="AE239" s="132">
        <v>0</v>
      </c>
      <c r="AF239" s="133">
        <f>IF(D239 = D856,1,_xll.BDP(K239,$AF$11)*L239)</f>
        <v>1</v>
      </c>
      <c r="AG239" s="134">
        <f>AC239*AE239*V239/AF239 / AI816</f>
        <v>0</v>
      </c>
      <c r="AH239" s="278">
        <f>AC239*AE239*V239/AF239 / AI856</f>
        <v>0</v>
      </c>
      <c r="AI239" s="77"/>
      <c r="AJ239" s="73"/>
      <c r="AK239" s="65"/>
    </row>
    <row r="240" spans="1:37" x14ac:dyDescent="0.2">
      <c r="B240" s="120">
        <v>4034</v>
      </c>
      <c r="C240" s="120" t="s">
        <v>717</v>
      </c>
      <c r="D240" s="120" t="str">
        <f>_xll.BDP(C240,$D$11)</f>
        <v>EUR</v>
      </c>
      <c r="E240" s="120" t="s">
        <v>746</v>
      </c>
      <c r="F240" s="121">
        <f>_xll.BDP(C240,$F$11)</f>
        <v>5.61</v>
      </c>
      <c r="G240" s="121">
        <f>_xll.BDP(C240,$G$11)</f>
        <v>5.5979999999999999</v>
      </c>
      <c r="H240" s="122">
        <f>IF(OR(OR(G240="#N/A N/A",G240="#N/A Real Time"),OR(F240="#N/A N/A",F240="#N/A Real Time")),0,  G240 - F240)</f>
        <v>-1.2000000000000455E-2</v>
      </c>
      <c r="I240" s="123">
        <f>IF(OR(F240=0,F240="#N/A N/A"),0,H240 / F240*100)</f>
        <v>-0.21390374331551615</v>
      </c>
      <c r="J240" s="124">
        <v>0</v>
      </c>
      <c r="K240" s="120" t="str">
        <f>CONCATENATE(D856,D240, " Curncy")</f>
        <v>EUREUR Curncy</v>
      </c>
      <c r="L240" s="120">
        <f>IF(D240 = D856,1,_xll.BDP(K240,$L$11))</f>
        <v>1</v>
      </c>
      <c r="M240" s="260">
        <f>IF(D240 = D856,1,_xll.BDP(K240,$M$11)*L240)</f>
        <v>1</v>
      </c>
      <c r="N240" s="126">
        <f>H240*J240*V240/M240</f>
        <v>0</v>
      </c>
      <c r="O240" s="127">
        <f>N240 / AA816</f>
        <v>0</v>
      </c>
      <c r="P240" s="268">
        <f>N240 / AA856</f>
        <v>0</v>
      </c>
      <c r="Q240" s="128">
        <f>IF(OR(OR(J240=0,G240 = "#N/A N/A"),G240="#N/A Real Time"),0,G240*J240*V240/M240)</f>
        <v>0</v>
      </c>
      <c r="R240" s="129">
        <f>Q240 / AA816*100</f>
        <v>0</v>
      </c>
      <c r="S240" s="273">
        <f>Q240 / AA856*100</f>
        <v>0</v>
      </c>
      <c r="T240" s="129">
        <f>IF(S240&lt;0,R240,0)</f>
        <v>0</v>
      </c>
      <c r="U240" s="273">
        <f>IF(S240&gt;0,R240,0)</f>
        <v>0</v>
      </c>
      <c r="V240" s="120">
        <f>IF(EXACT(D240,UPPER(D240)),1,0.01)/X240</f>
        <v>1</v>
      </c>
      <c r="W240" s="120">
        <v>0</v>
      </c>
      <c r="X240" s="120">
        <v>1</v>
      </c>
      <c r="Y240" s="127">
        <f>IF(AND(S240&lt;0,O240&gt;0),O240,0)</f>
        <v>0</v>
      </c>
      <c r="Z240" s="127">
        <f>IF(AND(S240&gt;0,O240&gt;0),O240,0)</f>
        <v>0</v>
      </c>
      <c r="AA240" s="74"/>
      <c r="AB240" s="130">
        <f>_xll.BDH(C240,$AB$11,$D$1,$D$1)</f>
        <v>5.6429999999999998</v>
      </c>
      <c r="AC240" s="130">
        <f>IF(OR(OR(F240="#N/A N/A",F240="#N/A Real Time"),OR(AB240="#N/A N/A",AB240="#N/A Real Time")),0,  F240 - AB240)</f>
        <v>-3.2999999999999474E-2</v>
      </c>
      <c r="AD240" s="177">
        <f>IF(OR(AB240=0,AB240="#N/A N/A"),0,AC240 / AB240*100)</f>
        <v>-0.58479532163741754</v>
      </c>
      <c r="AE240" s="132">
        <v>0</v>
      </c>
      <c r="AF240" s="133">
        <f>IF(D240 = D856,1,_xll.BDP(K240,$AF$11)*L240)</f>
        <v>1</v>
      </c>
      <c r="AG240" s="134">
        <f>AC240*AE240*V240/AF240 / AI816</f>
        <v>0</v>
      </c>
      <c r="AH240" s="278">
        <f>AC240*AE240*V240/AF240 / AI856</f>
        <v>0</v>
      </c>
      <c r="AI240" s="77"/>
      <c r="AJ240" s="73"/>
      <c r="AK240" s="65"/>
    </row>
    <row r="241" spans="1:37" x14ac:dyDescent="0.2">
      <c r="B241" s="120">
        <v>96</v>
      </c>
      <c r="C241" s="120" t="s">
        <v>718</v>
      </c>
      <c r="D241" s="120" t="str">
        <f>_xll.BDP(C241,$D$11)</f>
        <v>EUR</v>
      </c>
      <c r="E241" s="120" t="s">
        <v>747</v>
      </c>
      <c r="F241" s="121">
        <f>_xll.BDP(C241,$F$11)</f>
        <v>15.816000000000001</v>
      </c>
      <c r="G241" s="121">
        <f>_xll.BDP(C241,$G$11)</f>
        <v>15.625999999999999</v>
      </c>
      <c r="H241" s="122">
        <f>IF(OR(OR(G241="#N/A N/A",G241="#N/A Real Time"),OR(F241="#N/A N/A",F241="#N/A Real Time")),0,  G241 - F241)</f>
        <v>-0.19000000000000128</v>
      </c>
      <c r="I241" s="123">
        <f>IF(OR(F241=0,F241="#N/A N/A"),0,H241 / F241*100)</f>
        <v>-1.2013151239251472</v>
      </c>
      <c r="J241" s="124">
        <v>0</v>
      </c>
      <c r="K241" s="120" t="str">
        <f>CONCATENATE(D856,D241, " Curncy")</f>
        <v>EUREUR Curncy</v>
      </c>
      <c r="L241" s="120">
        <f>IF(D241 = D856,1,_xll.BDP(K241,$L$11))</f>
        <v>1</v>
      </c>
      <c r="M241" s="260">
        <f>IF(D241 = D856,1,_xll.BDP(K241,$M$11)*L241)</f>
        <v>1</v>
      </c>
      <c r="N241" s="126">
        <f>H241*J241*V241/M241</f>
        <v>0</v>
      </c>
      <c r="O241" s="127">
        <f>N241 / AA816</f>
        <v>0</v>
      </c>
      <c r="P241" s="268">
        <f>N241 / AA856</f>
        <v>0</v>
      </c>
      <c r="Q241" s="128">
        <f>IF(OR(OR(J241=0,G241 = "#N/A N/A"),G241="#N/A Real Time"),0,G241*J241*V241/M241)</f>
        <v>0</v>
      </c>
      <c r="R241" s="129">
        <f>Q241 / AA816*100</f>
        <v>0</v>
      </c>
      <c r="S241" s="273">
        <f>Q241 / AA856*100</f>
        <v>0</v>
      </c>
      <c r="T241" s="129">
        <f>IF(S241&lt;0,R241,0)</f>
        <v>0</v>
      </c>
      <c r="U241" s="273">
        <f>IF(S241&gt;0,R241,0)</f>
        <v>0</v>
      </c>
      <c r="V241" s="120">
        <f>IF(EXACT(D241,UPPER(D241)),1,0.01)/X241</f>
        <v>1</v>
      </c>
      <c r="W241" s="120">
        <v>0</v>
      </c>
      <c r="X241" s="120">
        <v>1</v>
      </c>
      <c r="Y241" s="127">
        <f>IF(AND(S241&lt;0,O241&gt;0),O241,0)</f>
        <v>0</v>
      </c>
      <c r="Z241" s="127">
        <f>IF(AND(S241&gt;0,O241&gt;0),O241,0)</f>
        <v>0</v>
      </c>
      <c r="AA241" s="74"/>
      <c r="AB241" s="130">
        <f>_xll.BDH(C241,$AB$11,$D$1,$D$1)</f>
        <v>15.923999999999999</v>
      </c>
      <c r="AC241" s="130">
        <f>IF(OR(OR(F241="#N/A N/A",F241="#N/A Real Time"),OR(AB241="#N/A N/A",AB241="#N/A Real Time")),0,  F241 - AB241)</f>
        <v>-0.10799999999999876</v>
      </c>
      <c r="AD241" s="177">
        <f>IF(OR(AB241=0,AB241="#N/A N/A"),0,AC241 / AB241*100)</f>
        <v>-0.67822155237376769</v>
      </c>
      <c r="AE241" s="132">
        <v>0</v>
      </c>
      <c r="AF241" s="133">
        <f>IF(D241 = D856,1,_xll.BDP(K241,$AF$11)*L241)</f>
        <v>1</v>
      </c>
      <c r="AG241" s="134">
        <f>AC241*AE241*V241/AF241 / AI816</f>
        <v>0</v>
      </c>
      <c r="AH241" s="278">
        <f>AC241*AE241*V241/AF241 / AI856</f>
        <v>0</v>
      </c>
      <c r="AI241" s="77"/>
      <c r="AJ241" s="73"/>
      <c r="AK241" s="65"/>
    </row>
    <row r="242" spans="1:37" x14ac:dyDescent="0.2">
      <c r="B242" s="120">
        <v>20770</v>
      </c>
      <c r="C242" s="120" t="s">
        <v>152</v>
      </c>
      <c r="D242" s="120" t="str">
        <f>_xll.BDP(C242,$D$11)</f>
        <v>EUR</v>
      </c>
      <c r="E242" s="120" t="s">
        <v>358</v>
      </c>
      <c r="F242" s="121">
        <f>_xll.BDP(C242,$F$11)</f>
        <v>14.202</v>
      </c>
      <c r="G242" s="121">
        <f>_xll.BDP(C242,$G$11)</f>
        <v>14.23</v>
      </c>
      <c r="H242" s="122">
        <f>IF(OR(OR(G242="#N/A N/A",G242="#N/A Real Time"),OR(F242="#N/A N/A",F242="#N/A Real Time")),0,  G242 - F242)</f>
        <v>2.8000000000000469E-2</v>
      </c>
      <c r="I242" s="123">
        <f>IF(OR(F242=0,F242="#N/A N/A"),0,H242 / F242*100)</f>
        <v>0.19715533023518145</v>
      </c>
      <c r="J242" s="124">
        <v>-117200</v>
      </c>
      <c r="K242" s="120" t="str">
        <f>CONCATENATE(D856,D242, " Curncy")</f>
        <v>EUREUR Curncy</v>
      </c>
      <c r="L242" s="120">
        <f>IF(D242 = D856,1,_xll.BDP(K242,$L$11))</f>
        <v>1</v>
      </c>
      <c r="M242" s="260">
        <f>IF(D242 = D856,1,_xll.BDP(K242,$M$11)*L242)</f>
        <v>1</v>
      </c>
      <c r="N242" s="126">
        <f>H242*J242*V242/M242</f>
        <v>-3281.6000000000549</v>
      </c>
      <c r="O242" s="127">
        <f>N242 / AA816</f>
        <v>-1.6415017116639148E-5</v>
      </c>
      <c r="P242" s="268">
        <f>N242 / AA856</f>
        <v>-1.5299536289323192E-5</v>
      </c>
      <c r="Q242" s="128">
        <f>IF(OR(OR(J242=0,G242 = "#N/A N/A"),G242="#N/A Real Time"),0,G242*J242*V242/M242)</f>
        <v>-1667756</v>
      </c>
      <c r="R242" s="129">
        <f>Q242 / AA816*100</f>
        <v>-0.83423461989203984</v>
      </c>
      <c r="S242" s="273">
        <f>Q242 / AA856*100</f>
        <v>-0.77754429070380493</v>
      </c>
      <c r="T242" s="129">
        <f>IF(S242&lt;0,R242,0)</f>
        <v>-0.83423461989203984</v>
      </c>
      <c r="U242" s="273">
        <f>IF(S242&gt;0,R242,0)</f>
        <v>0</v>
      </c>
      <c r="V242" s="120">
        <f>IF(EXACT(D242,UPPER(D242)),1,0.01)/X242</f>
        <v>1</v>
      </c>
      <c r="W242" s="120">
        <v>0</v>
      </c>
      <c r="X242" s="120">
        <v>1</v>
      </c>
      <c r="Y242" s="127">
        <f>IF(AND(S242&lt;0,O242&gt;0),O242,0)</f>
        <v>0</v>
      </c>
      <c r="Z242" s="127">
        <f>IF(AND(S242&gt;0,O242&gt;0),O242,0)</f>
        <v>0</v>
      </c>
      <c r="AA242" s="74"/>
      <c r="AB242" s="130">
        <f>_xll.BDH(C242,$AB$11,$D$1,$D$1)</f>
        <v>13.898</v>
      </c>
      <c r="AC242" s="130">
        <f>IF(OR(OR(F242="#N/A N/A",F242="#N/A Real Time"),OR(AB242="#N/A N/A",AB242="#N/A Real Time")),0,  F242 - AB242)</f>
        <v>0.30400000000000027</v>
      </c>
      <c r="AD242" s="177">
        <f>IF(OR(AB242=0,AB242="#N/A N/A"),0,AC242 / AB242*100)</f>
        <v>2.1873650885019447</v>
      </c>
      <c r="AE242" s="132">
        <v>-117200</v>
      </c>
      <c r="AF242" s="133">
        <f>IF(D242 = D856,1,_xll.BDP(K242,$AF$11)*L242)</f>
        <v>1</v>
      </c>
      <c r="AG242" s="134">
        <f>AC242*AE242*V242/AF242 / AI816</f>
        <v>-1.7785689181746357E-4</v>
      </c>
      <c r="AH242" s="278">
        <f>AC242*AE242*V242/AF242 / AI856</f>
        <v>-1.6577015419963015E-4</v>
      </c>
      <c r="AI242" s="77"/>
      <c r="AJ242" s="73"/>
      <c r="AK242" s="65"/>
    </row>
    <row r="243" spans="1:37" x14ac:dyDescent="0.2">
      <c r="B243" s="120">
        <v>26543</v>
      </c>
      <c r="C243" s="120" t="s">
        <v>151</v>
      </c>
      <c r="D243" s="120" t="str">
        <f>_xll.BDP(C243,$D$11)</f>
        <v>EUR</v>
      </c>
      <c r="E243" s="120" t="s">
        <v>357</v>
      </c>
      <c r="F243" s="121">
        <f>_xll.BDP(C243,$F$11)</f>
        <v>0.36249999999999999</v>
      </c>
      <c r="G243" s="121">
        <f>_xll.BDP(C243,$G$11)</f>
        <v>0.36349999999999999</v>
      </c>
      <c r="H243" s="122">
        <f>IF(OR(OR(G243="#N/A N/A",G243="#N/A Real Time"),OR(F243="#N/A N/A",F243="#N/A Real Time")),0,  G243 - F243)</f>
        <v>1.0000000000000009E-3</v>
      </c>
      <c r="I243" s="123">
        <f>IF(OR(F243=0,F243="#N/A N/A"),0,H243 / F243*100)</f>
        <v>0.27586206896551746</v>
      </c>
      <c r="J243" s="124">
        <v>0</v>
      </c>
      <c r="K243" s="120" t="str">
        <f>CONCATENATE(D856,D243, " Curncy")</f>
        <v>EUREUR Curncy</v>
      </c>
      <c r="L243" s="120">
        <f>IF(D243 = D856,1,_xll.BDP(K243,$L$11))</f>
        <v>1</v>
      </c>
      <c r="M243" s="260">
        <f>IF(D243 = D856,1,_xll.BDP(K243,$M$11)*L243)</f>
        <v>1</v>
      </c>
      <c r="N243" s="126">
        <f>H243*J243*V243/M243</f>
        <v>0</v>
      </c>
      <c r="O243" s="127">
        <f>N243 / AA816</f>
        <v>0</v>
      </c>
      <c r="P243" s="268">
        <f>N243 / AA856</f>
        <v>0</v>
      </c>
      <c r="Q243" s="128">
        <f>IF(OR(OR(J243=0,G243 = "#N/A N/A"),G243="#N/A Real Time"),0,G243*J243*V243/M243)</f>
        <v>0</v>
      </c>
      <c r="R243" s="129">
        <f>Q243 / AA816*100</f>
        <v>0</v>
      </c>
      <c r="S243" s="273">
        <f>Q243 / AA856*100</f>
        <v>0</v>
      </c>
      <c r="T243" s="129">
        <f>IF(S243&lt;0,R243,0)</f>
        <v>0</v>
      </c>
      <c r="U243" s="273">
        <f>IF(S243&gt;0,R243,0)</f>
        <v>0</v>
      </c>
      <c r="V243" s="120">
        <f>IF(EXACT(D243,UPPER(D243)),1,0.01)/X243</f>
        <v>1</v>
      </c>
      <c r="W243" s="120">
        <v>0</v>
      </c>
      <c r="X243" s="120">
        <v>1</v>
      </c>
      <c r="Y243" s="127">
        <f>IF(AND(S243&lt;0,O243&gt;0),O243,0)</f>
        <v>0</v>
      </c>
      <c r="Z243" s="127">
        <f>IF(AND(S243&gt;0,O243&gt;0),O243,0)</f>
        <v>0</v>
      </c>
      <c r="AA243" s="74"/>
      <c r="AB243" s="130">
        <f>_xll.BDH(C243,$AB$11,$D$1,$D$1)</f>
        <v>0.36149999999999999</v>
      </c>
      <c r="AC243" s="130">
        <f>IF(OR(OR(F243="#N/A N/A",F243="#N/A Real Time"),OR(AB243="#N/A N/A",AB243="#N/A Real Time")),0,  F243 - AB243)</f>
        <v>1.0000000000000009E-3</v>
      </c>
      <c r="AD243" s="177">
        <f>IF(OR(AB243=0,AB243="#N/A N/A"),0,AC243 / AB243*100)</f>
        <v>0.27662517289073335</v>
      </c>
      <c r="AE243" s="132">
        <v>0</v>
      </c>
      <c r="AF243" s="133">
        <f>IF(D243 = D856,1,_xll.BDP(K243,$AF$11)*L243)</f>
        <v>1</v>
      </c>
      <c r="AG243" s="134">
        <f>AC243*AE243*V243/AF243 / AI816</f>
        <v>0</v>
      </c>
      <c r="AH243" s="278">
        <f>AC243*AE243*V243/AF243 / AI856</f>
        <v>0</v>
      </c>
      <c r="AI243" s="77"/>
      <c r="AJ243" s="73"/>
      <c r="AK243" s="65"/>
    </row>
    <row r="244" spans="1:37" x14ac:dyDescent="0.2">
      <c r="B244" s="120">
        <v>2090</v>
      </c>
      <c r="C244" s="120" t="s">
        <v>721</v>
      </c>
      <c r="D244" s="120" t="str">
        <f>_xll.BDP(C244,$D$11)</f>
        <v>EUR</v>
      </c>
      <c r="E244" s="120" t="s">
        <v>750</v>
      </c>
      <c r="F244" s="121">
        <f>_xll.BDP(C244,$F$11)</f>
        <v>2.2835000000000001</v>
      </c>
      <c r="G244" s="121">
        <f>_xll.BDP(C244,$G$11)</f>
        <v>2.3170000000000002</v>
      </c>
      <c r="H244" s="122">
        <f>IF(OR(OR(G244="#N/A N/A",G244="#N/A Real Time"),OR(F244="#N/A N/A",F244="#N/A Real Time")),0,  G244 - F244)</f>
        <v>3.3500000000000085E-2</v>
      </c>
      <c r="I244" s="123">
        <f>IF(OR(F244=0,F244="#N/A N/A"),0,H244 / F244*100)</f>
        <v>1.4670462010072294</v>
      </c>
      <c r="J244" s="124">
        <v>0</v>
      </c>
      <c r="K244" s="120" t="str">
        <f>CONCATENATE(D856,D244, " Curncy")</f>
        <v>EUREUR Curncy</v>
      </c>
      <c r="L244" s="120">
        <f>IF(D244 = D856,1,_xll.BDP(K244,$L$11))</f>
        <v>1</v>
      </c>
      <c r="M244" s="260">
        <f>IF(D244 = D856,1,_xll.BDP(K244,$M$11)*L244)</f>
        <v>1</v>
      </c>
      <c r="N244" s="126">
        <f>H244*J244*V244/M244</f>
        <v>0</v>
      </c>
      <c r="O244" s="127">
        <f>N244 / AA816</f>
        <v>0</v>
      </c>
      <c r="P244" s="268">
        <f>N244 / AA856</f>
        <v>0</v>
      </c>
      <c r="Q244" s="128">
        <f>IF(OR(OR(J244=0,G244 = "#N/A N/A"),G244="#N/A Real Time"),0,G244*J244*V244/M244)</f>
        <v>0</v>
      </c>
      <c r="R244" s="129">
        <f>Q244 / AA816*100</f>
        <v>0</v>
      </c>
      <c r="S244" s="273">
        <f>Q244 / AA856*100</f>
        <v>0</v>
      </c>
      <c r="T244" s="129">
        <f>IF(S244&lt;0,R244,0)</f>
        <v>0</v>
      </c>
      <c r="U244" s="273">
        <f>IF(S244&gt;0,R244,0)</f>
        <v>0</v>
      </c>
      <c r="V244" s="120">
        <f>IF(EXACT(D244,UPPER(D244)),1,0.01)/X244</f>
        <v>1</v>
      </c>
      <c r="W244" s="120">
        <v>0</v>
      </c>
      <c r="X244" s="120">
        <v>1</v>
      </c>
      <c r="Y244" s="127">
        <f>IF(AND(S244&lt;0,O244&gt;0),O244,0)</f>
        <v>0</v>
      </c>
      <c r="Z244" s="127">
        <f>IF(AND(S244&gt;0,O244&gt;0),O244,0)</f>
        <v>0</v>
      </c>
      <c r="AA244" s="74"/>
      <c r="AB244" s="130">
        <f>_xll.BDH(C244,$AB$11,$D$1,$D$1)</f>
        <v>2.2345000000000002</v>
      </c>
      <c r="AC244" s="130">
        <f>IF(OR(OR(F244="#N/A N/A",F244="#N/A Real Time"),OR(AB244="#N/A N/A",AB244="#N/A Real Time")),0,  F244 - AB244)</f>
        <v>4.8999999999999932E-2</v>
      </c>
      <c r="AD244" s="177">
        <f>IF(OR(AB244=0,AB244="#N/A N/A"),0,AC244 / AB244*100)</f>
        <v>2.1928843141642393</v>
      </c>
      <c r="AE244" s="132">
        <v>0</v>
      </c>
      <c r="AF244" s="133">
        <f>IF(D244 = D856,1,_xll.BDP(K244,$AF$11)*L244)</f>
        <v>1</v>
      </c>
      <c r="AG244" s="134">
        <f>AC244*AE244*V244/AF244 / AI816</f>
        <v>0</v>
      </c>
      <c r="AH244" s="278">
        <f>AC244*AE244*V244/AF244 / AI856</f>
        <v>0</v>
      </c>
      <c r="AI244" s="77"/>
      <c r="AJ244" s="73"/>
      <c r="AK244" s="65"/>
    </row>
    <row r="245" spans="1:37" x14ac:dyDescent="0.2">
      <c r="B245" s="120">
        <v>3081</v>
      </c>
      <c r="C245" s="120" t="s">
        <v>722</v>
      </c>
      <c r="D245" s="120" t="str">
        <f>_xll.BDP(C245,$D$11)</f>
        <v>EUR</v>
      </c>
      <c r="E245" s="120" t="s">
        <v>751</v>
      </c>
      <c r="F245" s="121">
        <f>_xll.BDP(C245,$F$11)</f>
        <v>2.7639999999999998</v>
      </c>
      <c r="G245" s="121">
        <f>_xll.BDP(C245,$G$11)</f>
        <v>2.7930000000000001</v>
      </c>
      <c r="H245" s="122">
        <f>IF(OR(OR(G245="#N/A N/A",G245="#N/A Real Time"),OR(F245="#N/A N/A",F245="#N/A Real Time")),0,  G245 - F245)</f>
        <v>2.9000000000000359E-2</v>
      </c>
      <c r="I245" s="123">
        <f>IF(OR(F245=0,F245="#N/A N/A"),0,H245 / F245*100)</f>
        <v>1.0492040520984212</v>
      </c>
      <c r="J245" s="124">
        <v>0</v>
      </c>
      <c r="K245" s="120" t="str">
        <f>CONCATENATE(D856,D245, " Curncy")</f>
        <v>EUREUR Curncy</v>
      </c>
      <c r="L245" s="120">
        <f>IF(D245 = D856,1,_xll.BDP(K245,$L$11))</f>
        <v>1</v>
      </c>
      <c r="M245" s="260">
        <f>IF(D245 = D856,1,_xll.BDP(K245,$M$11)*L245)</f>
        <v>1</v>
      </c>
      <c r="N245" s="126">
        <f>H245*J245*V245/M245</f>
        <v>0</v>
      </c>
      <c r="O245" s="127">
        <f>N245 / AA816</f>
        <v>0</v>
      </c>
      <c r="P245" s="268">
        <f>N245 / AA856</f>
        <v>0</v>
      </c>
      <c r="Q245" s="128">
        <f>IF(OR(OR(J245=0,G245 = "#N/A N/A"),G245="#N/A Real Time"),0,G245*J245*V245/M245)</f>
        <v>0</v>
      </c>
      <c r="R245" s="129">
        <f>Q245 / AA816*100</f>
        <v>0</v>
      </c>
      <c r="S245" s="273">
        <f>Q245 / AA856*100</f>
        <v>0</v>
      </c>
      <c r="T245" s="129">
        <f>IF(S245&lt;0,R245,0)</f>
        <v>0</v>
      </c>
      <c r="U245" s="273">
        <f>IF(S245&gt;0,R245,0)</f>
        <v>0</v>
      </c>
      <c r="V245" s="120">
        <f>IF(EXACT(D245,UPPER(D245)),1,0.01)/X245</f>
        <v>1</v>
      </c>
      <c r="W245" s="120">
        <v>0</v>
      </c>
      <c r="X245" s="120">
        <v>1</v>
      </c>
      <c r="Y245" s="127">
        <f>IF(AND(S245&lt;0,O245&gt;0),O245,0)</f>
        <v>0</v>
      </c>
      <c r="Z245" s="127">
        <f>IF(AND(S245&gt;0,O245&gt;0),O245,0)</f>
        <v>0</v>
      </c>
      <c r="AA245" s="74"/>
      <c r="AB245" s="130">
        <f>_xll.BDH(C245,$AB$11,$D$1,$D$1)</f>
        <v>2.7320000000000002</v>
      </c>
      <c r="AC245" s="130">
        <f>IF(OR(OR(F245="#N/A N/A",F245="#N/A Real Time"),OR(AB245="#N/A N/A",AB245="#N/A Real Time")),0,  F245 - AB245)</f>
        <v>3.1999999999999584E-2</v>
      </c>
      <c r="AD245" s="177">
        <f>IF(OR(AB245=0,AB245="#N/A N/A"),0,AC245 / AB245*100)</f>
        <v>1.1713030746705557</v>
      </c>
      <c r="AE245" s="132">
        <v>0</v>
      </c>
      <c r="AF245" s="133">
        <f>IF(D245 = D856,1,_xll.BDP(K245,$AF$11)*L245)</f>
        <v>1</v>
      </c>
      <c r="AG245" s="134">
        <f>AC245*AE245*V245/AF245 / AI816</f>
        <v>0</v>
      </c>
      <c r="AH245" s="278">
        <f>AC245*AE245*V245/AF245 / AI856</f>
        <v>0</v>
      </c>
      <c r="AI245" s="77"/>
      <c r="AJ245" s="73"/>
      <c r="AK245" s="65"/>
    </row>
    <row r="246" spans="1:37" x14ac:dyDescent="0.2">
      <c r="B246" s="120">
        <v>4315</v>
      </c>
      <c r="C246" s="120" t="s">
        <v>723</v>
      </c>
      <c r="D246" s="120" t="str">
        <f>_xll.BDP(C246,$D$11)</f>
        <v>EUR</v>
      </c>
      <c r="E246" s="120" t="s">
        <v>752</v>
      </c>
      <c r="F246" s="121">
        <f>_xll.BDP(C246,$F$11)</f>
        <v>4.694</v>
      </c>
      <c r="G246" s="121">
        <f>_xll.BDP(C246,$G$11)</f>
        <v>4.6660000000000004</v>
      </c>
      <c r="H246" s="122">
        <f>IF(OR(OR(G246="#N/A N/A",G246="#N/A Real Time"),OR(F246="#N/A N/A",F246="#N/A Real Time")),0,  G246 - F246)</f>
        <v>-2.7999999999999581E-2</v>
      </c>
      <c r="I246" s="123">
        <f>IF(OR(F246=0,F246="#N/A N/A"),0,H246 / F246*100)</f>
        <v>-0.59650617809969286</v>
      </c>
      <c r="J246" s="124">
        <v>0</v>
      </c>
      <c r="K246" s="120" t="str">
        <f>CONCATENATE(D856,D246, " Curncy")</f>
        <v>EUREUR Curncy</v>
      </c>
      <c r="L246" s="120">
        <f>IF(D246 = D856,1,_xll.BDP(K246,$L$11))</f>
        <v>1</v>
      </c>
      <c r="M246" s="260">
        <f>IF(D246 = D856,1,_xll.BDP(K246,$M$11)*L246)</f>
        <v>1</v>
      </c>
      <c r="N246" s="126">
        <f>H246*J246*V246/M246</f>
        <v>0</v>
      </c>
      <c r="O246" s="127">
        <f>N246 / AA816</f>
        <v>0</v>
      </c>
      <c r="P246" s="268">
        <f>N246 / AA856</f>
        <v>0</v>
      </c>
      <c r="Q246" s="128">
        <f>IF(OR(OR(J246=0,G246 = "#N/A N/A"),G246="#N/A Real Time"),0,G246*J246*V246/M246)</f>
        <v>0</v>
      </c>
      <c r="R246" s="129">
        <f>Q246 / AA816*100</f>
        <v>0</v>
      </c>
      <c r="S246" s="273">
        <f>Q246 / AA856*100</f>
        <v>0</v>
      </c>
      <c r="T246" s="129">
        <f>IF(S246&lt;0,R246,0)</f>
        <v>0</v>
      </c>
      <c r="U246" s="273">
        <f>IF(S246&gt;0,R246,0)</f>
        <v>0</v>
      </c>
      <c r="V246" s="120">
        <f>IF(EXACT(D246,UPPER(D246)),1,0.01)/X246</f>
        <v>1</v>
      </c>
      <c r="W246" s="120">
        <v>0</v>
      </c>
      <c r="X246" s="120">
        <v>1</v>
      </c>
      <c r="Y246" s="127">
        <f>IF(AND(S246&lt;0,O246&gt;0),O246,0)</f>
        <v>0</v>
      </c>
      <c r="Z246" s="127">
        <f>IF(AND(S246&gt;0,O246&gt;0),O246,0)</f>
        <v>0</v>
      </c>
      <c r="AA246" s="74"/>
      <c r="AB246" s="130">
        <f>_xll.BDH(C246,$AB$11,$D$1,$D$1)</f>
        <v>4.6899999999999995</v>
      </c>
      <c r="AC246" s="130">
        <f>IF(OR(OR(F246="#N/A N/A",F246="#N/A Real Time"),OR(AB246="#N/A N/A",AB246="#N/A Real Time")),0,  F246 - AB246)</f>
        <v>4.0000000000004476E-3</v>
      </c>
      <c r="AD246" s="177">
        <f>IF(OR(AB246=0,AB246="#N/A N/A"),0,AC246 / AB246*100)</f>
        <v>8.5287846481885893E-2</v>
      </c>
      <c r="AE246" s="132">
        <v>0</v>
      </c>
      <c r="AF246" s="133">
        <f>IF(D246 = D856,1,_xll.BDP(K246,$AF$11)*L246)</f>
        <v>1</v>
      </c>
      <c r="AG246" s="134">
        <f>AC246*AE246*V246/AF246 / AI816</f>
        <v>0</v>
      </c>
      <c r="AH246" s="278">
        <f>AC246*AE246*V246/AF246 / AI856</f>
        <v>0</v>
      </c>
      <c r="AI246" s="77"/>
      <c r="AJ246" s="73"/>
      <c r="AK246" s="65"/>
    </row>
    <row r="247" spans="1:37" x14ac:dyDescent="0.2">
      <c r="A247" s="209"/>
      <c r="B247" s="120">
        <v>6885</v>
      </c>
      <c r="C247" s="120" t="s">
        <v>1479</v>
      </c>
      <c r="D247" s="120" t="str">
        <f>_xll.BDP(C247,$D$11)</f>
        <v>EUR</v>
      </c>
      <c r="E247" s="120" t="s">
        <v>1480</v>
      </c>
      <c r="F247" s="121">
        <f>_xll.BDP(C247,$F$11)</f>
        <v>1.64</v>
      </c>
      <c r="G247" s="121">
        <f>_xll.BDP(C247,$G$11)</f>
        <v>1.6419999999999999</v>
      </c>
      <c r="H247" s="122">
        <f>IF(OR(OR(G247="#N/A N/A",G247="#N/A Real Time"),OR(F247="#N/A N/A",F247="#N/A Real Time")),0,  G247 - F247)</f>
        <v>2.0000000000000018E-3</v>
      </c>
      <c r="I247" s="123">
        <f>IF(OR(F247=0,F247="#N/A N/A"),0,H247 / F247*100)</f>
        <v>0.12195121951219523</v>
      </c>
      <c r="J247" s="124">
        <v>487422</v>
      </c>
      <c r="K247" s="120" t="str">
        <f>CONCATENATE(D856,D247, " Curncy")</f>
        <v>EUREUR Curncy</v>
      </c>
      <c r="L247" s="120">
        <f>IF(D247 = D856,1,_xll.BDP(K247,$L$11))</f>
        <v>1</v>
      </c>
      <c r="M247" s="260">
        <f>IF(D247 = D856,1,_xll.BDP(K247,$M$11)*L247)</f>
        <v>1</v>
      </c>
      <c r="N247" s="126">
        <f>H247*J247*V247/M247</f>
        <v>974.84400000000085</v>
      </c>
      <c r="O247" s="127">
        <f>N247 / AA816</f>
        <v>4.87630453012333E-6</v>
      </c>
      <c r="P247" s="268">
        <f>N247 / AA856</f>
        <v>4.5449357491555164E-6</v>
      </c>
      <c r="Q247" s="128">
        <f>IF(OR(OR(J247=0,G247 = "#N/A N/A"),G247="#N/A Real Time"),0,G247*J247*V247/M247)</f>
        <v>800346.924</v>
      </c>
      <c r="R247" s="129">
        <f>Q247 / AA816*100</f>
        <v>0.40034460192312504</v>
      </c>
      <c r="S247" s="273">
        <f>Q247 / AA856*100</f>
        <v>0.37313922500566754</v>
      </c>
      <c r="T247" s="129">
        <f>IF(S247&lt;0,R247,0)</f>
        <v>0</v>
      </c>
      <c r="U247" s="273">
        <f>IF(S247&gt;0,R247,0)</f>
        <v>0.40034460192312504</v>
      </c>
      <c r="V247" s="120">
        <f>IF(EXACT(D247,UPPER(D247)),1,0.01)/X247</f>
        <v>1</v>
      </c>
      <c r="W247" s="120">
        <v>0</v>
      </c>
      <c r="X247" s="120">
        <v>1</v>
      </c>
      <c r="Y247" s="127">
        <f>IF(AND(S247&lt;0,O247&gt;0),O247,0)</f>
        <v>0</v>
      </c>
      <c r="Z247" s="127">
        <f>IF(AND(S247&gt;0,O247&gt;0),O247,0)</f>
        <v>4.87630453012333E-6</v>
      </c>
      <c r="AA247" s="218"/>
      <c r="AB247" s="130">
        <f>_xll.BDH(C247,$AB$11,$D$1,$D$1)</f>
        <v>1.649</v>
      </c>
      <c r="AC247" s="130">
        <f>IF(OR(OR(F247="#N/A N/A",F247="#N/A Real Time"),OR(AB247="#N/A N/A",AB247="#N/A Real Time")),0,  F247 - AB247)</f>
        <v>-9.000000000000119E-3</v>
      </c>
      <c r="AD247" s="177">
        <f>IF(OR(AB247=0,AB247="#N/A N/A"),0,AC247 / AB247*100)</f>
        <v>-0.54578532443906114</v>
      </c>
      <c r="AE247" s="132">
        <v>487422</v>
      </c>
      <c r="AF247" s="133">
        <f>IF(D247 = D856,1,_xll.BDP(K247,$AF$11)*L247)</f>
        <v>1</v>
      </c>
      <c r="AG247" s="134">
        <f>AC247*AE247*V247/AF247 / AI816</f>
        <v>-2.1898639788908836E-5</v>
      </c>
      <c r="AH247" s="278">
        <f>AC247*AE247*V247/AF247 / AI856</f>
        <v>-2.0410459541231758E-5</v>
      </c>
      <c r="AI247" s="223"/>
      <c r="AJ247" s="73"/>
      <c r="AK247" s="65"/>
    </row>
    <row r="248" spans="1:37" x14ac:dyDescent="0.2">
      <c r="B248" s="120">
        <v>4134</v>
      </c>
      <c r="C248" s="120" t="s">
        <v>724</v>
      </c>
      <c r="D248" s="120" t="str">
        <f>_xll.BDP(C248,$D$11)</f>
        <v>EUR</v>
      </c>
      <c r="E248" s="120" t="s">
        <v>753</v>
      </c>
      <c r="F248" s="121">
        <f>_xll.BDP(C248,$F$11)</f>
        <v>4.5369999999999999</v>
      </c>
      <c r="G248" s="121">
        <f>_xll.BDP(C248,$G$11)</f>
        <v>4.5529999999999999</v>
      </c>
      <c r="H248" s="122">
        <f>IF(OR(OR(G248="#N/A N/A",G248="#N/A Real Time"),OR(F248="#N/A N/A",F248="#N/A Real Time")),0,  G248 - F248)</f>
        <v>1.6000000000000014E-2</v>
      </c>
      <c r="I248" s="123">
        <f>IF(OR(F248=0,F248="#N/A N/A"),0,H248 / F248*100)</f>
        <v>0.35265594004849049</v>
      </c>
      <c r="J248" s="124">
        <v>0</v>
      </c>
      <c r="K248" s="120" t="str">
        <f>CONCATENATE(D856,D248, " Curncy")</f>
        <v>EUREUR Curncy</v>
      </c>
      <c r="L248" s="120">
        <f>IF(D248 = D856,1,_xll.BDP(K248,$L$11))</f>
        <v>1</v>
      </c>
      <c r="M248" s="260">
        <f>IF(D248 = D856,1,_xll.BDP(K248,$M$11)*L248)</f>
        <v>1</v>
      </c>
      <c r="N248" s="126">
        <f>H248*J248*V248/M248</f>
        <v>0</v>
      </c>
      <c r="O248" s="127">
        <f>N248 / AA816</f>
        <v>0</v>
      </c>
      <c r="P248" s="268">
        <f>N248 / AA856</f>
        <v>0</v>
      </c>
      <c r="Q248" s="128">
        <f>IF(OR(OR(J248=0,G248 = "#N/A N/A"),G248="#N/A Real Time"),0,G248*J248*V248/M248)</f>
        <v>0</v>
      </c>
      <c r="R248" s="129">
        <f>Q248 / AA816*100</f>
        <v>0</v>
      </c>
      <c r="S248" s="273">
        <f>Q248 / AA856*100</f>
        <v>0</v>
      </c>
      <c r="T248" s="129">
        <f>IF(S248&lt;0,R248,0)</f>
        <v>0</v>
      </c>
      <c r="U248" s="273">
        <f>IF(S248&gt;0,R248,0)</f>
        <v>0</v>
      </c>
      <c r="V248" s="120">
        <f>IF(EXACT(D248,UPPER(D248)),1,0.01)/X248</f>
        <v>1</v>
      </c>
      <c r="W248" s="120">
        <v>0</v>
      </c>
      <c r="X248" s="120">
        <v>1</v>
      </c>
      <c r="Y248" s="127">
        <f>IF(AND(S248&lt;0,O248&gt;0),O248,0)</f>
        <v>0</v>
      </c>
      <c r="Z248" s="127">
        <f>IF(AND(S248&gt;0,O248&gt;0),O248,0)</f>
        <v>0</v>
      </c>
      <c r="AA248" s="74"/>
      <c r="AB248" s="130">
        <f>_xll.BDH(C248,$AB$11,$D$1,$D$1)</f>
        <v>4.5830000000000002</v>
      </c>
      <c r="AC248" s="130">
        <f>IF(OR(OR(F248="#N/A N/A",F248="#N/A Real Time"),OR(AB248="#N/A N/A",AB248="#N/A Real Time")),0,  F248 - AB248)</f>
        <v>-4.6000000000000263E-2</v>
      </c>
      <c r="AD248" s="177">
        <f>IF(OR(AB248=0,AB248="#N/A N/A"),0,AC248 / AB248*100)</f>
        <v>-1.0037093606807825</v>
      </c>
      <c r="AE248" s="132">
        <v>0</v>
      </c>
      <c r="AF248" s="133">
        <f>IF(D248 = D856,1,_xll.BDP(K248,$AF$11)*L248)</f>
        <v>1</v>
      </c>
      <c r="AG248" s="134">
        <f>AC248*AE248*V248/AF248 / AI816</f>
        <v>0</v>
      </c>
      <c r="AH248" s="278">
        <f>AC248*AE248*V248/AF248 / AI856</f>
        <v>0</v>
      </c>
      <c r="AI248" s="77"/>
      <c r="AJ248" s="73"/>
      <c r="AK248" s="65"/>
    </row>
    <row r="249" spans="1:37" x14ac:dyDescent="0.2">
      <c r="B249" s="120">
        <v>933</v>
      </c>
      <c r="C249" s="120" t="s">
        <v>725</v>
      </c>
      <c r="D249" s="120" t="str">
        <f>_xll.BDP(C249,$D$11)</f>
        <v>EUR</v>
      </c>
      <c r="E249" s="120" t="s">
        <v>754</v>
      </c>
      <c r="F249" s="121">
        <f>_xll.BDP(C249,$F$11)</f>
        <v>0.51459999999999995</v>
      </c>
      <c r="G249" s="121">
        <f>_xll.BDP(C249,$G$11)</f>
        <v>0.51939999999999997</v>
      </c>
      <c r="H249" s="122">
        <f>IF(OR(OR(G249="#N/A N/A",G249="#N/A Real Time"),OR(F249="#N/A N/A",F249="#N/A Real Time")),0,  G249 - F249)</f>
        <v>4.8000000000000265E-3</v>
      </c>
      <c r="I249" s="123">
        <f>IF(OR(F249=0,F249="#N/A N/A"),0,H249 / F249*100)</f>
        <v>0.93276331130976042</v>
      </c>
      <c r="J249" s="124">
        <v>0</v>
      </c>
      <c r="K249" s="120" t="str">
        <f>CONCATENATE(D856,D249, " Curncy")</f>
        <v>EUREUR Curncy</v>
      </c>
      <c r="L249" s="120">
        <f>IF(D249 = D856,1,_xll.BDP(K249,$L$11))</f>
        <v>1</v>
      </c>
      <c r="M249" s="260">
        <f>IF(D249 = D856,1,_xll.BDP(K249,$M$11)*L249)</f>
        <v>1</v>
      </c>
      <c r="N249" s="126">
        <f>H249*J249*V249/M249</f>
        <v>0</v>
      </c>
      <c r="O249" s="127">
        <f>N249 / AA816</f>
        <v>0</v>
      </c>
      <c r="P249" s="268">
        <f>N249 / AA856</f>
        <v>0</v>
      </c>
      <c r="Q249" s="128">
        <f>IF(OR(OR(J249=0,G249 = "#N/A N/A"),G249="#N/A Real Time"),0,G249*J249*V249/M249)</f>
        <v>0</v>
      </c>
      <c r="R249" s="129">
        <f>Q249 / AA816*100</f>
        <v>0</v>
      </c>
      <c r="S249" s="273">
        <f>Q249 / AA856*100</f>
        <v>0</v>
      </c>
      <c r="T249" s="129">
        <f>IF(S249&lt;0,R249,0)</f>
        <v>0</v>
      </c>
      <c r="U249" s="273">
        <f>IF(S249&gt;0,R249,0)</f>
        <v>0</v>
      </c>
      <c r="V249" s="120">
        <f>IF(EXACT(D249,UPPER(D249)),1,0.01)/X249</f>
        <v>1</v>
      </c>
      <c r="W249" s="120">
        <v>0</v>
      </c>
      <c r="X249" s="120">
        <v>1</v>
      </c>
      <c r="Y249" s="127">
        <f>IF(AND(S249&lt;0,O249&gt;0),O249,0)</f>
        <v>0</v>
      </c>
      <c r="Z249" s="127">
        <f>IF(AND(S249&gt;0,O249&gt;0),O249,0)</f>
        <v>0</v>
      </c>
      <c r="AA249" s="74"/>
      <c r="AB249" s="130">
        <f>_xll.BDH(C249,$AB$11,$D$1,$D$1)</f>
        <v>0.52190000000000003</v>
      </c>
      <c r="AC249" s="130">
        <f>IF(OR(OR(F249="#N/A N/A",F249="#N/A Real Time"),OR(AB249="#N/A N/A",AB249="#N/A Real Time")),0,  F249 - AB249)</f>
        <v>-7.3000000000000842E-3</v>
      </c>
      <c r="AD249" s="177">
        <f>IF(OR(AB249=0,AB249="#N/A N/A"),0,AC249 / AB249*100)</f>
        <v>-1.398735389921457</v>
      </c>
      <c r="AE249" s="132">
        <v>0</v>
      </c>
      <c r="AF249" s="133">
        <f>IF(D249 = D856,1,_xll.BDP(K249,$AF$11)*L249)</f>
        <v>1</v>
      </c>
      <c r="AG249" s="134">
        <f>AC249*AE249*V249/AF249 / AI816</f>
        <v>0</v>
      </c>
      <c r="AH249" s="278">
        <f>AC249*AE249*V249/AF249 / AI856</f>
        <v>0</v>
      </c>
      <c r="AI249" s="77"/>
      <c r="AJ249" s="73"/>
      <c r="AK249" s="65"/>
    </row>
    <row r="250" spans="1:37" x14ac:dyDescent="0.2">
      <c r="B250" s="120">
        <v>10517</v>
      </c>
      <c r="C250" s="120" t="s">
        <v>726</v>
      </c>
      <c r="D250" s="120" t="str">
        <f>_xll.BDP(C250,$D$11)</f>
        <v>EUR</v>
      </c>
      <c r="E250" s="120" t="s">
        <v>755</v>
      </c>
      <c r="F250" s="121">
        <f>_xll.BDP(C250,$F$11)</f>
        <v>41.44</v>
      </c>
      <c r="G250" s="121">
        <f>_xll.BDP(C250,$G$11)</f>
        <v>41.92</v>
      </c>
      <c r="H250" s="122">
        <f>IF(OR(OR(G250="#N/A N/A",G250="#N/A Real Time"),OR(F250="#N/A N/A",F250="#N/A Real Time")),0,  G250 - F250)</f>
        <v>0.48000000000000398</v>
      </c>
      <c r="I250" s="123">
        <f>IF(OR(F250=0,F250="#N/A N/A"),0,H250 / F250*100)</f>
        <v>1.158301158301168</v>
      </c>
      <c r="J250" s="124">
        <v>0</v>
      </c>
      <c r="K250" s="120" t="str">
        <f>CONCATENATE(D856,D250, " Curncy")</f>
        <v>EUREUR Curncy</v>
      </c>
      <c r="L250" s="120">
        <f>IF(D250 = D856,1,_xll.BDP(K250,$L$11))</f>
        <v>1</v>
      </c>
      <c r="M250" s="260">
        <f>IF(D250 = D856,1,_xll.BDP(K250,$M$11)*L250)</f>
        <v>1</v>
      </c>
      <c r="N250" s="126">
        <f>H250*J250*V250/M250</f>
        <v>0</v>
      </c>
      <c r="O250" s="127">
        <f>N250 / AA816</f>
        <v>0</v>
      </c>
      <c r="P250" s="268">
        <f>N250 / AA856</f>
        <v>0</v>
      </c>
      <c r="Q250" s="128">
        <f>IF(OR(OR(J250=0,G250 = "#N/A N/A"),G250="#N/A Real Time"),0,G250*J250*V250/M250)</f>
        <v>0</v>
      </c>
      <c r="R250" s="129">
        <f>Q250 / AA816*100</f>
        <v>0</v>
      </c>
      <c r="S250" s="273">
        <f>Q250 / AA856*100</f>
        <v>0</v>
      </c>
      <c r="T250" s="129">
        <f>IF(S250&lt;0,R250,0)</f>
        <v>0</v>
      </c>
      <c r="U250" s="273">
        <f>IF(S250&gt;0,R250,0)</f>
        <v>0</v>
      </c>
      <c r="V250" s="120">
        <f>IF(EXACT(D250,UPPER(D250)),1,0.01)/X250</f>
        <v>1</v>
      </c>
      <c r="W250" s="120">
        <v>0</v>
      </c>
      <c r="X250" s="120">
        <v>1</v>
      </c>
      <c r="Y250" s="127">
        <f>IF(AND(S250&lt;0,O250&gt;0),O250,0)</f>
        <v>0</v>
      </c>
      <c r="Z250" s="127">
        <f>IF(AND(S250&gt;0,O250&gt;0),O250,0)</f>
        <v>0</v>
      </c>
      <c r="AA250" s="74"/>
      <c r="AB250" s="130">
        <f>_xll.BDH(C250,$AB$11,$D$1,$D$1)</f>
        <v>41.1</v>
      </c>
      <c r="AC250" s="130">
        <f>IF(OR(OR(F250="#N/A N/A",F250="#N/A Real Time"),OR(AB250="#N/A N/A",AB250="#N/A Real Time")),0,  F250 - AB250)</f>
        <v>0.33999999999999631</v>
      </c>
      <c r="AD250" s="177">
        <f>IF(OR(AB250=0,AB250="#N/A N/A"),0,AC250 / AB250*100)</f>
        <v>0.82725060827249697</v>
      </c>
      <c r="AE250" s="132">
        <v>0</v>
      </c>
      <c r="AF250" s="133">
        <f>IF(D250 = D856,1,_xll.BDP(K250,$AF$11)*L250)</f>
        <v>1</v>
      </c>
      <c r="AG250" s="134">
        <f>AC250*AE250*V250/AF250 / AI816</f>
        <v>0</v>
      </c>
      <c r="AH250" s="278">
        <f>AC250*AE250*V250/AF250 / AI856</f>
        <v>0</v>
      </c>
      <c r="AI250" s="77"/>
      <c r="AJ250" s="73"/>
      <c r="AK250" s="65"/>
    </row>
    <row r="251" spans="1:37" x14ac:dyDescent="0.2">
      <c r="B251" s="120">
        <v>1620</v>
      </c>
      <c r="C251" s="120" t="s">
        <v>728</v>
      </c>
      <c r="D251" s="120" t="str">
        <f>_xll.BDP(C251,$D$11)</f>
        <v>EUR</v>
      </c>
      <c r="E251" s="120" t="s">
        <v>757</v>
      </c>
      <c r="F251" s="121">
        <f>_xll.BDP(C251,$F$11)</f>
        <v>12.4</v>
      </c>
      <c r="G251" s="121">
        <f>_xll.BDP(C251,$G$11)</f>
        <v>12.682</v>
      </c>
      <c r="H251" s="122">
        <f>IF(OR(OR(G251="#N/A N/A",G251="#N/A Real Time"),OR(F251="#N/A N/A",F251="#N/A Real Time")),0,  G251 - F251)</f>
        <v>0.28200000000000003</v>
      </c>
      <c r="I251" s="123">
        <f>IF(OR(F251=0,F251="#N/A N/A"),0,H251 / F251*100)</f>
        <v>2.274193548387097</v>
      </c>
      <c r="J251" s="124">
        <v>0</v>
      </c>
      <c r="K251" s="120" t="str">
        <f>CONCATENATE(D856,D251, " Curncy")</f>
        <v>EUREUR Curncy</v>
      </c>
      <c r="L251" s="120">
        <f>IF(D251 = D856,1,_xll.BDP(K251,$L$11))</f>
        <v>1</v>
      </c>
      <c r="M251" s="260">
        <f>IF(D251 = D856,1,_xll.BDP(K251,$M$11)*L251)</f>
        <v>1</v>
      </c>
      <c r="N251" s="126">
        <f>H251*J251*V251/M251</f>
        <v>0</v>
      </c>
      <c r="O251" s="127">
        <f>N251 / AA816</f>
        <v>0</v>
      </c>
      <c r="P251" s="268">
        <f>N251 / AA856</f>
        <v>0</v>
      </c>
      <c r="Q251" s="128">
        <f>IF(OR(OR(J251=0,G251 = "#N/A N/A"),G251="#N/A Real Time"),0,G251*J251*V251/M251)</f>
        <v>0</v>
      </c>
      <c r="R251" s="129">
        <f>Q251 / AA816*100</f>
        <v>0</v>
      </c>
      <c r="S251" s="273">
        <f>Q251 / AA856*100</f>
        <v>0</v>
      </c>
      <c r="T251" s="129">
        <f>IF(S251&lt;0,R251,0)</f>
        <v>0</v>
      </c>
      <c r="U251" s="273">
        <f>IF(S251&gt;0,R251,0)</f>
        <v>0</v>
      </c>
      <c r="V251" s="120">
        <f>IF(EXACT(D251,UPPER(D251)),1,0.01)/X251</f>
        <v>1</v>
      </c>
      <c r="W251" s="120">
        <v>0</v>
      </c>
      <c r="X251" s="120">
        <v>1</v>
      </c>
      <c r="Y251" s="127">
        <f>IF(AND(S251&lt;0,O251&gt;0),O251,0)</f>
        <v>0</v>
      </c>
      <c r="Z251" s="127">
        <f>IF(AND(S251&gt;0,O251&gt;0),O251,0)</f>
        <v>0</v>
      </c>
      <c r="AA251" s="74"/>
      <c r="AB251" s="130">
        <f>_xll.BDH(C251,$AB$11,$D$1,$D$1)</f>
        <v>11.9</v>
      </c>
      <c r="AC251" s="130">
        <f>IF(OR(OR(F251="#N/A N/A",F251="#N/A Real Time"),OR(AB251="#N/A N/A",AB251="#N/A Real Time")),0,  F251 - AB251)</f>
        <v>0.5</v>
      </c>
      <c r="AD251" s="177">
        <f>IF(OR(AB251=0,AB251="#N/A N/A"),0,AC251 / AB251*100)</f>
        <v>4.2016806722689068</v>
      </c>
      <c r="AE251" s="132">
        <v>0</v>
      </c>
      <c r="AF251" s="133">
        <f>IF(D251 = D856,1,_xll.BDP(K251,$AF$11)*L251)</f>
        <v>1</v>
      </c>
      <c r="AG251" s="134">
        <f>AC251*AE251*V251/AF251 / AI816</f>
        <v>0</v>
      </c>
      <c r="AH251" s="278">
        <f>AC251*AE251*V251/AF251 / AI856</f>
        <v>0</v>
      </c>
      <c r="AI251" s="77"/>
      <c r="AJ251" s="73"/>
      <c r="AK251" s="65"/>
    </row>
    <row r="252" spans="1:37" x14ac:dyDescent="0.2">
      <c r="B252" s="120">
        <v>7273</v>
      </c>
      <c r="C252" s="120" t="s">
        <v>727</v>
      </c>
      <c r="D252" s="120" t="str">
        <f>_xll.BDP(C252,$D$11)</f>
        <v>EUR</v>
      </c>
      <c r="E252" s="120" t="s">
        <v>756</v>
      </c>
      <c r="F252" s="121">
        <f>_xll.BDP(C252,$F$11)</f>
        <v>2.661</v>
      </c>
      <c r="G252" s="121">
        <f>_xll.BDP(C252,$G$11)</f>
        <v>2.7120000000000002</v>
      </c>
      <c r="H252" s="122">
        <f>IF(OR(OR(G252="#N/A N/A",G252="#N/A Real Time"),OR(F252="#N/A N/A",F252="#N/A Real Time")),0,  G252 - F252)</f>
        <v>5.1000000000000156E-2</v>
      </c>
      <c r="I252" s="123">
        <f>IF(OR(F252=0,F252="#N/A N/A"),0,H252 / F252*100)</f>
        <v>1.916572717023681</v>
      </c>
      <c r="J252" s="124">
        <v>0</v>
      </c>
      <c r="K252" s="120" t="str">
        <f>CONCATENATE(D856,D252, " Curncy")</f>
        <v>EUREUR Curncy</v>
      </c>
      <c r="L252" s="120">
        <f>IF(D252 = D856,1,_xll.BDP(K252,$L$11))</f>
        <v>1</v>
      </c>
      <c r="M252" s="260">
        <f>IF(D252 = D856,1,_xll.BDP(K252,$M$11)*L252)</f>
        <v>1</v>
      </c>
      <c r="N252" s="126">
        <f>H252*J252*V252/M252</f>
        <v>0</v>
      </c>
      <c r="O252" s="127">
        <f>N252 / AA816</f>
        <v>0</v>
      </c>
      <c r="P252" s="268">
        <f>N252 / AA856</f>
        <v>0</v>
      </c>
      <c r="Q252" s="128">
        <f>IF(OR(OR(J252=0,G252 = "#N/A N/A"),G252="#N/A Real Time"),0,G252*J252*V252/M252)</f>
        <v>0</v>
      </c>
      <c r="R252" s="129">
        <f>Q252 / AA816*100</f>
        <v>0</v>
      </c>
      <c r="S252" s="273">
        <f>Q252 / AA856*100</f>
        <v>0</v>
      </c>
      <c r="T252" s="129">
        <f>IF(S252&lt;0,R252,0)</f>
        <v>0</v>
      </c>
      <c r="U252" s="273">
        <f>IF(S252&gt;0,R252,0)</f>
        <v>0</v>
      </c>
      <c r="V252" s="120">
        <f>IF(EXACT(D252,UPPER(D252)),1,0.01)/X252</f>
        <v>1</v>
      </c>
      <c r="W252" s="120">
        <v>0</v>
      </c>
      <c r="X252" s="120">
        <v>1</v>
      </c>
      <c r="Y252" s="127">
        <f>IF(AND(S252&lt;0,O252&gt;0),O252,0)</f>
        <v>0</v>
      </c>
      <c r="Z252" s="127">
        <f>IF(AND(S252&gt;0,O252&gt;0),O252,0)</f>
        <v>0</v>
      </c>
      <c r="AA252" s="74"/>
      <c r="AB252" s="130">
        <f>_xll.BDH(C252,$AB$11,$D$1,$D$1)</f>
        <v>2.5750000000000002</v>
      </c>
      <c r="AC252" s="130">
        <f>IF(OR(OR(F252="#N/A N/A",F252="#N/A Real Time"),OR(AB252="#N/A N/A",AB252="#N/A Real Time")),0,  F252 - AB252)</f>
        <v>8.5999999999999854E-2</v>
      </c>
      <c r="AD252" s="177">
        <f>IF(OR(AB252=0,AB252="#N/A N/A"),0,AC252 / AB252*100)</f>
        <v>3.3398058252427121</v>
      </c>
      <c r="AE252" s="132">
        <v>0</v>
      </c>
      <c r="AF252" s="133">
        <f>IF(D252 = D856,1,_xll.BDP(K252,$AF$11)*L252)</f>
        <v>1</v>
      </c>
      <c r="AG252" s="134">
        <f>AC252*AE252*V252/AF252 / AI816</f>
        <v>0</v>
      </c>
      <c r="AH252" s="278">
        <f>AC252*AE252*V252/AF252 / AI856</f>
        <v>0</v>
      </c>
      <c r="AI252" s="77"/>
      <c r="AJ252" s="73"/>
      <c r="AK252" s="65"/>
    </row>
    <row r="253" spans="1:37" x14ac:dyDescent="0.2">
      <c r="A253" s="102" t="s">
        <v>261</v>
      </c>
      <c r="B253" s="102"/>
      <c r="C253" s="102"/>
      <c r="D253" s="102"/>
      <c r="E253" s="102" t="s">
        <v>150</v>
      </c>
      <c r="F253" s="136"/>
      <c r="G253" s="136"/>
      <c r="H253" s="137"/>
      <c r="I253" s="138"/>
      <c r="J253" s="139"/>
      <c r="K253" s="102"/>
      <c r="L253" s="102"/>
      <c r="M253" s="263"/>
      <c r="N253" s="158">
        <f xml:space="preserve"> SUM(N230:N252)</f>
        <v>4436.1339999999736</v>
      </c>
      <c r="O253" s="140">
        <f xml:space="preserve"> SUM(O230:O252)</f>
        <v>2.2190155881796447E-5</v>
      </c>
      <c r="P253" s="270">
        <f xml:space="preserve"> SUM(P230:P252)</f>
        <v>2.0682226084013567E-5</v>
      </c>
      <c r="Q253" s="141">
        <f xml:space="preserve"> SUM(Q230:Q252)</f>
        <v>659373.87399999995</v>
      </c>
      <c r="R253" s="142">
        <f xml:space="preserve"> SUM(R230:R252)</f>
        <v>0.32982793234929553</v>
      </c>
      <c r="S253" s="275">
        <f xml:space="preserve"> SUM(S230:S252)</f>
        <v>0.30741450857796349</v>
      </c>
      <c r="T253" s="142">
        <f xml:space="preserve"> SUM(T230:T252)</f>
        <v>-0.83423461989203984</v>
      </c>
      <c r="U253" s="275">
        <f xml:space="preserve"> SUM(U230:U252)</f>
        <v>1.1640625522413353</v>
      </c>
      <c r="V253" s="102"/>
      <c r="W253" s="102"/>
      <c r="X253" s="102"/>
      <c r="Y253" s="143">
        <f xml:space="preserve"> SUM(Y230:Y252)</f>
        <v>0</v>
      </c>
      <c r="Z253" s="143">
        <f xml:space="preserve"> SUM(Z230:Z252)</f>
        <v>3.8605172998435598E-5</v>
      </c>
      <c r="AA253" s="102"/>
      <c r="AB253" s="144"/>
      <c r="AC253" s="144"/>
      <c r="AD253" s="178"/>
      <c r="AE253" s="145"/>
      <c r="AF253" s="146"/>
      <c r="AG253" s="147">
        <f xml:space="preserve"> SUM(AG230:AG252)</f>
        <v>-7.473225232932115E-5</v>
      </c>
      <c r="AH253" s="280">
        <f xml:space="preserve"> SUM(AH230:AH252)</f>
        <v>-6.9653623571874643E-5</v>
      </c>
      <c r="AI253" s="285"/>
      <c r="AJ253" s="73"/>
      <c r="AK253" s="65"/>
    </row>
    <row r="254" spans="1:37" x14ac:dyDescent="0.2">
      <c r="B254" s="32"/>
      <c r="C254" s="51"/>
      <c r="F254" s="38"/>
      <c r="G254" s="38"/>
      <c r="H254" s="39"/>
      <c r="I254" s="42"/>
      <c r="J254" s="18"/>
      <c r="K254" s="32"/>
      <c r="L254" s="32"/>
      <c r="M254" s="291"/>
      <c r="N254" s="99"/>
      <c r="O254" s="57"/>
      <c r="P254" s="297"/>
      <c r="Q254" s="40"/>
      <c r="R254" s="10"/>
      <c r="S254" s="300"/>
      <c r="T254" s="100"/>
      <c r="U254" s="307"/>
      <c r="V254" s="24"/>
      <c r="Y254" s="53"/>
      <c r="Z254" s="53"/>
      <c r="AA254" s="74"/>
      <c r="AB254" s="68"/>
      <c r="AC254" s="67"/>
      <c r="AD254" s="60"/>
      <c r="AE254" s="59"/>
      <c r="AF254" s="61"/>
      <c r="AG254" s="72"/>
      <c r="AH254" s="309"/>
      <c r="AI254" s="77"/>
      <c r="AJ254" s="73"/>
      <c r="AK254" s="65"/>
    </row>
    <row r="255" spans="1:37" x14ac:dyDescent="0.2">
      <c r="B255" s="120"/>
      <c r="C255" s="120" t="s">
        <v>606</v>
      </c>
      <c r="D255" s="120" t="str">
        <f>_xll.BDP(C255,$D$11)</f>
        <v>JPY</v>
      </c>
      <c r="E255" s="120" t="str">
        <f>_xll.BDP(C255,$E$11)</f>
        <v>NIKKEI 225  (OSE) Jun19</v>
      </c>
      <c r="F255" s="121">
        <f>_xll.BDP(C255,$F$11)</f>
        <v>22180</v>
      </c>
      <c r="G255" s="121">
        <f>_xll.BDP(C255,$G$11)</f>
        <v>22180</v>
      </c>
      <c r="H255" s="122">
        <f>IF(OR(OR(G255="#N/A N/A",G255="#N/A Real Time"),OR(F255="#N/A N/A",F255="#N/A Real Time")),0,  G255 - F255)</f>
        <v>0</v>
      </c>
      <c r="I255" s="123">
        <f>IF(OR(F255=0,F255="#N/A N/A"),0,H255 / F255*100)</f>
        <v>0</v>
      </c>
      <c r="J255" s="124">
        <v>0</v>
      </c>
      <c r="K255" s="120" t="str">
        <f>CONCATENATE(D856,D255, " Curncy")</f>
        <v>EURJPY Curncy</v>
      </c>
      <c r="L255" s="120">
        <f>IF(D255 = D856,1,_xll.BDP(K255,$L$11))</f>
        <v>1</v>
      </c>
      <c r="M255" s="260">
        <f>IF(D255 = D856,1,_xll.BDP(K255,$M$11)*L255)</f>
        <v>126.66</v>
      </c>
      <c r="N255" s="126">
        <f>H255*J255*V255/M255</f>
        <v>0</v>
      </c>
      <c r="O255" s="127">
        <f>N255 / AA816</f>
        <v>0</v>
      </c>
      <c r="P255" s="268">
        <f>N255 / AA856</f>
        <v>0</v>
      </c>
      <c r="Q255" s="128">
        <f>IF(OR(OR(J255=0,G255 = "#N/A N/A"),G255="#N/A Real Time"),0,G255*J255*V255/M255)</f>
        <v>0</v>
      </c>
      <c r="R255" s="129">
        <f>Q255 / AA816*100</f>
        <v>0</v>
      </c>
      <c r="S255" s="273">
        <f>Q255 / AA856*100</f>
        <v>0</v>
      </c>
      <c r="T255" s="129">
        <f>IF(S255&lt;0,R255,0)</f>
        <v>0</v>
      </c>
      <c r="U255" s="273">
        <f>IF(S255&gt;0,R255,0)</f>
        <v>0</v>
      </c>
      <c r="V255" s="120">
        <f>IF(EXACT(D255,UPPER(D255)),1,0.01)/X255</f>
        <v>1</v>
      </c>
      <c r="W255" s="120">
        <v>3</v>
      </c>
      <c r="X255" s="120">
        <v>1</v>
      </c>
      <c r="Y255" s="127">
        <f>IF(AND(S255&lt;0,O255&gt;0),O255,0)</f>
        <v>0</v>
      </c>
      <c r="Z255" s="127">
        <f>IF(AND(S255&gt;0,O255&gt;0),O255,0)</f>
        <v>0</v>
      </c>
      <c r="AA255" s="74"/>
      <c r="AB255" s="130">
        <f>_xll.BDH(C255,$AB$11,$D$1,$D$1)</f>
        <v>21670</v>
      </c>
      <c r="AC255" s="130">
        <f>IF(OR(OR(F255="#N/A N/A",F255="#N/A Real Time"),OR(AB255="#N/A N/A",AB255="#N/A Real Time")),0,  F255 - AB255)</f>
        <v>510</v>
      </c>
      <c r="AD255" s="177">
        <f>IF(OR(AB255=0,AB255="#N/A N/A"),0,AC255 / AB255*100)</f>
        <v>2.3534840793724041</v>
      </c>
      <c r="AE255" s="132">
        <v>0</v>
      </c>
      <c r="AF255" s="133">
        <f>IF(D255 = D856,1,_xll.BDP(K255,$AF$11)*L255)</f>
        <v>126.57</v>
      </c>
      <c r="AG255" s="134">
        <f>AC255*AE255*V255/AF255 / AI816</f>
        <v>0</v>
      </c>
      <c r="AH255" s="278">
        <f>AC255*AE255*V255/AF255 / AI856</f>
        <v>0</v>
      </c>
      <c r="AI255" s="77"/>
      <c r="AJ255" s="73"/>
      <c r="AK255" s="65"/>
    </row>
    <row r="256" spans="1:37" x14ac:dyDescent="0.2">
      <c r="B256" s="120">
        <v>22362</v>
      </c>
      <c r="C256" s="120" t="s">
        <v>765</v>
      </c>
      <c r="D256" s="120" t="str">
        <f>_xll.BDP(C256,$D$11)</f>
        <v>JPY</v>
      </c>
      <c r="E256" s="120" t="s">
        <v>813</v>
      </c>
      <c r="F256" s="121">
        <f>_xll.BDP(C256,$F$11)</f>
        <v>6620</v>
      </c>
      <c r="G256" s="121">
        <f>_xll.BDP(C256,$G$11)</f>
        <v>6740</v>
      </c>
      <c r="H256" s="122">
        <f>IF(OR(OR(G256="#N/A N/A",G256="#N/A Real Time"),OR(F256="#N/A N/A",F256="#N/A Real Time")),0,  G256 - F256)</f>
        <v>120</v>
      </c>
      <c r="I256" s="123">
        <f>IF(OR(F256=0,F256="#N/A N/A"),0,H256 / F256*100)</f>
        <v>1.8126888217522661</v>
      </c>
      <c r="J256" s="124">
        <v>0</v>
      </c>
      <c r="K256" s="120" t="str">
        <f>CONCATENATE(D856,D256, " Curncy")</f>
        <v>EURJPY Curncy</v>
      </c>
      <c r="L256" s="120">
        <f>IF(D256 = D856,1,_xll.BDP(K256,$L$11))</f>
        <v>1</v>
      </c>
      <c r="M256" s="260">
        <f>IF(D256 = D856,1,_xll.BDP(K256,$M$11)*L256)</f>
        <v>126.66</v>
      </c>
      <c r="N256" s="126">
        <f>H256*J256*V256/M256</f>
        <v>0</v>
      </c>
      <c r="O256" s="127">
        <f>N256 / AA816</f>
        <v>0</v>
      </c>
      <c r="P256" s="268">
        <f>N256 / AA856</f>
        <v>0</v>
      </c>
      <c r="Q256" s="128">
        <f>IF(OR(OR(J256=0,G256 = "#N/A N/A"),G256="#N/A Real Time"),0,G256*J256*V256/M256)</f>
        <v>0</v>
      </c>
      <c r="R256" s="129">
        <f>Q256 / AA816*100</f>
        <v>0</v>
      </c>
      <c r="S256" s="273">
        <f>Q256 / AA856*100</f>
        <v>0</v>
      </c>
      <c r="T256" s="129">
        <f>IF(S256&lt;0,R256,0)</f>
        <v>0</v>
      </c>
      <c r="U256" s="273">
        <f>IF(S256&gt;0,R256,0)</f>
        <v>0</v>
      </c>
      <c r="V256" s="120">
        <f>IF(EXACT(D256,UPPER(D256)),1,0.01)/X256</f>
        <v>1</v>
      </c>
      <c r="W256" s="120">
        <v>0</v>
      </c>
      <c r="X256" s="120">
        <v>1</v>
      </c>
      <c r="Y256" s="127">
        <f>IF(AND(S256&lt;0,O256&gt;0),O256,0)</f>
        <v>0</v>
      </c>
      <c r="Z256" s="127">
        <f>IF(AND(S256&gt;0,O256&gt;0),O256,0)</f>
        <v>0</v>
      </c>
      <c r="AA256" s="74"/>
      <c r="AB256" s="130">
        <f>_xll.BDH(C256,$AB$11,$D$1,$D$1)</f>
        <v>6410</v>
      </c>
      <c r="AC256" s="130">
        <f>IF(OR(OR(F256="#N/A N/A",F256="#N/A Real Time"),OR(AB256="#N/A N/A",AB256="#N/A Real Time")),0,  F256 - AB256)</f>
        <v>210</v>
      </c>
      <c r="AD256" s="177">
        <f>IF(OR(AB256=0,AB256="#N/A N/A"),0,AC256 / AB256*100)</f>
        <v>3.2761310452418098</v>
      </c>
      <c r="AE256" s="132">
        <v>0</v>
      </c>
      <c r="AF256" s="133">
        <f>IF(D256 = D856,1,_xll.BDP(K256,$AF$11)*L256)</f>
        <v>126.57</v>
      </c>
      <c r="AG256" s="134">
        <f>AC256*AE256*V256/AF256 / AI816</f>
        <v>0</v>
      </c>
      <c r="AH256" s="278">
        <f>AC256*AE256*V256/AF256 / AI856</f>
        <v>0</v>
      </c>
      <c r="AI256" s="77"/>
      <c r="AJ256" s="73"/>
      <c r="AK256" s="65"/>
    </row>
    <row r="257" spans="1:37" x14ac:dyDescent="0.2">
      <c r="B257" s="120">
        <v>27327</v>
      </c>
      <c r="C257" s="120" t="s">
        <v>766</v>
      </c>
      <c r="D257" s="120" t="str">
        <f>_xll.BDP(C257,$D$11)</f>
        <v>JPY</v>
      </c>
      <c r="E257" s="120" t="s">
        <v>814</v>
      </c>
      <c r="F257" s="121">
        <f>_xll.BDP(C257,$F$11)</f>
        <v>3105</v>
      </c>
      <c r="G257" s="121">
        <f>_xll.BDP(C257,$G$11)</f>
        <v>3090</v>
      </c>
      <c r="H257" s="122">
        <f>IF(OR(OR(G257="#N/A N/A",G257="#N/A Real Time"),OR(F257="#N/A N/A",F257="#N/A Real Time")),0,  G257 - F257)</f>
        <v>-15</v>
      </c>
      <c r="I257" s="123">
        <f>IF(OR(F257=0,F257="#N/A N/A"),0,H257 / F257*100)</f>
        <v>-0.48309178743961351</v>
      </c>
      <c r="J257" s="124">
        <v>0</v>
      </c>
      <c r="K257" s="120" t="str">
        <f>CONCATENATE(D856,D257, " Curncy")</f>
        <v>EURJPY Curncy</v>
      </c>
      <c r="L257" s="120">
        <f>IF(D257 = D856,1,_xll.BDP(K257,$L$11))</f>
        <v>1</v>
      </c>
      <c r="M257" s="260">
        <f>IF(D257 = D856,1,_xll.BDP(K257,$M$11)*L257)</f>
        <v>126.66</v>
      </c>
      <c r="N257" s="126">
        <f>H257*J257*V257/M257</f>
        <v>0</v>
      </c>
      <c r="O257" s="127">
        <f>N257 / AA816</f>
        <v>0</v>
      </c>
      <c r="P257" s="268">
        <f>N257 / AA856</f>
        <v>0</v>
      </c>
      <c r="Q257" s="128">
        <f>IF(OR(OR(J257=0,G257 = "#N/A N/A"),G257="#N/A Real Time"),0,G257*J257*V257/M257)</f>
        <v>0</v>
      </c>
      <c r="R257" s="129">
        <f>Q257 / AA816*100</f>
        <v>0</v>
      </c>
      <c r="S257" s="273">
        <f>Q257 / AA856*100</f>
        <v>0</v>
      </c>
      <c r="T257" s="129">
        <f>IF(S257&lt;0,R257,0)</f>
        <v>0</v>
      </c>
      <c r="U257" s="273">
        <f>IF(S257&gt;0,R257,0)</f>
        <v>0</v>
      </c>
      <c r="V257" s="120">
        <f>IF(EXACT(D257,UPPER(D257)),1,0.01)/X257</f>
        <v>1</v>
      </c>
      <c r="W257" s="120">
        <v>0</v>
      </c>
      <c r="X257" s="120">
        <v>1</v>
      </c>
      <c r="Y257" s="127">
        <f>IF(AND(S257&lt;0,O257&gt;0),O257,0)</f>
        <v>0</v>
      </c>
      <c r="Z257" s="127">
        <f>IF(AND(S257&gt;0,O257&gt;0),O257,0)</f>
        <v>0</v>
      </c>
      <c r="AA257" s="74"/>
      <c r="AB257" s="130">
        <f>_xll.BDH(C257,$AB$11,$D$1,$D$1)</f>
        <v>3065</v>
      </c>
      <c r="AC257" s="130">
        <f>IF(OR(OR(F257="#N/A N/A",F257="#N/A Real Time"),OR(AB257="#N/A N/A",AB257="#N/A Real Time")),0,  F257 - AB257)</f>
        <v>40</v>
      </c>
      <c r="AD257" s="177">
        <f>IF(OR(AB257=0,AB257="#N/A N/A"),0,AC257 / AB257*100)</f>
        <v>1.3050570962479608</v>
      </c>
      <c r="AE257" s="132">
        <v>0</v>
      </c>
      <c r="AF257" s="133">
        <f>IF(D257 = D856,1,_xll.BDP(K257,$AF$11)*L257)</f>
        <v>126.57</v>
      </c>
      <c r="AG257" s="134">
        <f>AC257*AE257*V257/AF257 / AI816</f>
        <v>0</v>
      </c>
      <c r="AH257" s="278">
        <f>AC257*AE257*V257/AF257 / AI856</f>
        <v>0</v>
      </c>
      <c r="AI257" s="77"/>
      <c r="AJ257" s="73"/>
      <c r="AK257" s="65"/>
    </row>
    <row r="258" spans="1:37" x14ac:dyDescent="0.2">
      <c r="B258" s="120">
        <v>20313</v>
      </c>
      <c r="C258" s="120" t="s">
        <v>767</v>
      </c>
      <c r="D258" s="120" t="str">
        <f>_xll.BDP(C258,$D$11)</f>
        <v>JPY</v>
      </c>
      <c r="E258" s="120" t="s">
        <v>815</v>
      </c>
      <c r="F258" s="121">
        <f>_xll.BDP(C258,$F$11)</f>
        <v>1194</v>
      </c>
      <c r="G258" s="121">
        <f>_xll.BDP(C258,$G$11)</f>
        <v>1230</v>
      </c>
      <c r="H258" s="122">
        <f>IF(OR(OR(G258="#N/A N/A",G258="#N/A Real Time"),OR(F258="#N/A N/A",F258="#N/A Real Time")),0,  G258 - F258)</f>
        <v>36</v>
      </c>
      <c r="I258" s="123">
        <f>IF(OR(F258=0,F258="#N/A N/A"),0,H258 / F258*100)</f>
        <v>3.0150753768844218</v>
      </c>
      <c r="J258" s="124">
        <v>0</v>
      </c>
      <c r="K258" s="120" t="str">
        <f>CONCATENATE(D856,D258, " Curncy")</f>
        <v>EURJPY Curncy</v>
      </c>
      <c r="L258" s="120">
        <f>IF(D258 = D856,1,_xll.BDP(K258,$L$11))</f>
        <v>1</v>
      </c>
      <c r="M258" s="260">
        <f>IF(D258 = D856,1,_xll.BDP(K258,$M$11)*L258)</f>
        <v>126.66</v>
      </c>
      <c r="N258" s="126">
        <f>H258*J258*V258/M258</f>
        <v>0</v>
      </c>
      <c r="O258" s="127">
        <f>N258 / AA816</f>
        <v>0</v>
      </c>
      <c r="P258" s="268">
        <f>N258 / AA856</f>
        <v>0</v>
      </c>
      <c r="Q258" s="128">
        <f>IF(OR(OR(J258=0,G258 = "#N/A N/A"),G258="#N/A Real Time"),0,G258*J258*V258/M258)</f>
        <v>0</v>
      </c>
      <c r="R258" s="129">
        <f>Q258 / AA816*100</f>
        <v>0</v>
      </c>
      <c r="S258" s="273">
        <f>Q258 / AA856*100</f>
        <v>0</v>
      </c>
      <c r="T258" s="129">
        <f>IF(S258&lt;0,R258,0)</f>
        <v>0</v>
      </c>
      <c r="U258" s="273">
        <f>IF(S258&gt;0,R258,0)</f>
        <v>0</v>
      </c>
      <c r="V258" s="120">
        <f>IF(EXACT(D258,UPPER(D258)),1,0.01)/X258</f>
        <v>1</v>
      </c>
      <c r="W258" s="120">
        <v>0</v>
      </c>
      <c r="X258" s="120">
        <v>1</v>
      </c>
      <c r="Y258" s="127">
        <f>IF(AND(S258&lt;0,O258&gt;0),O258,0)</f>
        <v>0</v>
      </c>
      <c r="Z258" s="127">
        <f>IF(AND(S258&gt;0,O258&gt;0),O258,0)</f>
        <v>0</v>
      </c>
      <c r="AA258" s="74"/>
      <c r="AB258" s="130">
        <f>_xll.BDH(C258,$AB$11,$D$1,$D$1)</f>
        <v>1193</v>
      </c>
      <c r="AC258" s="130">
        <f>IF(OR(OR(F258="#N/A N/A",F258="#N/A Real Time"),OR(AB258="#N/A N/A",AB258="#N/A Real Time")),0,  F258 - AB258)</f>
        <v>1</v>
      </c>
      <c r="AD258" s="177">
        <f>IF(OR(AB258=0,AB258="#N/A N/A"),0,AC258 / AB258*100)</f>
        <v>8.3822296730930432E-2</v>
      </c>
      <c r="AE258" s="132">
        <v>0</v>
      </c>
      <c r="AF258" s="133">
        <f>IF(D258 = D856,1,_xll.BDP(K258,$AF$11)*L258)</f>
        <v>126.57</v>
      </c>
      <c r="AG258" s="134">
        <f>AC258*AE258*V258/AF258 / AI816</f>
        <v>0</v>
      </c>
      <c r="AH258" s="278">
        <f>AC258*AE258*V258/AF258 / AI856</f>
        <v>0</v>
      </c>
      <c r="AI258" s="77"/>
      <c r="AJ258" s="73"/>
      <c r="AK258" s="65"/>
    </row>
    <row r="259" spans="1:37" x14ac:dyDescent="0.2">
      <c r="B259" s="120">
        <v>1595</v>
      </c>
      <c r="C259" s="120" t="s">
        <v>149</v>
      </c>
      <c r="D259" s="120" t="str">
        <f>_xll.BDP(C259,$D$11)</f>
        <v>JPY</v>
      </c>
      <c r="E259" s="120" t="s">
        <v>356</v>
      </c>
      <c r="F259" s="121">
        <f>_xll.BDP(C259,$F$11)</f>
        <v>1490</v>
      </c>
      <c r="G259" s="121">
        <f>_xll.BDP(C259,$G$11)</f>
        <v>1505</v>
      </c>
      <c r="H259" s="122">
        <f>IF(OR(OR(G259="#N/A N/A",G259="#N/A Real Time"),OR(F259="#N/A N/A",F259="#N/A Real Time")),0,  G259 - F259)</f>
        <v>15</v>
      </c>
      <c r="I259" s="123">
        <f>IF(OR(F259=0,F259="#N/A N/A"),0,H259 / F259*100)</f>
        <v>1.006711409395973</v>
      </c>
      <c r="J259" s="124">
        <v>0</v>
      </c>
      <c r="K259" s="120" t="str">
        <f>CONCATENATE(D856,D259, " Curncy")</f>
        <v>EURJPY Curncy</v>
      </c>
      <c r="L259" s="120">
        <f>IF(D259 = D856,1,_xll.BDP(K259,$L$11))</f>
        <v>1</v>
      </c>
      <c r="M259" s="260">
        <f>IF(D259 = D856,1,_xll.BDP(K259,$M$11)*L259)</f>
        <v>126.66</v>
      </c>
      <c r="N259" s="126">
        <f>H259*J259*V259/M259</f>
        <v>0</v>
      </c>
      <c r="O259" s="127">
        <f>N259 / AA816</f>
        <v>0</v>
      </c>
      <c r="P259" s="268">
        <f>N259 / AA856</f>
        <v>0</v>
      </c>
      <c r="Q259" s="128">
        <f>IF(OR(OR(J259=0,G259 = "#N/A N/A"),G259="#N/A Real Time"),0,G259*J259*V259/M259)</f>
        <v>0</v>
      </c>
      <c r="R259" s="129">
        <f>Q259 / AA816*100</f>
        <v>0</v>
      </c>
      <c r="S259" s="273">
        <f>Q259 / AA856*100</f>
        <v>0</v>
      </c>
      <c r="T259" s="129">
        <f>IF(S259&lt;0,R259,0)</f>
        <v>0</v>
      </c>
      <c r="U259" s="273">
        <f>IF(S259&gt;0,R259,0)</f>
        <v>0</v>
      </c>
      <c r="V259" s="120">
        <f>IF(EXACT(D259,UPPER(D259)),1,0.01)/X259</f>
        <v>1</v>
      </c>
      <c r="W259" s="120">
        <v>0</v>
      </c>
      <c r="X259" s="120">
        <v>1</v>
      </c>
      <c r="Y259" s="127">
        <f>IF(AND(S259&lt;0,O259&gt;0),O259,0)</f>
        <v>0</v>
      </c>
      <c r="Z259" s="127">
        <f>IF(AND(S259&gt;0,O259&gt;0),O259,0)</f>
        <v>0</v>
      </c>
      <c r="AA259" s="74"/>
      <c r="AB259" s="130">
        <f>_xll.BDH(C259,$AB$11,$D$1,$D$1)</f>
        <v>1501</v>
      </c>
      <c r="AC259" s="130">
        <f>IF(OR(OR(F259="#N/A N/A",F259="#N/A Real Time"),OR(AB259="#N/A N/A",AB259="#N/A Real Time")),0,  F259 - AB259)</f>
        <v>-11</v>
      </c>
      <c r="AD259" s="177">
        <f>IF(OR(AB259=0,AB259="#N/A N/A"),0,AC259 / AB259*100)</f>
        <v>-0.73284477015323113</v>
      </c>
      <c r="AE259" s="132">
        <v>0</v>
      </c>
      <c r="AF259" s="133">
        <f>IF(D259 = D856,1,_xll.BDP(K259,$AF$11)*L259)</f>
        <v>126.57</v>
      </c>
      <c r="AG259" s="134">
        <f>AC259*AE259*V259/AF259 / AI816</f>
        <v>0</v>
      </c>
      <c r="AH259" s="278">
        <f>AC259*AE259*V259/AF259 / AI856</f>
        <v>0</v>
      </c>
      <c r="AI259" s="77"/>
      <c r="AJ259" s="73"/>
      <c r="AK259" s="65"/>
    </row>
    <row r="260" spans="1:37" x14ac:dyDescent="0.2">
      <c r="B260" s="120">
        <v>24432</v>
      </c>
      <c r="C260" s="120" t="s">
        <v>772</v>
      </c>
      <c r="D260" s="120" t="str">
        <f>_xll.BDP(C260,$D$11)</f>
        <v>JPY</v>
      </c>
      <c r="E260" s="120" t="s">
        <v>817</v>
      </c>
      <c r="F260" s="121">
        <f>_xll.BDP(C260,$F$11)</f>
        <v>6330</v>
      </c>
      <c r="G260" s="121">
        <f>_xll.BDP(C260,$G$11)</f>
        <v>6560</v>
      </c>
      <c r="H260" s="122">
        <f>IF(OR(OR(G260="#N/A N/A",G260="#N/A Real Time"),OR(F260="#N/A N/A",F260="#N/A Real Time")),0,  G260 - F260)</f>
        <v>230</v>
      </c>
      <c r="I260" s="123">
        <f>IF(OR(F260=0,F260="#N/A N/A"),0,H260 / F260*100)</f>
        <v>3.6334913112164293</v>
      </c>
      <c r="J260" s="124">
        <v>0</v>
      </c>
      <c r="K260" s="120" t="str">
        <f>CONCATENATE(D856,D260, " Curncy")</f>
        <v>EURJPY Curncy</v>
      </c>
      <c r="L260" s="120">
        <f>IF(D260 = D856,1,_xll.BDP(K260,$L$11))</f>
        <v>1</v>
      </c>
      <c r="M260" s="260">
        <f>IF(D260 = D856,1,_xll.BDP(K260,$M$11)*L260)</f>
        <v>126.66</v>
      </c>
      <c r="N260" s="126">
        <f>H260*J260*V260/M260</f>
        <v>0</v>
      </c>
      <c r="O260" s="127">
        <f>N260 / AA816</f>
        <v>0</v>
      </c>
      <c r="P260" s="268">
        <f>N260 / AA856</f>
        <v>0</v>
      </c>
      <c r="Q260" s="128">
        <f>IF(OR(OR(J260=0,G260 = "#N/A N/A"),G260="#N/A Real Time"),0,G260*J260*V260/M260)</f>
        <v>0</v>
      </c>
      <c r="R260" s="129">
        <f>Q260 / AA816*100</f>
        <v>0</v>
      </c>
      <c r="S260" s="273">
        <f>Q260 / AA856*100</f>
        <v>0</v>
      </c>
      <c r="T260" s="129">
        <f>IF(S260&lt;0,R260,0)</f>
        <v>0</v>
      </c>
      <c r="U260" s="273">
        <f>IF(S260&gt;0,R260,0)</f>
        <v>0</v>
      </c>
      <c r="V260" s="120">
        <f>IF(EXACT(D260,UPPER(D260)),1,0.01)/X260</f>
        <v>1</v>
      </c>
      <c r="W260" s="120">
        <v>0</v>
      </c>
      <c r="X260" s="120">
        <v>1</v>
      </c>
      <c r="Y260" s="127">
        <f>IF(AND(S260&lt;0,O260&gt;0),O260,0)</f>
        <v>0</v>
      </c>
      <c r="Z260" s="127">
        <f>IF(AND(S260&gt;0,O260&gt;0),O260,0)</f>
        <v>0</v>
      </c>
      <c r="AA260" s="74"/>
      <c r="AB260" s="130">
        <f>_xll.BDH(C260,$AB$11,$D$1,$D$1)</f>
        <v>6260</v>
      </c>
      <c r="AC260" s="130">
        <f>IF(OR(OR(F260="#N/A N/A",F260="#N/A Real Time"),OR(AB260="#N/A N/A",AB260="#N/A Real Time")),0,  F260 - AB260)</f>
        <v>70</v>
      </c>
      <c r="AD260" s="177">
        <f>IF(OR(AB260=0,AB260="#N/A N/A"),0,AC260 / AB260*100)</f>
        <v>1.1182108626198082</v>
      </c>
      <c r="AE260" s="132">
        <v>0</v>
      </c>
      <c r="AF260" s="133">
        <f>IF(D260 = D856,1,_xll.BDP(K260,$AF$11)*L260)</f>
        <v>126.57</v>
      </c>
      <c r="AG260" s="134">
        <f>AC260*AE260*V260/AF260 / AI816</f>
        <v>0</v>
      </c>
      <c r="AH260" s="278">
        <f>AC260*AE260*V260/AF260 / AI856</f>
        <v>0</v>
      </c>
      <c r="AI260" s="77"/>
      <c r="AJ260" s="73"/>
      <c r="AK260" s="65"/>
    </row>
    <row r="261" spans="1:37" x14ac:dyDescent="0.2">
      <c r="B261" s="120">
        <v>3122</v>
      </c>
      <c r="C261" s="120" t="s">
        <v>773</v>
      </c>
      <c r="D261" s="120" t="str">
        <f>_xll.BDP(C261,$D$11)</f>
        <v>JPY</v>
      </c>
      <c r="E261" s="120" t="s">
        <v>818</v>
      </c>
      <c r="F261" s="121">
        <f>_xll.BDP(C261,$F$11)</f>
        <v>1580</v>
      </c>
      <c r="G261" s="121">
        <f>_xll.BDP(C261,$G$11)</f>
        <v>1621.5</v>
      </c>
      <c r="H261" s="122">
        <f>IF(OR(OR(G261="#N/A N/A",G261="#N/A Real Time"),OR(F261="#N/A N/A",F261="#N/A Real Time")),0,  G261 - F261)</f>
        <v>41.5</v>
      </c>
      <c r="I261" s="123">
        <f>IF(OR(F261=0,F261="#N/A N/A"),0,H261 / F261*100)</f>
        <v>2.6265822784810129</v>
      </c>
      <c r="J261" s="124">
        <v>0</v>
      </c>
      <c r="K261" s="120" t="str">
        <f>CONCATENATE(D856,D261, " Curncy")</f>
        <v>EURJPY Curncy</v>
      </c>
      <c r="L261" s="120">
        <f>IF(D261 = D856,1,_xll.BDP(K261,$L$11))</f>
        <v>1</v>
      </c>
      <c r="M261" s="260">
        <f>IF(D261 = D856,1,_xll.BDP(K261,$M$11)*L261)</f>
        <v>126.66</v>
      </c>
      <c r="N261" s="126">
        <f>H261*J261*V261/M261</f>
        <v>0</v>
      </c>
      <c r="O261" s="127">
        <f>N261 / AA816</f>
        <v>0</v>
      </c>
      <c r="P261" s="268">
        <f>N261 / AA856</f>
        <v>0</v>
      </c>
      <c r="Q261" s="128">
        <f>IF(OR(OR(J261=0,G261 = "#N/A N/A"),G261="#N/A Real Time"),0,G261*J261*V261/M261)</f>
        <v>0</v>
      </c>
      <c r="R261" s="129">
        <f>Q261 / AA816*100</f>
        <v>0</v>
      </c>
      <c r="S261" s="273">
        <f>Q261 / AA856*100</f>
        <v>0</v>
      </c>
      <c r="T261" s="129">
        <f>IF(S261&lt;0,R261,0)</f>
        <v>0</v>
      </c>
      <c r="U261" s="273">
        <f>IF(S261&gt;0,R261,0)</f>
        <v>0</v>
      </c>
      <c r="V261" s="120">
        <f>IF(EXACT(D261,UPPER(D261)),1,0.01)/X261</f>
        <v>1</v>
      </c>
      <c r="W261" s="120">
        <v>0</v>
      </c>
      <c r="X261" s="120">
        <v>1</v>
      </c>
      <c r="Y261" s="127">
        <f>IF(AND(S261&lt;0,O261&gt;0),O261,0)</f>
        <v>0</v>
      </c>
      <c r="Z261" s="127">
        <f>IF(AND(S261&gt;0,O261&gt;0),O261,0)</f>
        <v>0</v>
      </c>
      <c r="AA261" s="74"/>
      <c r="AB261" s="130">
        <f>_xll.BDH(C261,$AB$11,$D$1,$D$1)</f>
        <v>1582.5</v>
      </c>
      <c r="AC261" s="130">
        <f>IF(OR(OR(F261="#N/A N/A",F261="#N/A Real Time"),OR(AB261="#N/A N/A",AB261="#N/A Real Time")),0,  F261 - AB261)</f>
        <v>-2.5</v>
      </c>
      <c r="AD261" s="177">
        <f>IF(OR(AB261=0,AB261="#N/A N/A"),0,AC261 / AB261*100)</f>
        <v>-0.15797788309636651</v>
      </c>
      <c r="AE261" s="132">
        <v>0</v>
      </c>
      <c r="AF261" s="133">
        <f>IF(D261 = D856,1,_xll.BDP(K261,$AF$11)*L261)</f>
        <v>126.57</v>
      </c>
      <c r="AG261" s="134">
        <f>AC261*AE261*V261/AF261 / AI816</f>
        <v>0</v>
      </c>
      <c r="AH261" s="278">
        <f>AC261*AE261*V261/AF261 / AI856</f>
        <v>0</v>
      </c>
      <c r="AI261" s="77"/>
      <c r="AJ261" s="73"/>
      <c r="AK261" s="65"/>
    </row>
    <row r="262" spans="1:37" x14ac:dyDescent="0.2">
      <c r="B262" s="120">
        <v>18673</v>
      </c>
      <c r="C262" s="120" t="s">
        <v>774</v>
      </c>
      <c r="D262" s="120" t="str">
        <f>_xll.BDP(C262,$D$11)</f>
        <v>JPY</v>
      </c>
      <c r="E262" s="120" t="s">
        <v>819</v>
      </c>
      <c r="F262" s="121">
        <f>_xll.BDP(C262,$F$11)</f>
        <v>1574</v>
      </c>
      <c r="G262" s="121">
        <f>_xll.BDP(C262,$G$11)</f>
        <v>1638</v>
      </c>
      <c r="H262" s="122">
        <f>IF(OR(OR(G262="#N/A N/A",G262="#N/A Real Time"),OR(F262="#N/A N/A",F262="#N/A Real Time")),0,  G262 - F262)</f>
        <v>64</v>
      </c>
      <c r="I262" s="123">
        <f>IF(OR(F262=0,F262="#N/A N/A"),0,H262 / F262*100)</f>
        <v>4.066073697585769</v>
      </c>
      <c r="J262" s="124">
        <v>0</v>
      </c>
      <c r="K262" s="120" t="str">
        <f>CONCATENATE(D856,D262, " Curncy")</f>
        <v>EURJPY Curncy</v>
      </c>
      <c r="L262" s="120">
        <f>IF(D262 = D856,1,_xll.BDP(K262,$L$11))</f>
        <v>1</v>
      </c>
      <c r="M262" s="260">
        <f>IF(D262 = D856,1,_xll.BDP(K262,$M$11)*L262)</f>
        <v>126.66</v>
      </c>
      <c r="N262" s="126">
        <f>H262*J262*V262/M262</f>
        <v>0</v>
      </c>
      <c r="O262" s="127">
        <f>N262 / AA816</f>
        <v>0</v>
      </c>
      <c r="P262" s="268">
        <f>N262 / AA856</f>
        <v>0</v>
      </c>
      <c r="Q262" s="128">
        <f>IF(OR(OR(J262=0,G262 = "#N/A N/A"),G262="#N/A Real Time"),0,G262*J262*V262/M262)</f>
        <v>0</v>
      </c>
      <c r="R262" s="129">
        <f>Q262 / AA816*100</f>
        <v>0</v>
      </c>
      <c r="S262" s="273">
        <f>Q262 / AA856*100</f>
        <v>0</v>
      </c>
      <c r="T262" s="129">
        <f>IF(S262&lt;0,R262,0)</f>
        <v>0</v>
      </c>
      <c r="U262" s="273">
        <f>IF(S262&gt;0,R262,0)</f>
        <v>0</v>
      </c>
      <c r="V262" s="120">
        <f>IF(EXACT(D262,UPPER(D262)),1,0.01)/X262</f>
        <v>1</v>
      </c>
      <c r="W262" s="120">
        <v>0</v>
      </c>
      <c r="X262" s="120">
        <v>1</v>
      </c>
      <c r="Y262" s="127">
        <f>IF(AND(S262&lt;0,O262&gt;0),O262,0)</f>
        <v>0</v>
      </c>
      <c r="Z262" s="127">
        <f>IF(AND(S262&gt;0,O262&gt;0),O262,0)</f>
        <v>0</v>
      </c>
      <c r="AA262" s="74"/>
      <c r="AB262" s="130">
        <f>_xll.BDH(C262,$AB$11,$D$1,$D$1)</f>
        <v>1544</v>
      </c>
      <c r="AC262" s="130">
        <f>IF(OR(OR(F262="#N/A N/A",F262="#N/A Real Time"),OR(AB262="#N/A N/A",AB262="#N/A Real Time")),0,  F262 - AB262)</f>
        <v>30</v>
      </c>
      <c r="AD262" s="177">
        <f>IF(OR(AB262=0,AB262="#N/A N/A"),0,AC262 / AB262*100)</f>
        <v>1.9430051813471503</v>
      </c>
      <c r="AE262" s="132">
        <v>0</v>
      </c>
      <c r="AF262" s="133">
        <f>IF(D262 = D856,1,_xll.BDP(K262,$AF$11)*L262)</f>
        <v>126.57</v>
      </c>
      <c r="AG262" s="134">
        <f>AC262*AE262*V262/AF262 / AI816</f>
        <v>0</v>
      </c>
      <c r="AH262" s="278">
        <f>AC262*AE262*V262/AF262 / AI856</f>
        <v>0</v>
      </c>
      <c r="AI262" s="77"/>
      <c r="AJ262" s="73"/>
      <c r="AK262" s="65"/>
    </row>
    <row r="263" spans="1:37" x14ac:dyDescent="0.2">
      <c r="B263" s="120">
        <v>490</v>
      </c>
      <c r="C263" s="120" t="s">
        <v>775</v>
      </c>
      <c r="D263" s="120" t="str">
        <f>_xll.BDP(C263,$D$11)</f>
        <v>JPY</v>
      </c>
      <c r="E263" s="120" t="s">
        <v>820</v>
      </c>
      <c r="F263" s="121">
        <f>_xll.BDP(C263,$F$11)</f>
        <v>951</v>
      </c>
      <c r="G263" s="121">
        <f>_xll.BDP(C263,$G$11)</f>
        <v>971</v>
      </c>
      <c r="H263" s="122">
        <f>IF(OR(OR(G263="#N/A N/A",G263="#N/A Real Time"),OR(F263="#N/A N/A",F263="#N/A Real Time")),0,  G263 - F263)</f>
        <v>20</v>
      </c>
      <c r="I263" s="123">
        <f>IF(OR(F263=0,F263="#N/A N/A"),0,H263 / F263*100)</f>
        <v>2.1030494216614093</v>
      </c>
      <c r="J263" s="124">
        <v>0</v>
      </c>
      <c r="K263" s="120" t="str">
        <f>CONCATENATE(D856,D263, " Curncy")</f>
        <v>EURJPY Curncy</v>
      </c>
      <c r="L263" s="120">
        <f>IF(D263 = D856,1,_xll.BDP(K263,$L$11))</f>
        <v>1</v>
      </c>
      <c r="M263" s="260">
        <f>IF(D263 = D856,1,_xll.BDP(K263,$M$11)*L263)</f>
        <v>126.66</v>
      </c>
      <c r="N263" s="126">
        <f>H263*J263*V263/M263</f>
        <v>0</v>
      </c>
      <c r="O263" s="127">
        <f>N263 / AA816</f>
        <v>0</v>
      </c>
      <c r="P263" s="268">
        <f>N263 / AA856</f>
        <v>0</v>
      </c>
      <c r="Q263" s="128">
        <f>IF(OR(OR(J263=0,G263 = "#N/A N/A"),G263="#N/A Real Time"),0,G263*J263*V263/M263)</f>
        <v>0</v>
      </c>
      <c r="R263" s="129">
        <f>Q263 / AA816*100</f>
        <v>0</v>
      </c>
      <c r="S263" s="273">
        <f>Q263 / AA856*100</f>
        <v>0</v>
      </c>
      <c r="T263" s="129">
        <f>IF(S263&lt;0,R263,0)</f>
        <v>0</v>
      </c>
      <c r="U263" s="273">
        <f>IF(S263&gt;0,R263,0)</f>
        <v>0</v>
      </c>
      <c r="V263" s="120">
        <f>IF(EXACT(D263,UPPER(D263)),1,0.01)/X263</f>
        <v>1</v>
      </c>
      <c r="W263" s="120">
        <v>0</v>
      </c>
      <c r="X263" s="120">
        <v>1</v>
      </c>
      <c r="Y263" s="127">
        <f>IF(AND(S263&lt;0,O263&gt;0),O263,0)</f>
        <v>0</v>
      </c>
      <c r="Z263" s="127">
        <f>IF(AND(S263&gt;0,O263&gt;0),O263,0)</f>
        <v>0</v>
      </c>
      <c r="AA263" s="74"/>
      <c r="AB263" s="130">
        <f>_xll.BDH(C263,$AB$11,$D$1,$D$1)</f>
        <v>955</v>
      </c>
      <c r="AC263" s="130">
        <f>IF(OR(OR(F263="#N/A N/A",F263="#N/A Real Time"),OR(AB263="#N/A N/A",AB263="#N/A Real Time")),0,  F263 - AB263)</f>
        <v>-4</v>
      </c>
      <c r="AD263" s="177">
        <f>IF(OR(AB263=0,AB263="#N/A N/A"),0,AC263 / AB263*100)</f>
        <v>-0.41884816753926707</v>
      </c>
      <c r="AE263" s="132">
        <v>0</v>
      </c>
      <c r="AF263" s="133">
        <f>IF(D263 = D856,1,_xll.BDP(K263,$AF$11)*L263)</f>
        <v>126.57</v>
      </c>
      <c r="AG263" s="134">
        <f>AC263*AE263*V263/AF263 / AI816</f>
        <v>0</v>
      </c>
      <c r="AH263" s="278">
        <f>AC263*AE263*V263/AF263 / AI856</f>
        <v>0</v>
      </c>
      <c r="AI263" s="77"/>
      <c r="AJ263" s="73"/>
      <c r="AK263" s="65"/>
    </row>
    <row r="264" spans="1:37" x14ac:dyDescent="0.2">
      <c r="B264" s="120">
        <v>3117</v>
      </c>
      <c r="C264" s="120" t="s">
        <v>776</v>
      </c>
      <c r="D264" s="120" t="str">
        <f>_xll.BDP(C264,$D$11)</f>
        <v>JPY</v>
      </c>
      <c r="E264" s="120" t="s">
        <v>821</v>
      </c>
      <c r="F264" s="121">
        <f>_xll.BDP(C264,$F$11)</f>
        <v>21040</v>
      </c>
      <c r="G264" s="121">
        <f>_xll.BDP(C264,$G$11)</f>
        <v>21580</v>
      </c>
      <c r="H264" s="122">
        <f>IF(OR(OR(G264="#N/A N/A",G264="#N/A Real Time"),OR(F264="#N/A N/A",F264="#N/A Real Time")),0,  G264 - F264)</f>
        <v>540</v>
      </c>
      <c r="I264" s="123">
        <f>IF(OR(F264=0,F264="#N/A N/A"),0,H264 / F264*100)</f>
        <v>2.5665399239543727</v>
      </c>
      <c r="J264" s="124">
        <v>0</v>
      </c>
      <c r="K264" s="120" t="str">
        <f>CONCATENATE(D856,D264, " Curncy")</f>
        <v>EURJPY Curncy</v>
      </c>
      <c r="L264" s="120">
        <f>IF(D264 = D856,1,_xll.BDP(K264,$L$11))</f>
        <v>1</v>
      </c>
      <c r="M264" s="260">
        <f>IF(D264 = D856,1,_xll.BDP(K264,$M$11)*L264)</f>
        <v>126.66</v>
      </c>
      <c r="N264" s="126">
        <f>H264*J264*V264/M264</f>
        <v>0</v>
      </c>
      <c r="O264" s="127">
        <f>N264 / AA816</f>
        <v>0</v>
      </c>
      <c r="P264" s="268">
        <f>N264 / AA856</f>
        <v>0</v>
      </c>
      <c r="Q264" s="128">
        <f>IF(OR(OR(J264=0,G264 = "#N/A N/A"),G264="#N/A Real Time"),0,G264*J264*V264/M264)</f>
        <v>0</v>
      </c>
      <c r="R264" s="129">
        <f>Q264 / AA816*100</f>
        <v>0</v>
      </c>
      <c r="S264" s="273">
        <f>Q264 / AA856*100</f>
        <v>0</v>
      </c>
      <c r="T264" s="129">
        <f>IF(S264&lt;0,R264,0)</f>
        <v>0</v>
      </c>
      <c r="U264" s="273">
        <f>IF(S264&gt;0,R264,0)</f>
        <v>0</v>
      </c>
      <c r="V264" s="120">
        <f>IF(EXACT(D264,UPPER(D264)),1,0.01)/X264</f>
        <v>1</v>
      </c>
      <c r="W264" s="120">
        <v>0</v>
      </c>
      <c r="X264" s="120">
        <v>1</v>
      </c>
      <c r="Y264" s="127">
        <f>IF(AND(S264&lt;0,O264&gt;0),O264,0)</f>
        <v>0</v>
      </c>
      <c r="Z264" s="127">
        <f>IF(AND(S264&gt;0,O264&gt;0),O264,0)</f>
        <v>0</v>
      </c>
      <c r="AA264" s="74"/>
      <c r="AB264" s="130">
        <f>_xll.BDH(C264,$AB$11,$D$1,$D$1)</f>
        <v>21230</v>
      </c>
      <c r="AC264" s="130">
        <f>IF(OR(OR(F264="#N/A N/A",F264="#N/A Real Time"),OR(AB264="#N/A N/A",AB264="#N/A Real Time")),0,  F264 - AB264)</f>
        <v>-190</v>
      </c>
      <c r="AD264" s="177">
        <f>IF(OR(AB264=0,AB264="#N/A N/A"),0,AC264 / AB264*100)</f>
        <v>-0.89495996231747521</v>
      </c>
      <c r="AE264" s="132">
        <v>0</v>
      </c>
      <c r="AF264" s="133">
        <f>IF(D264 = D856,1,_xll.BDP(K264,$AF$11)*L264)</f>
        <v>126.57</v>
      </c>
      <c r="AG264" s="134">
        <f>AC264*AE264*V264/AF264 / AI816</f>
        <v>0</v>
      </c>
      <c r="AH264" s="278">
        <f>AC264*AE264*V264/AF264 / AI856</f>
        <v>0</v>
      </c>
      <c r="AI264" s="77"/>
      <c r="AJ264" s="73"/>
      <c r="AK264" s="65"/>
    </row>
    <row r="265" spans="1:37" x14ac:dyDescent="0.2">
      <c r="B265" s="120">
        <v>27960</v>
      </c>
      <c r="C265" s="120" t="s">
        <v>777</v>
      </c>
      <c r="D265" s="120" t="str">
        <f>_xll.BDP(C265,$D$11)</f>
        <v>JPY</v>
      </c>
      <c r="E265" s="120" t="s">
        <v>1300</v>
      </c>
      <c r="F265" s="121">
        <f>_xll.BDP(C265,$F$11)</f>
        <v>1460</v>
      </c>
      <c r="G265" s="121">
        <f>_xll.BDP(C265,$G$11)</f>
        <v>1484</v>
      </c>
      <c r="H265" s="122">
        <f>IF(OR(OR(G265="#N/A N/A",G265="#N/A Real Time"),OR(F265="#N/A N/A",F265="#N/A Real Time")),0,  G265 - F265)</f>
        <v>24</v>
      </c>
      <c r="I265" s="123">
        <f>IF(OR(F265=0,F265="#N/A N/A"),0,H265 / F265*100)</f>
        <v>1.6438356164383561</v>
      </c>
      <c r="J265" s="124">
        <v>0</v>
      </c>
      <c r="K265" s="120" t="str">
        <f>CONCATENATE(D856,D265, " Curncy")</f>
        <v>EURJPY Curncy</v>
      </c>
      <c r="L265" s="120">
        <f>IF(D265 = D856,1,_xll.BDP(K265,$L$11))</f>
        <v>1</v>
      </c>
      <c r="M265" s="260">
        <f>IF(D265 = D856,1,_xll.BDP(K265,$M$11)*L265)</f>
        <v>126.66</v>
      </c>
      <c r="N265" s="126">
        <f>H265*J265*V265/M265</f>
        <v>0</v>
      </c>
      <c r="O265" s="127">
        <f>N265 / AA816</f>
        <v>0</v>
      </c>
      <c r="P265" s="268">
        <f>N265 / AA856</f>
        <v>0</v>
      </c>
      <c r="Q265" s="128">
        <f>IF(OR(OR(J265=0,G265 = "#N/A N/A"),G265="#N/A Real Time"),0,G265*J265*V265/M265)</f>
        <v>0</v>
      </c>
      <c r="R265" s="129">
        <f>Q265 / AA816*100</f>
        <v>0</v>
      </c>
      <c r="S265" s="273">
        <f>Q265 / AA856*100</f>
        <v>0</v>
      </c>
      <c r="T265" s="129">
        <f>IF(S265&lt;0,R265,0)</f>
        <v>0</v>
      </c>
      <c r="U265" s="273">
        <f>IF(S265&gt;0,R265,0)</f>
        <v>0</v>
      </c>
      <c r="V265" s="120">
        <f>IF(EXACT(D265,UPPER(D265)),1,0.01)/X265</f>
        <v>1</v>
      </c>
      <c r="W265" s="120">
        <v>0</v>
      </c>
      <c r="X265" s="120">
        <v>1</v>
      </c>
      <c r="Y265" s="127">
        <f>IF(AND(S265&lt;0,O265&gt;0),O265,0)</f>
        <v>0</v>
      </c>
      <c r="Z265" s="127">
        <f>IF(AND(S265&gt;0,O265&gt;0),O265,0)</f>
        <v>0</v>
      </c>
      <c r="AA265" s="74"/>
      <c r="AB265" s="130">
        <f>_xll.BDH(C265,$AB$11,$D$1,$D$1)</f>
        <v>1474</v>
      </c>
      <c r="AC265" s="130">
        <f>IF(OR(OR(F265="#N/A N/A",F265="#N/A Real Time"),OR(AB265="#N/A N/A",AB265="#N/A Real Time")),0,  F265 - AB265)</f>
        <v>-14</v>
      </c>
      <c r="AD265" s="177">
        <f>IF(OR(AB265=0,AB265="#N/A N/A"),0,AC265 / AB265*100)</f>
        <v>-0.94979647218453189</v>
      </c>
      <c r="AE265" s="132">
        <v>0</v>
      </c>
      <c r="AF265" s="133">
        <f>IF(D265 = D856,1,_xll.BDP(K265,$AF$11)*L265)</f>
        <v>126.57</v>
      </c>
      <c r="AG265" s="134">
        <f>AC265*AE265*V265/AF265 / AI816</f>
        <v>0</v>
      </c>
      <c r="AH265" s="278">
        <f>AC265*AE265*V265/AF265 / AI856</f>
        <v>0</v>
      </c>
      <c r="AI265" s="77"/>
      <c r="AJ265" s="73"/>
      <c r="AK265" s="65"/>
    </row>
    <row r="266" spans="1:37" x14ac:dyDescent="0.2">
      <c r="B266" s="120">
        <v>560</v>
      </c>
      <c r="C266" s="120" t="s">
        <v>778</v>
      </c>
      <c r="D266" s="120" t="str">
        <f>_xll.BDP(C266,$D$11)</f>
        <v>JPY</v>
      </c>
      <c r="E266" s="120" t="s">
        <v>822</v>
      </c>
      <c r="F266" s="121">
        <f>_xll.BDP(C266,$F$11)</f>
        <v>1357</v>
      </c>
      <c r="G266" s="121">
        <f>_xll.BDP(C266,$G$11)</f>
        <v>1368</v>
      </c>
      <c r="H266" s="122">
        <f>IF(OR(OR(G266="#N/A N/A",G266="#N/A Real Time"),OR(F266="#N/A N/A",F266="#N/A Real Time")),0,  G266 - F266)</f>
        <v>11</v>
      </c>
      <c r="I266" s="123">
        <f>IF(OR(F266=0,F266="#N/A N/A"),0,H266 / F266*100)</f>
        <v>0.81061164333087687</v>
      </c>
      <c r="J266" s="124">
        <v>0</v>
      </c>
      <c r="K266" s="120" t="str">
        <f>CONCATENATE(D856,D266, " Curncy")</f>
        <v>EURJPY Curncy</v>
      </c>
      <c r="L266" s="120">
        <f>IF(D266 = D856,1,_xll.BDP(K266,$L$11))</f>
        <v>1</v>
      </c>
      <c r="M266" s="260">
        <f>IF(D266 = D856,1,_xll.BDP(K266,$M$11)*L266)</f>
        <v>126.66</v>
      </c>
      <c r="N266" s="126">
        <f>H266*J266*V266/M266</f>
        <v>0</v>
      </c>
      <c r="O266" s="127">
        <f>N266 / AA816</f>
        <v>0</v>
      </c>
      <c r="P266" s="268">
        <f>N266 / AA856</f>
        <v>0</v>
      </c>
      <c r="Q266" s="128">
        <f>IF(OR(OR(J266=0,G266 = "#N/A N/A"),G266="#N/A Real Time"),0,G266*J266*V266/M266)</f>
        <v>0</v>
      </c>
      <c r="R266" s="129">
        <f>Q266 / AA816*100</f>
        <v>0</v>
      </c>
      <c r="S266" s="273">
        <f>Q266 / AA856*100</f>
        <v>0</v>
      </c>
      <c r="T266" s="129">
        <f>IF(S266&lt;0,R266,0)</f>
        <v>0</v>
      </c>
      <c r="U266" s="273">
        <f>IF(S266&gt;0,R266,0)</f>
        <v>0</v>
      </c>
      <c r="V266" s="120">
        <f>IF(EXACT(D266,UPPER(D266)),1,0.01)/X266</f>
        <v>1</v>
      </c>
      <c r="W266" s="120">
        <v>0</v>
      </c>
      <c r="X266" s="120">
        <v>1</v>
      </c>
      <c r="Y266" s="127">
        <f>IF(AND(S266&lt;0,O266&gt;0),O266,0)</f>
        <v>0</v>
      </c>
      <c r="Z266" s="127">
        <f>IF(AND(S266&gt;0,O266&gt;0),O266,0)</f>
        <v>0</v>
      </c>
      <c r="AA266" s="74"/>
      <c r="AB266" s="130">
        <f>_xll.BDH(C266,$AB$11,$D$1,$D$1)</f>
        <v>1358</v>
      </c>
      <c r="AC266" s="130">
        <f>IF(OR(OR(F266="#N/A N/A",F266="#N/A Real Time"),OR(AB266="#N/A N/A",AB266="#N/A Real Time")),0,  F266 - AB266)</f>
        <v>-1</v>
      </c>
      <c r="AD266" s="177">
        <f>IF(OR(AB266=0,AB266="#N/A N/A"),0,AC266 / AB266*100)</f>
        <v>-7.3637702503681887E-2</v>
      </c>
      <c r="AE266" s="132">
        <v>0</v>
      </c>
      <c r="AF266" s="133">
        <f>IF(D266 = D856,1,_xll.BDP(K266,$AF$11)*L266)</f>
        <v>126.57</v>
      </c>
      <c r="AG266" s="134">
        <f>AC266*AE266*V266/AF266 / AI816</f>
        <v>0</v>
      </c>
      <c r="AH266" s="278">
        <f>AC266*AE266*V266/AF266 / AI856</f>
        <v>0</v>
      </c>
      <c r="AI266" s="77"/>
      <c r="AJ266" s="73"/>
      <c r="AK266" s="65"/>
    </row>
    <row r="267" spans="1:37" s="117" customFormat="1" ht="12" customHeight="1" x14ac:dyDescent="0.2">
      <c r="A267" s="120"/>
      <c r="B267" s="120">
        <v>25510</v>
      </c>
      <c r="C267" s="120" t="s">
        <v>1652</v>
      </c>
      <c r="D267" s="120" t="str">
        <f>_xll.BDP(C267,$D$11)</f>
        <v>JPY</v>
      </c>
      <c r="E267" s="120" t="s">
        <v>1653</v>
      </c>
      <c r="F267" s="121">
        <f>_xll.BDP(C267,$F$11)</f>
        <v>3550</v>
      </c>
      <c r="G267" s="121">
        <f>_xll.BDP(C267,$G$11)</f>
        <v>3580</v>
      </c>
      <c r="H267" s="122">
        <f>IF(OR(OR(G267="#N/A N/A",G267="#N/A Real Time"),OR(F267="#N/A N/A",F267="#N/A Real Time")),0,  G267 - F267)</f>
        <v>30</v>
      </c>
      <c r="I267" s="123">
        <f>IF(OR(F267=0,F267="#N/A N/A"),0,H267 / F267*100)</f>
        <v>0.84507042253521114</v>
      </c>
      <c r="J267" s="124">
        <v>41533</v>
      </c>
      <c r="K267" s="120" t="str">
        <f>CONCATENATE(D856,D267, " Curncy")</f>
        <v>EURJPY Curncy</v>
      </c>
      <c r="L267" s="120">
        <f>IF(D267 = D856,1,_xll.BDP(K267,$L$11))</f>
        <v>1</v>
      </c>
      <c r="M267" s="260">
        <f>IF(D267 = D856,1,_xll.BDP(K267,$M$11)*L267)</f>
        <v>126.66</v>
      </c>
      <c r="N267" s="126">
        <f>H267*J267*V267/M267</f>
        <v>9837.2809095215543</v>
      </c>
      <c r="O267" s="127">
        <f>N267 / AA816</f>
        <v>4.9207439819289717E-5</v>
      </c>
      <c r="P267" s="268">
        <f>N267 / AA856</f>
        <v>4.5863553225100182E-5</v>
      </c>
      <c r="Q267" s="128">
        <f>IF(OR(OR(J267=0,G267 = "#N/A N/A"),G267="#N/A Real Time"),0,G267*J267*V267/M267)</f>
        <v>1173915.5218695721</v>
      </c>
      <c r="R267" s="129">
        <f>Q267 / AA816*100</f>
        <v>0.58720878184352399</v>
      </c>
      <c r="S267" s="273">
        <f>Q267 / AA856*100</f>
        <v>0.54730506848619553</v>
      </c>
      <c r="T267" s="129">
        <f>IF(S267&lt;0,R267,0)</f>
        <v>0</v>
      </c>
      <c r="U267" s="273">
        <f>IF(S267&gt;0,R267,0)</f>
        <v>0.58720878184352399</v>
      </c>
      <c r="V267" s="120">
        <f>IF(EXACT(D267,UPPER(D267)),1,0.01)/X267</f>
        <v>1</v>
      </c>
      <c r="W267" s="120">
        <v>0</v>
      </c>
      <c r="X267" s="120">
        <v>1</v>
      </c>
      <c r="Y267" s="127">
        <f>IF(AND(S267&lt;0,O267&gt;0),O267,0)</f>
        <v>0</v>
      </c>
      <c r="Z267" s="127">
        <f>IF(AND(S267&gt;0,O267&gt;0),O267,0)</f>
        <v>4.9207439819289717E-5</v>
      </c>
      <c r="AA267" s="120"/>
      <c r="AB267" s="130">
        <f>_xll.BDH(C267,$AB$11,$D$1,$D$1)</f>
        <v>3680</v>
      </c>
      <c r="AC267" s="130">
        <f>IF(OR(OR(F267="#N/A N/A",F267="#N/A Real Time"),OR(AB267="#N/A N/A",AB267="#N/A Real Time")),0,  F267 - AB267)</f>
        <v>-130</v>
      </c>
      <c r="AD267" s="177">
        <f>IF(OR(AB267=0,AB267="#N/A N/A"),0,AC267 / AB267*100)</f>
        <v>-3.5326086956521738</v>
      </c>
      <c r="AE267" s="132">
        <v>41533</v>
      </c>
      <c r="AF267" s="133">
        <f>IF(D267 = D856,1,_xll.BDP(K267,$AF$11)*L267)</f>
        <v>126.57</v>
      </c>
      <c r="AG267" s="134">
        <f>AC267*AE267*V267/AF267 / AI816</f>
        <v>-2.1294888841673815E-4</v>
      </c>
      <c r="AH267" s="278">
        <f>AC267*AE267*V267/AF267 / AI856</f>
        <v>-1.9847738093675823E-4</v>
      </c>
      <c r="AI267" s="135"/>
      <c r="AJ267" s="73"/>
      <c r="AK267" s="65"/>
    </row>
    <row r="268" spans="1:37" x14ac:dyDescent="0.2">
      <c r="B268" s="120">
        <v>25450</v>
      </c>
      <c r="C268" s="120" t="s">
        <v>780</v>
      </c>
      <c r="D268" s="120" t="str">
        <f>_xll.BDP(C268,$D$11)</f>
        <v>JPY</v>
      </c>
      <c r="E268" s="120" t="s">
        <v>824</v>
      </c>
      <c r="F268" s="121">
        <f>_xll.BDP(C268,$F$11)</f>
        <v>1038</v>
      </c>
      <c r="G268" s="121">
        <f>_xll.BDP(C268,$G$11)</f>
        <v>1050</v>
      </c>
      <c r="H268" s="122">
        <f>IF(OR(OR(G268="#N/A N/A",G268="#N/A Real Time"),OR(F268="#N/A N/A",F268="#N/A Real Time")),0,  G268 - F268)</f>
        <v>12</v>
      </c>
      <c r="I268" s="123">
        <f>IF(OR(F268=0,F268="#N/A N/A"),0,H268 / F268*100)</f>
        <v>1.1560693641618496</v>
      </c>
      <c r="J268" s="124">
        <v>0</v>
      </c>
      <c r="K268" s="120" t="str">
        <f>CONCATENATE(D856,D268, " Curncy")</f>
        <v>EURJPY Curncy</v>
      </c>
      <c r="L268" s="120">
        <f>IF(D268 = D856,1,_xll.BDP(K268,$L$11))</f>
        <v>1</v>
      </c>
      <c r="M268" s="260">
        <f>IF(D268 = D856,1,_xll.BDP(K268,$M$11)*L268)</f>
        <v>126.66</v>
      </c>
      <c r="N268" s="126">
        <f>H268*J268*V268/M268</f>
        <v>0</v>
      </c>
      <c r="O268" s="127">
        <f>N268 / AA816</f>
        <v>0</v>
      </c>
      <c r="P268" s="268">
        <f>N268 / AA856</f>
        <v>0</v>
      </c>
      <c r="Q268" s="128">
        <f>IF(OR(OR(J268=0,G268 = "#N/A N/A"),G268="#N/A Real Time"),0,G268*J268*V268/M268)</f>
        <v>0</v>
      </c>
      <c r="R268" s="129">
        <f>Q268 / AA816*100</f>
        <v>0</v>
      </c>
      <c r="S268" s="273">
        <f>Q268 / AA856*100</f>
        <v>0</v>
      </c>
      <c r="T268" s="129">
        <f>IF(S268&lt;0,R268,0)</f>
        <v>0</v>
      </c>
      <c r="U268" s="273">
        <f>IF(S268&gt;0,R268,0)</f>
        <v>0</v>
      </c>
      <c r="V268" s="120">
        <f>IF(EXACT(D268,UPPER(D268)),1,0.01)/X268</f>
        <v>1</v>
      </c>
      <c r="W268" s="120">
        <v>0</v>
      </c>
      <c r="X268" s="120">
        <v>1</v>
      </c>
      <c r="Y268" s="127">
        <f>IF(AND(S268&lt;0,O268&gt;0),O268,0)</f>
        <v>0</v>
      </c>
      <c r="Z268" s="127">
        <f>IF(AND(S268&gt;0,O268&gt;0),O268,0)</f>
        <v>0</v>
      </c>
      <c r="AA268" s="74"/>
      <c r="AB268" s="130">
        <f>_xll.BDH(C268,$AB$11,$D$1,$D$1)</f>
        <v>1052</v>
      </c>
      <c r="AC268" s="130">
        <f>IF(OR(OR(F268="#N/A N/A",F268="#N/A Real Time"),OR(AB268="#N/A N/A",AB268="#N/A Real Time")),0,  F268 - AB268)</f>
        <v>-14</v>
      </c>
      <c r="AD268" s="177">
        <f>IF(OR(AB268=0,AB268="#N/A N/A"),0,AC268 / AB268*100)</f>
        <v>-1.3307984790874523</v>
      </c>
      <c r="AE268" s="132">
        <v>0</v>
      </c>
      <c r="AF268" s="133">
        <f>IF(D268 = D856,1,_xll.BDP(K268,$AF$11)*L268)</f>
        <v>126.57</v>
      </c>
      <c r="AG268" s="134">
        <f>AC268*AE268*V268/AF268 / AI816</f>
        <v>0</v>
      </c>
      <c r="AH268" s="278">
        <f>AC268*AE268*V268/AF268 / AI856</f>
        <v>0</v>
      </c>
      <c r="AI268" s="77"/>
      <c r="AJ268" s="73"/>
      <c r="AK268" s="65"/>
    </row>
    <row r="269" spans="1:37" x14ac:dyDescent="0.2">
      <c r="B269" s="120">
        <v>20499</v>
      </c>
      <c r="C269" s="120" t="s">
        <v>781</v>
      </c>
      <c r="D269" s="120" t="str">
        <f>_xll.BDP(C269,$D$11)</f>
        <v>JPY</v>
      </c>
      <c r="E269" s="120" t="s">
        <v>825</v>
      </c>
      <c r="F269" s="121">
        <f>_xll.BDP(C269,$F$11)</f>
        <v>1538.5</v>
      </c>
      <c r="G269" s="121">
        <f>_xll.BDP(C269,$G$11)</f>
        <v>1553</v>
      </c>
      <c r="H269" s="122">
        <f>IF(OR(OR(G269="#N/A N/A",G269="#N/A Real Time"),OR(F269="#N/A N/A",F269="#N/A Real Time")),0,  G269 - F269)</f>
        <v>14.5</v>
      </c>
      <c r="I269" s="123">
        <f>IF(OR(F269=0,F269="#N/A N/A"),0,H269 / F269*100)</f>
        <v>0.9424764380890478</v>
      </c>
      <c r="J269" s="124">
        <v>0</v>
      </c>
      <c r="K269" s="120" t="str">
        <f>CONCATENATE(D856,D269, " Curncy")</f>
        <v>EURJPY Curncy</v>
      </c>
      <c r="L269" s="120">
        <f>IF(D269 = D856,1,_xll.BDP(K269,$L$11))</f>
        <v>1</v>
      </c>
      <c r="M269" s="260">
        <f>IF(D269 = D856,1,_xll.BDP(K269,$M$11)*L269)</f>
        <v>126.66</v>
      </c>
      <c r="N269" s="126">
        <f>H269*J269*V269/M269</f>
        <v>0</v>
      </c>
      <c r="O269" s="127">
        <f>N269 / AA816</f>
        <v>0</v>
      </c>
      <c r="P269" s="268">
        <f>N269 / AA856</f>
        <v>0</v>
      </c>
      <c r="Q269" s="128">
        <f>IF(OR(OR(J269=0,G269 = "#N/A N/A"),G269="#N/A Real Time"),0,G269*J269*V269/M269)</f>
        <v>0</v>
      </c>
      <c r="R269" s="129">
        <f>Q269 / AA816*100</f>
        <v>0</v>
      </c>
      <c r="S269" s="273">
        <f>Q269 / AA856*100</f>
        <v>0</v>
      </c>
      <c r="T269" s="129">
        <f>IF(S269&lt;0,R269,0)</f>
        <v>0</v>
      </c>
      <c r="U269" s="273">
        <f>IF(S269&gt;0,R269,0)</f>
        <v>0</v>
      </c>
      <c r="V269" s="120">
        <f>IF(EXACT(D269,UPPER(D269)),1,0.01)/X269</f>
        <v>1</v>
      </c>
      <c r="W269" s="120">
        <v>0</v>
      </c>
      <c r="X269" s="120">
        <v>1</v>
      </c>
      <c r="Y269" s="127">
        <f>IF(AND(S269&lt;0,O269&gt;0),O269,0)</f>
        <v>0</v>
      </c>
      <c r="Z269" s="127">
        <f>IF(AND(S269&gt;0,O269&gt;0),O269,0)</f>
        <v>0</v>
      </c>
      <c r="AA269" s="74"/>
      <c r="AB269" s="130">
        <f>_xll.BDH(C269,$AB$11,$D$1,$D$1)</f>
        <v>1539</v>
      </c>
      <c r="AC269" s="130">
        <f>IF(OR(OR(F269="#N/A N/A",F269="#N/A Real Time"),OR(AB269="#N/A N/A",AB269="#N/A Real Time")),0,  F269 - AB269)</f>
        <v>-0.5</v>
      </c>
      <c r="AD269" s="177">
        <f>IF(OR(AB269=0,AB269="#N/A N/A"),0,AC269 / AB269*100)</f>
        <v>-3.2488628979857048E-2</v>
      </c>
      <c r="AE269" s="132">
        <v>0</v>
      </c>
      <c r="AF269" s="133">
        <f>IF(D269 = D856,1,_xll.BDP(K269,$AF$11)*L269)</f>
        <v>126.57</v>
      </c>
      <c r="AG269" s="134">
        <f>AC269*AE269*V269/AF269 / AI816</f>
        <v>0</v>
      </c>
      <c r="AH269" s="278">
        <f>AC269*AE269*V269/AF269 / AI856</f>
        <v>0</v>
      </c>
      <c r="AI269" s="77"/>
      <c r="AJ269" s="73"/>
      <c r="AK269" s="65"/>
    </row>
    <row r="270" spans="1:37" x14ac:dyDescent="0.2">
      <c r="B270" s="120">
        <v>26549</v>
      </c>
      <c r="C270" s="120" t="s">
        <v>147</v>
      </c>
      <c r="D270" s="120" t="str">
        <f>_xll.BDP(C270,$D$11)</f>
        <v>JPY</v>
      </c>
      <c r="E270" s="120" t="s">
        <v>420</v>
      </c>
      <c r="F270" s="121">
        <f>_xll.BDP(C270,$F$11)</f>
        <v>79</v>
      </c>
      <c r="G270" s="121">
        <f>_xll.BDP(C270,$G$11)</f>
        <v>79</v>
      </c>
      <c r="H270" s="122">
        <f>IF(OR(OR(G270="#N/A N/A",G270="#N/A Real Time"),OR(F270="#N/A N/A",F270="#N/A Real Time")),0,  G270 - F270)</f>
        <v>0</v>
      </c>
      <c r="I270" s="123">
        <f>IF(OR(F270=0,F270="#N/A N/A"),0,H270 / F270*100)</f>
        <v>0</v>
      </c>
      <c r="J270" s="124">
        <v>0</v>
      </c>
      <c r="K270" s="120" t="str">
        <f>CONCATENATE(D856,D270, " Curncy")</f>
        <v>EURJPY Curncy</v>
      </c>
      <c r="L270" s="120">
        <f>IF(D270 = D856,1,_xll.BDP(K270,$L$11))</f>
        <v>1</v>
      </c>
      <c r="M270" s="260">
        <f>IF(D270 = D856,1,_xll.BDP(K270,$M$11)*L270)</f>
        <v>126.66</v>
      </c>
      <c r="N270" s="126">
        <f>H270*J270*V270/M270</f>
        <v>0</v>
      </c>
      <c r="O270" s="127">
        <f>N270 / AA816</f>
        <v>0</v>
      </c>
      <c r="P270" s="268">
        <f>N270 / AA856</f>
        <v>0</v>
      </c>
      <c r="Q270" s="128">
        <f>IF(OR(OR(J270=0,G270 = "#N/A N/A"),G270="#N/A Real Time"),0,G270*J270*V270/M270)</f>
        <v>0</v>
      </c>
      <c r="R270" s="129">
        <f>Q270 / AA816*100</f>
        <v>0</v>
      </c>
      <c r="S270" s="273">
        <f>Q270 / AA856*100</f>
        <v>0</v>
      </c>
      <c r="T270" s="129">
        <f>IF(S270&lt;0,R270,0)</f>
        <v>0</v>
      </c>
      <c r="U270" s="273">
        <f>IF(S270&gt;0,R270,0)</f>
        <v>0</v>
      </c>
      <c r="V270" s="120">
        <f>IF(EXACT(D270,UPPER(D270)),1,0.01)/X270</f>
        <v>1</v>
      </c>
      <c r="W270" s="120">
        <v>0</v>
      </c>
      <c r="X270" s="120">
        <v>1</v>
      </c>
      <c r="Y270" s="127">
        <f>IF(AND(S270&lt;0,O270&gt;0),O270,0)</f>
        <v>0</v>
      </c>
      <c r="Z270" s="127">
        <f>IF(AND(S270&gt;0,O270&gt;0),O270,0)</f>
        <v>0</v>
      </c>
      <c r="AA270" s="74"/>
      <c r="AB270" s="130">
        <f>_xll.BDH(C270,$AB$11,$D$1,$D$1)</f>
        <v>78</v>
      </c>
      <c r="AC270" s="130">
        <f>IF(OR(OR(F270="#N/A N/A",F270="#N/A Real Time"),OR(AB270="#N/A N/A",AB270="#N/A Real Time")),0,  F270 - AB270)</f>
        <v>1</v>
      </c>
      <c r="AD270" s="177">
        <f>IF(OR(AB270=0,AB270="#N/A N/A"),0,AC270 / AB270*100)</f>
        <v>1.2820512820512819</v>
      </c>
      <c r="AE270" s="132">
        <v>0</v>
      </c>
      <c r="AF270" s="133">
        <f>IF(D270 = D856,1,_xll.BDP(K270,$AF$11)*L270)</f>
        <v>126.57</v>
      </c>
      <c r="AG270" s="134">
        <f>AC270*AE270*V270/AF270 / AI816</f>
        <v>0</v>
      </c>
      <c r="AH270" s="278">
        <f>AC270*AE270*V270/AF270 / AI856</f>
        <v>0</v>
      </c>
      <c r="AI270" s="77"/>
      <c r="AJ270" s="73"/>
      <c r="AK270" s="65"/>
    </row>
    <row r="271" spans="1:37" x14ac:dyDescent="0.2">
      <c r="B271" s="120">
        <v>23205</v>
      </c>
      <c r="C271" s="120" t="s">
        <v>782</v>
      </c>
      <c r="D271" s="120" t="str">
        <f>_xll.BDP(C271,$D$11)</f>
        <v>JPY</v>
      </c>
      <c r="E271" s="120" t="s">
        <v>826</v>
      </c>
      <c r="F271" s="121">
        <f>_xll.BDP(C271,$F$11)</f>
        <v>2585</v>
      </c>
      <c r="G271" s="121">
        <f>_xll.BDP(C271,$G$11)</f>
        <v>2474</v>
      </c>
      <c r="H271" s="122">
        <f>IF(OR(OR(G271="#N/A N/A",G271="#N/A Real Time"),OR(F271="#N/A N/A",F271="#N/A Real Time")),0,  G271 - F271)</f>
        <v>-111</v>
      </c>
      <c r="I271" s="123">
        <f>IF(OR(F271=0,F271="#N/A N/A"),0,H271 / F271*100)</f>
        <v>-4.2940038684719539</v>
      </c>
      <c r="J271" s="124">
        <v>0</v>
      </c>
      <c r="K271" s="120" t="str">
        <f>CONCATENATE(D856,D271, " Curncy")</f>
        <v>EURJPY Curncy</v>
      </c>
      <c r="L271" s="120">
        <f>IF(D271 = D856,1,_xll.BDP(K271,$L$11))</f>
        <v>1</v>
      </c>
      <c r="M271" s="260">
        <f>IF(D271 = D856,1,_xll.BDP(K271,$M$11)*L271)</f>
        <v>126.66</v>
      </c>
      <c r="N271" s="126">
        <f>H271*J271*V271/M271</f>
        <v>0</v>
      </c>
      <c r="O271" s="127">
        <f>N271 / AA816</f>
        <v>0</v>
      </c>
      <c r="P271" s="268">
        <f>N271 / AA856</f>
        <v>0</v>
      </c>
      <c r="Q271" s="128">
        <f>IF(OR(OR(J271=0,G271 = "#N/A N/A"),G271="#N/A Real Time"),0,G271*J271*V271/M271)</f>
        <v>0</v>
      </c>
      <c r="R271" s="129">
        <f>Q271 / AA816*100</f>
        <v>0</v>
      </c>
      <c r="S271" s="273">
        <f>Q271 / AA856*100</f>
        <v>0</v>
      </c>
      <c r="T271" s="129">
        <f>IF(S271&lt;0,R271,0)</f>
        <v>0</v>
      </c>
      <c r="U271" s="273">
        <f>IF(S271&gt;0,R271,0)</f>
        <v>0</v>
      </c>
      <c r="V271" s="120">
        <f>IF(EXACT(D271,UPPER(D271)),1,0.01)/X271</f>
        <v>1</v>
      </c>
      <c r="W271" s="120">
        <v>0</v>
      </c>
      <c r="X271" s="120">
        <v>1</v>
      </c>
      <c r="Y271" s="127">
        <f>IF(AND(S271&lt;0,O271&gt;0),O271,0)</f>
        <v>0</v>
      </c>
      <c r="Z271" s="127">
        <f>IF(AND(S271&gt;0,O271&gt;0),O271,0)</f>
        <v>0</v>
      </c>
      <c r="AA271" s="74"/>
      <c r="AB271" s="130">
        <f>_xll.BDH(C271,$AB$11,$D$1,$D$1)</f>
        <v>2700</v>
      </c>
      <c r="AC271" s="130">
        <f>IF(OR(OR(F271="#N/A N/A",F271="#N/A Real Time"),OR(AB271="#N/A N/A",AB271="#N/A Real Time")),0,  F271 - AB271)</f>
        <v>-115</v>
      </c>
      <c r="AD271" s="177">
        <f>IF(OR(AB271=0,AB271="#N/A N/A"),0,AC271 / AB271*100)</f>
        <v>-4.2592592592592595</v>
      </c>
      <c r="AE271" s="132">
        <v>0</v>
      </c>
      <c r="AF271" s="133">
        <f>IF(D271 = D856,1,_xll.BDP(K271,$AF$11)*L271)</f>
        <v>126.57</v>
      </c>
      <c r="AG271" s="134">
        <f>AC271*AE271*V271/AF271 / AI816</f>
        <v>0</v>
      </c>
      <c r="AH271" s="278">
        <f>AC271*AE271*V271/AF271 / AI856</f>
        <v>0</v>
      </c>
      <c r="AI271" s="77"/>
      <c r="AJ271" s="73"/>
      <c r="AK271" s="65"/>
    </row>
    <row r="272" spans="1:37" x14ac:dyDescent="0.2">
      <c r="B272" s="120">
        <v>101</v>
      </c>
      <c r="C272" s="120" t="s">
        <v>783</v>
      </c>
      <c r="D272" s="120" t="str">
        <f>_xll.BDP(C272,$D$11)</f>
        <v>JPY</v>
      </c>
      <c r="E272" s="120" t="s">
        <v>827</v>
      </c>
      <c r="F272" s="121">
        <f>_xll.BDP(C272,$F$11)</f>
        <v>215100</v>
      </c>
      <c r="G272" s="121">
        <f>_xll.BDP(C272,$G$11)</f>
        <v>216300</v>
      </c>
      <c r="H272" s="122">
        <f>IF(OR(OR(G272="#N/A N/A",G272="#N/A Real Time"),OR(F272="#N/A N/A",F272="#N/A Real Time")),0,  G272 - F272)</f>
        <v>1200</v>
      </c>
      <c r="I272" s="123">
        <f>IF(OR(F272=0,F272="#N/A N/A"),0,H272 / F272*100)</f>
        <v>0.55788005578800559</v>
      </c>
      <c r="J272" s="124">
        <v>0</v>
      </c>
      <c r="K272" s="120" t="str">
        <f>CONCATENATE(D856,D272, " Curncy")</f>
        <v>EURJPY Curncy</v>
      </c>
      <c r="L272" s="120">
        <f>IF(D272 = D856,1,_xll.BDP(K272,$L$11))</f>
        <v>1</v>
      </c>
      <c r="M272" s="260">
        <f>IF(D272 = D856,1,_xll.BDP(K272,$M$11)*L272)</f>
        <v>126.66</v>
      </c>
      <c r="N272" s="126">
        <f>H272*J272*V272/M272</f>
        <v>0</v>
      </c>
      <c r="O272" s="127">
        <f>N272 / AA816</f>
        <v>0</v>
      </c>
      <c r="P272" s="268">
        <f>N272 / AA856</f>
        <v>0</v>
      </c>
      <c r="Q272" s="128">
        <f>IF(OR(OR(J272=0,G272 = "#N/A N/A"),G272="#N/A Real Time"),0,G272*J272*V272/M272)</f>
        <v>0</v>
      </c>
      <c r="R272" s="129">
        <f>Q272 / AA816*100</f>
        <v>0</v>
      </c>
      <c r="S272" s="273">
        <f>Q272 / AA856*100</f>
        <v>0</v>
      </c>
      <c r="T272" s="129">
        <f>IF(S272&lt;0,R272,0)</f>
        <v>0</v>
      </c>
      <c r="U272" s="273">
        <f>IF(S272&gt;0,R272,0)</f>
        <v>0</v>
      </c>
      <c r="V272" s="120">
        <f>IF(EXACT(D272,UPPER(D272)),1,0.01)/X272</f>
        <v>1</v>
      </c>
      <c r="W272" s="120">
        <v>0</v>
      </c>
      <c r="X272" s="120">
        <v>1</v>
      </c>
      <c r="Y272" s="127">
        <f>IF(AND(S272&lt;0,O272&gt;0),O272,0)</f>
        <v>0</v>
      </c>
      <c r="Z272" s="127">
        <f>IF(AND(S272&gt;0,O272&gt;0),O272,0)</f>
        <v>0</v>
      </c>
      <c r="AA272" s="74"/>
      <c r="AB272" s="130">
        <f>_xll.BDH(C272,$AB$11,$D$1,$D$1)</f>
        <v>215300</v>
      </c>
      <c r="AC272" s="130">
        <f>IF(OR(OR(F272="#N/A N/A",F272="#N/A Real Time"),OR(AB272="#N/A N/A",AB272="#N/A Real Time")),0,  F272 - AB272)</f>
        <v>-200</v>
      </c>
      <c r="AD272" s="177">
        <f>IF(OR(AB272=0,AB272="#N/A N/A"),0,AC272 / AB272*100)</f>
        <v>-9.2893636785880168E-2</v>
      </c>
      <c r="AE272" s="132">
        <v>0</v>
      </c>
      <c r="AF272" s="133">
        <f>IF(D272 = D856,1,_xll.BDP(K272,$AF$11)*L272)</f>
        <v>126.57</v>
      </c>
      <c r="AG272" s="134">
        <f>AC272*AE272*V272/AF272 / AI816</f>
        <v>0</v>
      </c>
      <c r="AH272" s="278">
        <f>AC272*AE272*V272/AF272 / AI856</f>
        <v>0</v>
      </c>
      <c r="AI272" s="77"/>
      <c r="AJ272" s="73"/>
      <c r="AK272" s="65"/>
    </row>
    <row r="273" spans="1:37" x14ac:dyDescent="0.2">
      <c r="B273" s="120">
        <v>25511</v>
      </c>
      <c r="C273" s="120" t="s">
        <v>421</v>
      </c>
      <c r="D273" s="120" t="str">
        <f>_xll.BDP(C273,$D$11)</f>
        <v>JPY</v>
      </c>
      <c r="E273" s="120" t="s">
        <v>1474</v>
      </c>
      <c r="F273" s="121">
        <f>_xll.BDP(C273,$F$11)</f>
        <v>535.9</v>
      </c>
      <c r="G273" s="121">
        <f>_xll.BDP(C273,$G$11)</f>
        <v>544.20000000000005</v>
      </c>
      <c r="H273" s="122">
        <f>IF(OR(OR(G273="#N/A N/A",G273="#N/A Real Time"),OR(F273="#N/A N/A",F273="#N/A Real Time")),0,  G273 - F273)</f>
        <v>8.3000000000000682</v>
      </c>
      <c r="I273" s="123">
        <f>IF(OR(F273=0,F273="#N/A N/A"),0,H273 / F273*100)</f>
        <v>1.5487964172420357</v>
      </c>
      <c r="J273" s="124">
        <v>1431351</v>
      </c>
      <c r="K273" s="120" t="str">
        <f>CONCATENATE(D856,D273, " Curncy")</f>
        <v>EURJPY Curncy</v>
      </c>
      <c r="L273" s="120">
        <f>IF(D273 = D856,1,_xll.BDP(K273,$L$11))</f>
        <v>1</v>
      </c>
      <c r="M273" s="260">
        <f>IF(D273 = D856,1,_xll.BDP(K273,$M$11)*L273)</f>
        <v>126.66</v>
      </c>
      <c r="N273" s="126">
        <f>H273*J273*V273/M273</f>
        <v>93796.094268120141</v>
      </c>
      <c r="O273" s="127">
        <f>N273 / AA816</f>
        <v>4.6918103756858403E-4</v>
      </c>
      <c r="P273" s="268">
        <f>N273 / AA856</f>
        <v>4.3729788763160018E-4</v>
      </c>
      <c r="Q273" s="128">
        <f>IF(OR(OR(J273=0,G273 = "#N/A N/A"),G273="#N/A Real Time"),0,G273*J273*V273/M273)</f>
        <v>6149859.5783988638</v>
      </c>
      <c r="R273" s="129">
        <f>Q273 / AA816*100</f>
        <v>3.0762448270460405</v>
      </c>
      <c r="S273" s="273">
        <f>Q273 / AA856*100</f>
        <v>2.8671989210736735</v>
      </c>
      <c r="T273" s="129">
        <f>IF(S273&lt;0,R273,0)</f>
        <v>0</v>
      </c>
      <c r="U273" s="273">
        <f>IF(S273&gt;0,R273,0)</f>
        <v>3.0762448270460405</v>
      </c>
      <c r="V273" s="120">
        <f>IF(EXACT(D273,UPPER(D273)),1,0.01)/X273</f>
        <v>1</v>
      </c>
      <c r="W273" s="120">
        <v>0</v>
      </c>
      <c r="X273" s="120">
        <v>1</v>
      </c>
      <c r="Y273" s="127">
        <f>IF(AND(S273&lt;0,O273&gt;0),O273,0)</f>
        <v>0</v>
      </c>
      <c r="Z273" s="127">
        <f>IF(AND(S273&gt;0,O273&gt;0),O273,0)</f>
        <v>4.6918103756858403E-4</v>
      </c>
      <c r="AA273" s="74"/>
      <c r="AB273" s="130">
        <f>_xll.BDH(C273,$AB$11,$D$1,$D$1)</f>
        <v>545.70000000000005</v>
      </c>
      <c r="AC273" s="130">
        <f>IF(OR(OR(F273="#N/A N/A",F273="#N/A Real Time"),OR(AB273="#N/A N/A",AB273="#N/A Real Time")),0,  F273 - AB273)</f>
        <v>-9.8000000000000682</v>
      </c>
      <c r="AD273" s="177">
        <f>IF(OR(AB273=0,AB273="#N/A N/A"),0,AC273 / AB273*100)</f>
        <v>-1.7958585303280312</v>
      </c>
      <c r="AE273" s="132">
        <v>1431351</v>
      </c>
      <c r="AF273" s="133">
        <f>IF(D273 = D856,1,_xll.BDP(K273,$AF$11)*L273)</f>
        <v>126.57</v>
      </c>
      <c r="AG273" s="134">
        <f>AC273*AE273*V273/AF273 / AI816</f>
        <v>-5.5323665203481365E-4</v>
      </c>
      <c r="AH273" s="278">
        <f>AC273*AE273*V273/AF273 / AI856</f>
        <v>-5.1563998549362521E-4</v>
      </c>
      <c r="AI273" s="77"/>
      <c r="AJ273" s="73"/>
      <c r="AK273" s="65"/>
    </row>
    <row r="274" spans="1:37" x14ac:dyDescent="0.2">
      <c r="A274" s="209"/>
      <c r="B274" s="120">
        <v>27117</v>
      </c>
      <c r="C274" s="120" t="s">
        <v>1440</v>
      </c>
      <c r="D274" s="120" t="str">
        <f>_xll.BDP(C274,$D$11)</f>
        <v>JPY</v>
      </c>
      <c r="E274" s="120" t="s">
        <v>1441</v>
      </c>
      <c r="F274" s="121">
        <f>_xll.BDP(C274,$F$11)</f>
        <v>3470</v>
      </c>
      <c r="G274" s="121">
        <f>_xll.BDP(C274,$G$11)</f>
        <v>3540</v>
      </c>
      <c r="H274" s="122">
        <f>IF(OR(OR(G274="#N/A N/A",G274="#N/A Real Time"),OR(F274="#N/A N/A",F274="#N/A Real Time")),0,  G274 - F274)</f>
        <v>70</v>
      </c>
      <c r="I274" s="123">
        <f>IF(OR(F274=0,F274="#N/A N/A"),0,H274 / F274*100)</f>
        <v>2.0172910662824206</v>
      </c>
      <c r="J274" s="124">
        <v>0</v>
      </c>
      <c r="K274" s="120" t="str">
        <f>CONCATENATE(D856,D274, " Curncy")</f>
        <v>EURJPY Curncy</v>
      </c>
      <c r="L274" s="120">
        <f>IF(D274 = D856,1,_xll.BDP(K274,$L$11))</f>
        <v>1</v>
      </c>
      <c r="M274" s="260">
        <f>IF(D274 = D856,1,_xll.BDP(K274,$M$11)*L274)</f>
        <v>126.66</v>
      </c>
      <c r="N274" s="126">
        <f>H274*J274*V274/M274</f>
        <v>0</v>
      </c>
      <c r="O274" s="127">
        <f>N274 / AA816</f>
        <v>0</v>
      </c>
      <c r="P274" s="268">
        <f>N274 / AA856</f>
        <v>0</v>
      </c>
      <c r="Q274" s="128">
        <f>IF(OR(OR(J274=0,G274 = "#N/A N/A"),G274="#N/A Real Time"),0,G274*J274*V274/M274)</f>
        <v>0</v>
      </c>
      <c r="R274" s="129">
        <f>Q274 / AA816*100</f>
        <v>0</v>
      </c>
      <c r="S274" s="273">
        <f>Q274 / AA856*100</f>
        <v>0</v>
      </c>
      <c r="T274" s="129">
        <f>IF(S274&lt;0,R274,0)</f>
        <v>0</v>
      </c>
      <c r="U274" s="273">
        <f>IF(S274&gt;0,R274,0)</f>
        <v>0</v>
      </c>
      <c r="V274" s="120">
        <f>IF(EXACT(D274,UPPER(D274)),1,0.01)/X274</f>
        <v>1</v>
      </c>
      <c r="W274" s="120">
        <v>0</v>
      </c>
      <c r="X274" s="120">
        <v>1</v>
      </c>
      <c r="Y274" s="127">
        <f>IF(AND(S274&lt;0,O274&gt;0),O274,0)</f>
        <v>0</v>
      </c>
      <c r="Z274" s="127">
        <f>IF(AND(S274&gt;0,O274&gt;0),O274,0)</f>
        <v>0</v>
      </c>
      <c r="AA274" s="218"/>
      <c r="AB274" s="130">
        <f>_xll.BDH(C274,$AB$11,$D$1,$D$1)</f>
        <v>3500</v>
      </c>
      <c r="AC274" s="130">
        <f>IF(OR(OR(F274="#N/A N/A",F274="#N/A Real Time"),OR(AB274="#N/A N/A",AB274="#N/A Real Time")),0,  F274 - AB274)</f>
        <v>-30</v>
      </c>
      <c r="AD274" s="177">
        <f>IF(OR(AB274=0,AB274="#N/A N/A"),0,AC274 / AB274*100)</f>
        <v>-0.85714285714285721</v>
      </c>
      <c r="AE274" s="132">
        <v>0</v>
      </c>
      <c r="AF274" s="133">
        <f>IF(D274 = D856,1,_xll.BDP(K274,$AF$11)*L274)</f>
        <v>126.57</v>
      </c>
      <c r="AG274" s="134">
        <f>AC274*AE274*V274/AF274 / AI816</f>
        <v>0</v>
      </c>
      <c r="AH274" s="278">
        <f>AC274*AE274*V274/AF274 / AI856</f>
        <v>0</v>
      </c>
      <c r="AI274" s="223"/>
      <c r="AJ274" s="73"/>
      <c r="AK274" s="65"/>
    </row>
    <row r="275" spans="1:37" x14ac:dyDescent="0.2">
      <c r="B275" s="120">
        <v>20426</v>
      </c>
      <c r="C275" s="120" t="s">
        <v>785</v>
      </c>
      <c r="D275" s="120" t="str">
        <f>_xll.BDP(C275,$D$11)</f>
        <v>JPY</v>
      </c>
      <c r="E275" s="120" t="s">
        <v>831</v>
      </c>
      <c r="F275" s="121">
        <f>_xll.BDP(C275,$F$11)</f>
        <v>2708</v>
      </c>
      <c r="G275" s="121">
        <f>_xll.BDP(C275,$G$11)</f>
        <v>2776</v>
      </c>
      <c r="H275" s="122">
        <f>IF(OR(OR(G275="#N/A N/A",G275="#N/A Real Time"),OR(F275="#N/A N/A",F275="#N/A Real Time")),0,  G275 - F275)</f>
        <v>68</v>
      </c>
      <c r="I275" s="123">
        <f>IF(OR(F275=0,F275="#N/A N/A"),0,H275 / F275*100)</f>
        <v>2.5110782865583459</v>
      </c>
      <c r="J275" s="124">
        <v>0</v>
      </c>
      <c r="K275" s="120" t="str">
        <f>CONCATENATE(D856,D275, " Curncy")</f>
        <v>EURJPY Curncy</v>
      </c>
      <c r="L275" s="120">
        <f>IF(D275 = D856,1,_xll.BDP(K275,$L$11))</f>
        <v>1</v>
      </c>
      <c r="M275" s="260">
        <f>IF(D275 = D856,1,_xll.BDP(K275,$M$11)*L275)</f>
        <v>126.66</v>
      </c>
      <c r="N275" s="126">
        <f>H275*J275*V275/M275</f>
        <v>0</v>
      </c>
      <c r="O275" s="127">
        <f>N275 / AA816</f>
        <v>0</v>
      </c>
      <c r="P275" s="268">
        <f>N275 / AA856</f>
        <v>0</v>
      </c>
      <c r="Q275" s="128">
        <f>IF(OR(OR(J275=0,G275 = "#N/A N/A"),G275="#N/A Real Time"),0,G275*J275*V275/M275)</f>
        <v>0</v>
      </c>
      <c r="R275" s="129">
        <f>Q275 / AA816*100</f>
        <v>0</v>
      </c>
      <c r="S275" s="273">
        <f>Q275 / AA856*100</f>
        <v>0</v>
      </c>
      <c r="T275" s="129">
        <f>IF(S275&lt;0,R275,0)</f>
        <v>0</v>
      </c>
      <c r="U275" s="273">
        <f>IF(S275&gt;0,R275,0)</f>
        <v>0</v>
      </c>
      <c r="V275" s="120">
        <f>IF(EXACT(D275,UPPER(D275)),1,0.01)/X275</f>
        <v>1</v>
      </c>
      <c r="W275" s="120">
        <v>0</v>
      </c>
      <c r="X275" s="120">
        <v>1</v>
      </c>
      <c r="Y275" s="127">
        <f>IF(AND(S275&lt;0,O275&gt;0),O275,0)</f>
        <v>0</v>
      </c>
      <c r="Z275" s="127">
        <f>IF(AND(S275&gt;0,O275&gt;0),O275,0)</f>
        <v>0</v>
      </c>
      <c r="AA275" s="74"/>
      <c r="AB275" s="130">
        <f>_xll.BDH(C275,$AB$11,$D$1,$D$1)</f>
        <v>2711</v>
      </c>
      <c r="AC275" s="130">
        <f>IF(OR(OR(F275="#N/A N/A",F275="#N/A Real Time"),OR(AB275="#N/A N/A",AB275="#N/A Real Time")),0,  F275 - AB275)</f>
        <v>-3</v>
      </c>
      <c r="AD275" s="177">
        <f>IF(OR(AB275=0,AB275="#N/A N/A"),0,AC275 / AB275*100)</f>
        <v>-0.11066027296200663</v>
      </c>
      <c r="AE275" s="132">
        <v>0</v>
      </c>
      <c r="AF275" s="133">
        <f>IF(D275 = D856,1,_xll.BDP(K275,$AF$11)*L275)</f>
        <v>126.57</v>
      </c>
      <c r="AG275" s="134">
        <f>AC275*AE275*V275/AF275 / AI816</f>
        <v>0</v>
      </c>
      <c r="AH275" s="278">
        <f>AC275*AE275*V275/AF275 / AI856</f>
        <v>0</v>
      </c>
      <c r="AI275" s="77"/>
      <c r="AJ275" s="73"/>
      <c r="AK275" s="65"/>
    </row>
    <row r="276" spans="1:37" x14ac:dyDescent="0.2">
      <c r="B276" s="120">
        <v>20651</v>
      </c>
      <c r="C276" s="120" t="s">
        <v>786</v>
      </c>
      <c r="D276" s="120" t="str">
        <f>_xll.BDP(C276,$D$11)</f>
        <v>JPY</v>
      </c>
      <c r="E276" s="120" t="s">
        <v>832</v>
      </c>
      <c r="F276" s="121">
        <f>_xll.BDP(C276,$F$11)</f>
        <v>2531</v>
      </c>
      <c r="G276" s="121">
        <f>_xll.BDP(C276,$G$11)</f>
        <v>2540.5</v>
      </c>
      <c r="H276" s="122">
        <f>IF(OR(OR(G276="#N/A N/A",G276="#N/A Real Time"),OR(F276="#N/A N/A",F276="#N/A Real Time")),0,  G276 - F276)</f>
        <v>9.5</v>
      </c>
      <c r="I276" s="123">
        <f>IF(OR(F276=0,F276="#N/A N/A"),0,H276 / F276*100)</f>
        <v>0.375345713156855</v>
      </c>
      <c r="J276" s="124">
        <v>0</v>
      </c>
      <c r="K276" s="120" t="str">
        <f>CONCATENATE(D856,D276, " Curncy")</f>
        <v>EURJPY Curncy</v>
      </c>
      <c r="L276" s="120">
        <f>IF(D276 = D856,1,_xll.BDP(K276,$L$11))</f>
        <v>1</v>
      </c>
      <c r="M276" s="260">
        <f>IF(D276 = D856,1,_xll.BDP(K276,$M$11)*L276)</f>
        <v>126.66</v>
      </c>
      <c r="N276" s="126">
        <f>H276*J276*V276/M276</f>
        <v>0</v>
      </c>
      <c r="O276" s="127">
        <f>N276 / AA816</f>
        <v>0</v>
      </c>
      <c r="P276" s="268">
        <f>N276 / AA856</f>
        <v>0</v>
      </c>
      <c r="Q276" s="128">
        <f>IF(OR(OR(J276=0,G276 = "#N/A N/A"),G276="#N/A Real Time"),0,G276*J276*V276/M276)</f>
        <v>0</v>
      </c>
      <c r="R276" s="129">
        <f>Q276 / AA816*100</f>
        <v>0</v>
      </c>
      <c r="S276" s="273">
        <f>Q276 / AA856*100</f>
        <v>0</v>
      </c>
      <c r="T276" s="129">
        <f>IF(S276&lt;0,R276,0)</f>
        <v>0</v>
      </c>
      <c r="U276" s="273">
        <f>IF(S276&gt;0,R276,0)</f>
        <v>0</v>
      </c>
      <c r="V276" s="120">
        <f>IF(EXACT(D276,UPPER(D276)),1,0.01)/X276</f>
        <v>1</v>
      </c>
      <c r="W276" s="120">
        <v>0</v>
      </c>
      <c r="X276" s="120">
        <v>1</v>
      </c>
      <c r="Y276" s="127">
        <f>IF(AND(S276&lt;0,O276&gt;0),O276,0)</f>
        <v>0</v>
      </c>
      <c r="Z276" s="127">
        <f>IF(AND(S276&gt;0,O276&gt;0),O276,0)</f>
        <v>0</v>
      </c>
      <c r="AA276" s="74"/>
      <c r="AB276" s="130">
        <f>_xll.BDH(C276,$AB$11,$D$1,$D$1)</f>
        <v>2560</v>
      </c>
      <c r="AC276" s="130">
        <f>IF(OR(OR(F276="#N/A N/A",F276="#N/A Real Time"),OR(AB276="#N/A N/A",AB276="#N/A Real Time")),0,  F276 - AB276)</f>
        <v>-29</v>
      </c>
      <c r="AD276" s="177">
        <f>IF(OR(AB276=0,AB276="#N/A N/A"),0,AC276 / AB276*100)</f>
        <v>-1.1328125</v>
      </c>
      <c r="AE276" s="132">
        <v>0</v>
      </c>
      <c r="AF276" s="133">
        <f>IF(D276 = D856,1,_xll.BDP(K276,$AF$11)*L276)</f>
        <v>126.57</v>
      </c>
      <c r="AG276" s="134">
        <f>AC276*AE276*V276/AF276 / AI816</f>
        <v>0</v>
      </c>
      <c r="AH276" s="278">
        <f>AC276*AE276*V276/AF276 / AI856</f>
        <v>0</v>
      </c>
      <c r="AI276" s="77"/>
      <c r="AJ276" s="73"/>
      <c r="AK276" s="65"/>
    </row>
    <row r="277" spans="1:37" x14ac:dyDescent="0.2">
      <c r="B277" s="120">
        <v>27628</v>
      </c>
      <c r="C277" s="120" t="s">
        <v>787</v>
      </c>
      <c r="D277" s="120" t="str">
        <f>_xll.BDP(C277,$D$11)</f>
        <v>JPY</v>
      </c>
      <c r="E277" s="120" t="s">
        <v>833</v>
      </c>
      <c r="F277" s="121">
        <f>_xll.BDP(C277,$F$11)</f>
        <v>205</v>
      </c>
      <c r="G277" s="121">
        <f>_xll.BDP(C277,$G$11)</f>
        <v>211</v>
      </c>
      <c r="H277" s="122">
        <f>IF(OR(OR(G277="#N/A N/A",G277="#N/A Real Time"),OR(F277="#N/A N/A",F277="#N/A Real Time")),0,  G277 - F277)</f>
        <v>6</v>
      </c>
      <c r="I277" s="123">
        <f>IF(OR(F277=0,F277="#N/A N/A"),0,H277 / F277*100)</f>
        <v>2.9268292682926833</v>
      </c>
      <c r="J277" s="124">
        <v>3577614</v>
      </c>
      <c r="K277" s="120" t="str">
        <f>CONCATENATE(D856,D277, " Curncy")</f>
        <v>EURJPY Curncy</v>
      </c>
      <c r="L277" s="120">
        <f>IF(D277 = D856,1,_xll.BDP(K277,$L$11))</f>
        <v>1</v>
      </c>
      <c r="M277" s="260">
        <f>IF(D277 = D856,1,_xll.BDP(K277,$M$11)*L277)</f>
        <v>126.66</v>
      </c>
      <c r="N277" s="126">
        <f>H277*J277*V277/M277</f>
        <v>169474.84604452868</v>
      </c>
      <c r="O277" s="127">
        <f>N277 / AA816</f>
        <v>8.4773662197119577E-4</v>
      </c>
      <c r="P277" s="268">
        <f>N277 / AA856</f>
        <v>7.9012876559778284E-4</v>
      </c>
      <c r="Q277" s="128">
        <f>IF(OR(OR(J277=0,G277 = "#N/A N/A"),G277="#N/A Real Time"),0,G277*J277*V277/M277)</f>
        <v>5959865.4192325911</v>
      </c>
      <c r="R277" s="129">
        <f>Q277 / AA816*100</f>
        <v>2.9812071205987047</v>
      </c>
      <c r="S277" s="273">
        <f>Q277 / AA856*100</f>
        <v>2.7786194923522025</v>
      </c>
      <c r="T277" s="129">
        <f>IF(S277&lt;0,R277,0)</f>
        <v>0</v>
      </c>
      <c r="U277" s="273">
        <f>IF(S277&gt;0,R277,0)</f>
        <v>2.9812071205987047</v>
      </c>
      <c r="V277" s="120">
        <f>IF(EXACT(D277,UPPER(D277)),1,0.01)/X277</f>
        <v>1</v>
      </c>
      <c r="W277" s="120">
        <v>0</v>
      </c>
      <c r="X277" s="120">
        <v>1</v>
      </c>
      <c r="Y277" s="127">
        <f>IF(AND(S277&lt;0,O277&gt;0),O277,0)</f>
        <v>0</v>
      </c>
      <c r="Z277" s="127">
        <f>IF(AND(S277&gt;0,O277&gt;0),O277,0)</f>
        <v>8.4773662197119577E-4</v>
      </c>
      <c r="AA277" s="74"/>
      <c r="AB277" s="130">
        <f>_xll.BDH(C277,$AB$11,$D$1,$D$1)</f>
        <v>208</v>
      </c>
      <c r="AC277" s="130">
        <f>IF(OR(OR(F277="#N/A N/A",F277="#N/A Real Time"),OR(AB277="#N/A N/A",AB277="#N/A Real Time")),0,  F277 - AB277)</f>
        <v>-3</v>
      </c>
      <c r="AD277" s="177">
        <f>IF(OR(AB277=0,AB277="#N/A N/A"),0,AC277 / AB277*100)</f>
        <v>-1.4423076923076923</v>
      </c>
      <c r="AE277" s="132">
        <v>3577614</v>
      </c>
      <c r="AF277" s="133">
        <f>IF(D277 = D856,1,_xll.BDP(K277,$AF$11)*L277)</f>
        <v>126.57</v>
      </c>
      <c r="AG277" s="134">
        <f>AC277*AE277*V277/AF277 / AI816</f>
        <v>-4.2330505926751121E-4</v>
      </c>
      <c r="AH277" s="278">
        <f>AC277*AE277*V277/AF277 / AI856</f>
        <v>-3.9453823931813963E-4</v>
      </c>
      <c r="AI277" s="77"/>
      <c r="AJ277" s="73"/>
      <c r="AK277" s="65"/>
    </row>
    <row r="278" spans="1:37" x14ac:dyDescent="0.2">
      <c r="B278" s="120">
        <v>18271</v>
      </c>
      <c r="C278" s="120" t="s">
        <v>788</v>
      </c>
      <c r="D278" s="120" t="str">
        <f>_xll.BDP(C278,$D$11)</f>
        <v>JPY</v>
      </c>
      <c r="E278" s="120" t="s">
        <v>834</v>
      </c>
      <c r="F278" s="121">
        <f>_xll.BDP(C278,$F$11)</f>
        <v>1318</v>
      </c>
      <c r="G278" s="121">
        <f>_xll.BDP(C278,$G$11)</f>
        <v>1314.5</v>
      </c>
      <c r="H278" s="122">
        <f>IF(OR(OR(G278="#N/A N/A",G278="#N/A Real Time"),OR(F278="#N/A N/A",F278="#N/A Real Time")),0,  G278 - F278)</f>
        <v>-3.5</v>
      </c>
      <c r="I278" s="123">
        <f>IF(OR(F278=0,F278="#N/A N/A"),0,H278 / F278*100)</f>
        <v>-0.26555386949924126</v>
      </c>
      <c r="J278" s="124">
        <v>0</v>
      </c>
      <c r="K278" s="120" t="str">
        <f>CONCATENATE(D856,D278, " Curncy")</f>
        <v>EURJPY Curncy</v>
      </c>
      <c r="L278" s="120">
        <f>IF(D278 = D856,1,_xll.BDP(K278,$L$11))</f>
        <v>1</v>
      </c>
      <c r="M278" s="260">
        <f>IF(D278 = D856,1,_xll.BDP(K278,$M$11)*L278)</f>
        <v>126.66</v>
      </c>
      <c r="N278" s="126">
        <f>H278*J278*V278/M278</f>
        <v>0</v>
      </c>
      <c r="O278" s="127">
        <f>N278 / AA816</f>
        <v>0</v>
      </c>
      <c r="P278" s="268">
        <f>N278 / AA856</f>
        <v>0</v>
      </c>
      <c r="Q278" s="128">
        <f>IF(OR(OR(J278=0,G278 = "#N/A N/A"),G278="#N/A Real Time"),0,G278*J278*V278/M278)</f>
        <v>0</v>
      </c>
      <c r="R278" s="129">
        <f>Q278 / AA816*100</f>
        <v>0</v>
      </c>
      <c r="S278" s="273">
        <f>Q278 / AA856*100</f>
        <v>0</v>
      </c>
      <c r="T278" s="129">
        <f>IF(S278&lt;0,R278,0)</f>
        <v>0</v>
      </c>
      <c r="U278" s="273">
        <f>IF(S278&gt;0,R278,0)</f>
        <v>0</v>
      </c>
      <c r="V278" s="120">
        <f>IF(EXACT(D278,UPPER(D278)),1,0.01)/X278</f>
        <v>1</v>
      </c>
      <c r="W278" s="120">
        <v>0</v>
      </c>
      <c r="X278" s="120">
        <v>1</v>
      </c>
      <c r="Y278" s="127">
        <f>IF(AND(S278&lt;0,O278&gt;0),O278,0)</f>
        <v>0</v>
      </c>
      <c r="Z278" s="127">
        <f>IF(AND(S278&gt;0,O278&gt;0),O278,0)</f>
        <v>0</v>
      </c>
      <c r="AA278" s="74"/>
      <c r="AB278" s="130">
        <f>_xll.BDH(C278,$AB$11,$D$1,$D$1)</f>
        <v>1320.5</v>
      </c>
      <c r="AC278" s="130">
        <f>IF(OR(OR(F278="#N/A N/A",F278="#N/A Real Time"),OR(AB278="#N/A N/A",AB278="#N/A Real Time")),0,  F278 - AB278)</f>
        <v>-2.5</v>
      </c>
      <c r="AD278" s="177">
        <f>IF(OR(AB278=0,AB278="#N/A N/A"),0,AC278 / AB278*100)</f>
        <v>-0.18932222642938282</v>
      </c>
      <c r="AE278" s="132">
        <v>0</v>
      </c>
      <c r="AF278" s="133">
        <f>IF(D278 = D856,1,_xll.BDP(K278,$AF$11)*L278)</f>
        <v>126.57</v>
      </c>
      <c r="AG278" s="134">
        <f>AC278*AE278*V278/AF278 / AI816</f>
        <v>0</v>
      </c>
      <c r="AH278" s="278">
        <f>AC278*AE278*V278/AF278 / AI856</f>
        <v>0</v>
      </c>
      <c r="AI278" s="77"/>
      <c r="AJ278" s="73"/>
      <c r="AK278" s="65"/>
    </row>
    <row r="279" spans="1:37" x14ac:dyDescent="0.2">
      <c r="B279" s="120">
        <v>578</v>
      </c>
      <c r="C279" s="120" t="s">
        <v>789</v>
      </c>
      <c r="D279" s="120" t="str">
        <f>_xll.BDP(C279,$D$11)</f>
        <v>JPY</v>
      </c>
      <c r="E279" s="120" t="s">
        <v>835</v>
      </c>
      <c r="F279" s="121">
        <f>_xll.BDP(C279,$F$11)</f>
        <v>1878</v>
      </c>
      <c r="G279" s="121">
        <f>_xll.BDP(C279,$G$11)</f>
        <v>1889</v>
      </c>
      <c r="H279" s="122">
        <f>IF(OR(OR(G279="#N/A N/A",G279="#N/A Real Time"),OR(F279="#N/A N/A",F279="#N/A Real Time")),0,  G279 - F279)</f>
        <v>11</v>
      </c>
      <c r="I279" s="123">
        <f>IF(OR(F279=0,F279="#N/A N/A"),0,H279 / F279*100)</f>
        <v>0.58572949946751862</v>
      </c>
      <c r="J279" s="124">
        <v>0</v>
      </c>
      <c r="K279" s="120" t="str">
        <f>CONCATENATE(D856,D279, " Curncy")</f>
        <v>EURJPY Curncy</v>
      </c>
      <c r="L279" s="120">
        <f>IF(D279 = D856,1,_xll.BDP(K279,$L$11))</f>
        <v>1</v>
      </c>
      <c r="M279" s="260">
        <f>IF(D279 = D856,1,_xll.BDP(K279,$M$11)*L279)</f>
        <v>126.66</v>
      </c>
      <c r="N279" s="126">
        <f>H279*J279*V279/M279</f>
        <v>0</v>
      </c>
      <c r="O279" s="127">
        <f>N279 / AA816</f>
        <v>0</v>
      </c>
      <c r="P279" s="268">
        <f>N279 / AA856</f>
        <v>0</v>
      </c>
      <c r="Q279" s="128">
        <f>IF(OR(OR(J279=0,G279 = "#N/A N/A"),G279="#N/A Real Time"),0,G279*J279*V279/M279)</f>
        <v>0</v>
      </c>
      <c r="R279" s="129">
        <f>Q279 / AA816*100</f>
        <v>0</v>
      </c>
      <c r="S279" s="273">
        <f>Q279 / AA856*100</f>
        <v>0</v>
      </c>
      <c r="T279" s="129">
        <f>IF(S279&lt;0,R279,0)</f>
        <v>0</v>
      </c>
      <c r="U279" s="273">
        <f>IF(S279&gt;0,R279,0)</f>
        <v>0</v>
      </c>
      <c r="V279" s="120">
        <f>IF(EXACT(D279,UPPER(D279)),1,0.01)/X279</f>
        <v>1</v>
      </c>
      <c r="W279" s="120">
        <v>0</v>
      </c>
      <c r="X279" s="120">
        <v>1</v>
      </c>
      <c r="Y279" s="127">
        <f>IF(AND(S279&lt;0,O279&gt;0),O279,0)</f>
        <v>0</v>
      </c>
      <c r="Z279" s="127">
        <f>IF(AND(S279&gt;0,O279&gt;0),O279,0)</f>
        <v>0</v>
      </c>
      <c r="AA279" s="74"/>
      <c r="AB279" s="130">
        <f>_xll.BDH(C279,$AB$11,$D$1,$D$1)</f>
        <v>1871</v>
      </c>
      <c r="AC279" s="130">
        <f>IF(OR(OR(F279="#N/A N/A",F279="#N/A Real Time"),OR(AB279="#N/A N/A",AB279="#N/A Real Time")),0,  F279 - AB279)</f>
        <v>7</v>
      </c>
      <c r="AD279" s="177">
        <f>IF(OR(AB279=0,AB279="#N/A N/A"),0,AC279 / AB279*100)</f>
        <v>0.37413148049171568</v>
      </c>
      <c r="AE279" s="132">
        <v>0</v>
      </c>
      <c r="AF279" s="133">
        <f>IF(D279 = D856,1,_xll.BDP(K279,$AF$11)*L279)</f>
        <v>126.57</v>
      </c>
      <c r="AG279" s="134">
        <f>AC279*AE279*V279/AF279 / AI816</f>
        <v>0</v>
      </c>
      <c r="AH279" s="278">
        <f>AC279*AE279*V279/AF279 / AI856</f>
        <v>0</v>
      </c>
      <c r="AI279" s="77"/>
      <c r="AJ279" s="73"/>
      <c r="AK279" s="65"/>
    </row>
    <row r="280" spans="1:37" x14ac:dyDescent="0.2">
      <c r="B280" s="120">
        <v>122</v>
      </c>
      <c r="C280" s="120" t="s">
        <v>146</v>
      </c>
      <c r="D280" s="120" t="str">
        <f>_xll.BDP(C280,$D$11)</f>
        <v>JPY</v>
      </c>
      <c r="E280" s="120" t="s">
        <v>354</v>
      </c>
      <c r="F280" s="121">
        <f>_xll.BDP(C280,$F$11)</f>
        <v>555.29999999999995</v>
      </c>
      <c r="G280" s="121">
        <f>_xll.BDP(C280,$G$11)</f>
        <v>563.5</v>
      </c>
      <c r="H280" s="122">
        <f>IF(OR(OR(G280="#N/A N/A",G280="#N/A Real Time"),OR(F280="#N/A N/A",F280="#N/A Real Time")),0,  G280 - F280)</f>
        <v>8.2000000000000455</v>
      </c>
      <c r="I280" s="123">
        <f>IF(OR(F280=0,F280="#N/A N/A"),0,H280 / F280*100)</f>
        <v>1.4766792724653424</v>
      </c>
      <c r="J280" s="124">
        <v>0</v>
      </c>
      <c r="K280" s="120" t="str">
        <f>CONCATENATE(D856,D280, " Curncy")</f>
        <v>EURJPY Curncy</v>
      </c>
      <c r="L280" s="120">
        <f>IF(D280 = D856,1,_xll.BDP(K280,$L$11))</f>
        <v>1</v>
      </c>
      <c r="M280" s="260">
        <f>IF(D280 = D856,1,_xll.BDP(K280,$M$11)*L280)</f>
        <v>126.66</v>
      </c>
      <c r="N280" s="126">
        <f>H280*J280*V280/M280</f>
        <v>0</v>
      </c>
      <c r="O280" s="127">
        <f>N280 / AA816</f>
        <v>0</v>
      </c>
      <c r="P280" s="268">
        <f>N280 / AA856</f>
        <v>0</v>
      </c>
      <c r="Q280" s="128">
        <f>IF(OR(OR(J280=0,G280 = "#N/A N/A"),G280="#N/A Real Time"),0,G280*J280*V280/M280)</f>
        <v>0</v>
      </c>
      <c r="R280" s="129">
        <f>Q280 / AA816*100</f>
        <v>0</v>
      </c>
      <c r="S280" s="273">
        <f>Q280 / AA856*100</f>
        <v>0</v>
      </c>
      <c r="T280" s="129">
        <f>IF(S280&lt;0,R280,0)</f>
        <v>0</v>
      </c>
      <c r="U280" s="273">
        <f>IF(S280&gt;0,R280,0)</f>
        <v>0</v>
      </c>
      <c r="V280" s="120">
        <f>IF(EXACT(D280,UPPER(D280)),1,0.01)/X280</f>
        <v>1</v>
      </c>
      <c r="W280" s="120">
        <v>0</v>
      </c>
      <c r="X280" s="120">
        <v>1</v>
      </c>
      <c r="Y280" s="127">
        <f>IF(AND(S280&lt;0,O280&gt;0),O280,0)</f>
        <v>0</v>
      </c>
      <c r="Z280" s="127">
        <f>IF(AND(S280&gt;0,O280&gt;0),O280,0)</f>
        <v>0</v>
      </c>
      <c r="AA280" s="74"/>
      <c r="AB280" s="130">
        <f>_xll.BDH(C280,$AB$11,$D$1,$D$1)</f>
        <v>552.79999999999995</v>
      </c>
      <c r="AC280" s="130">
        <f>IF(OR(OR(F280="#N/A N/A",F280="#N/A Real Time"),OR(AB280="#N/A N/A",AB280="#N/A Real Time")),0,  F280 - AB280)</f>
        <v>2.5</v>
      </c>
      <c r="AD280" s="177">
        <f>IF(OR(AB280=0,AB280="#N/A N/A"),0,AC280 / AB280*100)</f>
        <v>0.45224312590448634</v>
      </c>
      <c r="AE280" s="132">
        <v>0</v>
      </c>
      <c r="AF280" s="133">
        <f>IF(D280 = D856,1,_xll.BDP(K280,$AF$11)*L280)</f>
        <v>126.57</v>
      </c>
      <c r="AG280" s="134">
        <f>AC280*AE280*V280/AF280 / AI816</f>
        <v>0</v>
      </c>
      <c r="AH280" s="278">
        <f>AC280*AE280*V280/AF280 / AI856</f>
        <v>0</v>
      </c>
      <c r="AI280" s="77"/>
      <c r="AJ280" s="73"/>
      <c r="AK280" s="65"/>
    </row>
    <row r="281" spans="1:37" x14ac:dyDescent="0.2">
      <c r="B281" s="120">
        <v>19989</v>
      </c>
      <c r="C281" s="120" t="s">
        <v>790</v>
      </c>
      <c r="D281" s="120" t="str">
        <f>_xll.BDP(C281,$D$11)</f>
        <v>JPY</v>
      </c>
      <c r="E281" s="120" t="s">
        <v>836</v>
      </c>
      <c r="F281" s="121">
        <f>_xll.BDP(C281,$F$11)</f>
        <v>2645.5</v>
      </c>
      <c r="G281" s="121">
        <f>_xll.BDP(C281,$G$11)</f>
        <v>2650.5</v>
      </c>
      <c r="H281" s="122">
        <f>IF(OR(OR(G281="#N/A N/A",G281="#N/A Real Time"),OR(F281="#N/A N/A",F281="#N/A Real Time")),0,  G281 - F281)</f>
        <v>5</v>
      </c>
      <c r="I281" s="123">
        <f>IF(OR(F281=0,F281="#N/A N/A"),0,H281 / F281*100)</f>
        <v>0.189000189000189</v>
      </c>
      <c r="J281" s="124">
        <v>0</v>
      </c>
      <c r="K281" s="120" t="str">
        <f>CONCATENATE(D856,D281, " Curncy")</f>
        <v>EURJPY Curncy</v>
      </c>
      <c r="L281" s="120">
        <f>IF(D281 = D856,1,_xll.BDP(K281,$L$11))</f>
        <v>1</v>
      </c>
      <c r="M281" s="260">
        <f>IF(D281 = D856,1,_xll.BDP(K281,$M$11)*L281)</f>
        <v>126.66</v>
      </c>
      <c r="N281" s="126">
        <f>H281*J281*V281/M281</f>
        <v>0</v>
      </c>
      <c r="O281" s="127">
        <f>N281 / AA816</f>
        <v>0</v>
      </c>
      <c r="P281" s="268">
        <f>N281 / AA856</f>
        <v>0</v>
      </c>
      <c r="Q281" s="128">
        <f>IF(OR(OR(J281=0,G281 = "#N/A N/A"),G281="#N/A Real Time"),0,G281*J281*V281/M281)</f>
        <v>0</v>
      </c>
      <c r="R281" s="129">
        <f>Q281 / AA816*100</f>
        <v>0</v>
      </c>
      <c r="S281" s="273">
        <f>Q281 / AA856*100</f>
        <v>0</v>
      </c>
      <c r="T281" s="129">
        <f>IF(S281&lt;0,R281,0)</f>
        <v>0</v>
      </c>
      <c r="U281" s="273">
        <f>IF(S281&gt;0,R281,0)</f>
        <v>0</v>
      </c>
      <c r="V281" s="120">
        <f>IF(EXACT(D281,UPPER(D281)),1,0.01)/X281</f>
        <v>1</v>
      </c>
      <c r="W281" s="120">
        <v>0</v>
      </c>
      <c r="X281" s="120">
        <v>1</v>
      </c>
      <c r="Y281" s="127">
        <f>IF(AND(S281&lt;0,O281&gt;0),O281,0)</f>
        <v>0</v>
      </c>
      <c r="Z281" s="127">
        <f>IF(AND(S281&gt;0,O281&gt;0),O281,0)</f>
        <v>0</v>
      </c>
      <c r="AA281" s="74"/>
      <c r="AB281" s="130">
        <f>_xll.BDH(C281,$AB$11,$D$1,$D$1)</f>
        <v>2649</v>
      </c>
      <c r="AC281" s="130">
        <f>IF(OR(OR(F281="#N/A N/A",F281="#N/A Real Time"),OR(AB281="#N/A N/A",AB281="#N/A Real Time")),0,  F281 - AB281)</f>
        <v>-3.5</v>
      </c>
      <c r="AD281" s="177">
        <f>IF(OR(AB281=0,AB281="#N/A N/A"),0,AC281 / AB281*100)</f>
        <v>-0.13212533031332577</v>
      </c>
      <c r="AE281" s="132">
        <v>0</v>
      </c>
      <c r="AF281" s="133">
        <f>IF(D281 = D856,1,_xll.BDP(K281,$AF$11)*L281)</f>
        <v>126.57</v>
      </c>
      <c r="AG281" s="134">
        <f>AC281*AE281*V281/AF281 / AI816</f>
        <v>0</v>
      </c>
      <c r="AH281" s="278">
        <f>AC281*AE281*V281/AF281 / AI856</f>
        <v>0</v>
      </c>
      <c r="AI281" s="77"/>
      <c r="AJ281" s="73"/>
      <c r="AK281" s="65"/>
    </row>
    <row r="282" spans="1:37" x14ac:dyDescent="0.2">
      <c r="B282" s="120">
        <v>23221</v>
      </c>
      <c r="C282" s="120" t="s">
        <v>791</v>
      </c>
      <c r="D282" s="120" t="str">
        <f>_xll.BDP(C282,$D$11)</f>
        <v>JPY</v>
      </c>
      <c r="E282" s="120" t="s">
        <v>837</v>
      </c>
      <c r="F282" s="121">
        <f>_xll.BDP(C282,$F$11)</f>
        <v>5689</v>
      </c>
      <c r="G282" s="121">
        <f>_xll.BDP(C282,$G$11)</f>
        <v>5789</v>
      </c>
      <c r="H282" s="122">
        <f>IF(OR(OR(G282="#N/A N/A",G282="#N/A Real Time"),OR(F282="#N/A N/A",F282="#N/A Real Time")),0,  G282 - F282)</f>
        <v>100</v>
      </c>
      <c r="I282" s="123">
        <f>IF(OR(F282=0,F282="#N/A N/A"),0,H282 / F282*100)</f>
        <v>1.7577781683951486</v>
      </c>
      <c r="J282" s="124">
        <v>0</v>
      </c>
      <c r="K282" s="120" t="str">
        <f>CONCATENATE(D856,D282, " Curncy")</f>
        <v>EURJPY Curncy</v>
      </c>
      <c r="L282" s="120">
        <f>IF(D282 = D856,1,_xll.BDP(K282,$L$11))</f>
        <v>1</v>
      </c>
      <c r="M282" s="260">
        <f>IF(D282 = D856,1,_xll.BDP(K282,$M$11)*L282)</f>
        <v>126.66</v>
      </c>
      <c r="N282" s="126">
        <f>H282*J282*V282/M282</f>
        <v>0</v>
      </c>
      <c r="O282" s="127">
        <f>N282 / AA816</f>
        <v>0</v>
      </c>
      <c r="P282" s="268">
        <f>N282 / AA856</f>
        <v>0</v>
      </c>
      <c r="Q282" s="128">
        <f>IF(OR(OR(J282=0,G282 = "#N/A N/A"),G282="#N/A Real Time"),0,G282*J282*V282/M282)</f>
        <v>0</v>
      </c>
      <c r="R282" s="129">
        <f>Q282 / AA816*100</f>
        <v>0</v>
      </c>
      <c r="S282" s="273">
        <f>Q282 / AA856*100</f>
        <v>0</v>
      </c>
      <c r="T282" s="129">
        <f>IF(S282&lt;0,R282,0)</f>
        <v>0</v>
      </c>
      <c r="U282" s="273">
        <f>IF(S282&gt;0,R282,0)</f>
        <v>0</v>
      </c>
      <c r="V282" s="120">
        <f>IF(EXACT(D282,UPPER(D282)),1,0.01)/X282</f>
        <v>1</v>
      </c>
      <c r="W282" s="120">
        <v>0</v>
      </c>
      <c r="X282" s="120">
        <v>1</v>
      </c>
      <c r="Y282" s="127">
        <f>IF(AND(S282&lt;0,O282&gt;0),O282,0)</f>
        <v>0</v>
      </c>
      <c r="Z282" s="127">
        <f>IF(AND(S282&gt;0,O282&gt;0),O282,0)</f>
        <v>0</v>
      </c>
      <c r="AA282" s="74"/>
      <c r="AB282" s="130">
        <f>_xll.BDH(C282,$AB$11,$D$1,$D$1)</f>
        <v>5759</v>
      </c>
      <c r="AC282" s="130">
        <f>IF(OR(OR(F282="#N/A N/A",F282="#N/A Real Time"),OR(AB282="#N/A N/A",AB282="#N/A Real Time")),0,  F282 - AB282)</f>
        <v>-70</v>
      </c>
      <c r="AD282" s="177">
        <f>IF(OR(AB282=0,AB282="#N/A N/A"),0,AC282 / AB282*100)</f>
        <v>-1.215488800138913</v>
      </c>
      <c r="AE282" s="132">
        <v>0</v>
      </c>
      <c r="AF282" s="133">
        <f>IF(D282 = D856,1,_xll.BDP(K282,$AF$11)*L282)</f>
        <v>126.57</v>
      </c>
      <c r="AG282" s="134">
        <f>AC282*AE282*V282/AF282 / AI816</f>
        <v>0</v>
      </c>
      <c r="AH282" s="278">
        <f>AC282*AE282*V282/AF282 / AI856</f>
        <v>0</v>
      </c>
      <c r="AI282" s="77"/>
      <c r="AJ282" s="73"/>
      <c r="AK282" s="65"/>
    </row>
    <row r="283" spans="1:37" s="117" customFormat="1" ht="12" customHeight="1" x14ac:dyDescent="0.2">
      <c r="A283" s="120"/>
      <c r="B283" s="120">
        <v>28936</v>
      </c>
      <c r="C283" s="120"/>
      <c r="D283" s="120" t="s">
        <v>32</v>
      </c>
      <c r="E283" s="120" t="s">
        <v>1619</v>
      </c>
      <c r="F283" s="121">
        <v>102.02</v>
      </c>
      <c r="G283" s="121">
        <v>102.02</v>
      </c>
      <c r="H283" s="122">
        <f>IF(OR(OR(G283="#N/A N/A",G283="#N/A Real Time"),OR(F283="#N/A N/A",F283="#N/A Real Time")),0,  G283 - F283)</f>
        <v>0</v>
      </c>
      <c r="I283" s="123">
        <f>IF(OR(F283=0,F283="#N/A N/A"),0,H283 / F283*100)</f>
        <v>0</v>
      </c>
      <c r="J283" s="124">
        <v>50000</v>
      </c>
      <c r="K283" s="120" t="str">
        <f>CONCATENATE(D856,D283, " Curncy")</f>
        <v>EURUSD Curncy</v>
      </c>
      <c r="L283" s="120">
        <f>IF(D283 = D856,1,_xll.BDP(K283,$L$11))</f>
        <v>1</v>
      </c>
      <c r="M283" s="260">
        <f>IF(D283 = D856,1,_xll.BDP(K283,$M$11)*L283)</f>
        <v>1.1314</v>
      </c>
      <c r="N283" s="126">
        <f>H283*J283*V283/M283</f>
        <v>0</v>
      </c>
      <c r="O283" s="127">
        <f>N283 / AA816</f>
        <v>0</v>
      </c>
      <c r="P283" s="268">
        <f>N283 / AA856</f>
        <v>0</v>
      </c>
      <c r="Q283" s="128">
        <f>IF(OR(OR(J283=0,G283 = "#N/A N/A"),G283="#N/A Real Time"),0,G283*J283*V283/M283)</f>
        <v>4508573.4488244653</v>
      </c>
      <c r="R283" s="129">
        <f>Q283 / AA816*100</f>
        <v>2.2552508024767537</v>
      </c>
      <c r="S283" s="273">
        <f>Q283 / AA856*100</f>
        <v>2.101995462377126</v>
      </c>
      <c r="T283" s="129">
        <f>IF(S283&lt;0,R283,0)</f>
        <v>0</v>
      </c>
      <c r="U283" s="273">
        <f>IF(S283&gt;0,R283,0)</f>
        <v>2.2552508024767537</v>
      </c>
      <c r="V283" s="120">
        <f>IF(EXACT(D283,UPPER(D283)),1,0.01)/X283</f>
        <v>1</v>
      </c>
      <c r="W283" s="120">
        <v>1</v>
      </c>
      <c r="X283" s="120">
        <v>1</v>
      </c>
      <c r="Y283" s="127">
        <f>IF(AND(S283&lt;0,O283&gt;0),O283,0)</f>
        <v>0</v>
      </c>
      <c r="Z283" s="127">
        <f>IF(AND(S283&gt;0,O283&gt;0),O283,0)</f>
        <v>0</v>
      </c>
      <c r="AA283" s="120"/>
      <c r="AB283" s="130">
        <v>102.02</v>
      </c>
      <c r="AC283" s="130">
        <f>IF(OR(OR(F283="#N/A N/A",F283="#N/A Real Time"),OR(AB283="#N/A N/A",AB283="#N/A Real Time")),0,  F283 - AB283)</f>
        <v>0</v>
      </c>
      <c r="AD283" s="177">
        <f>IF(OR(AB283=0,AB283="#N/A N/A"),0,AC283 / AB283*100)</f>
        <v>0</v>
      </c>
      <c r="AE283" s="132">
        <v>50000</v>
      </c>
      <c r="AF283" s="133">
        <f>IF(D283 = D856,1,_xll.BDP(K283,$AF$11)*L283)</f>
        <v>1.1298999999999999</v>
      </c>
      <c r="AG283" s="134">
        <f>AC283*AE283*V283/AF283 / AI816</f>
        <v>0</v>
      </c>
      <c r="AH283" s="278">
        <f>AC283*AE283*V283/AF283 / AI856</f>
        <v>0</v>
      </c>
      <c r="AI283" s="135"/>
      <c r="AJ283" s="73"/>
      <c r="AK283" s="65"/>
    </row>
    <row r="284" spans="1:37" x14ac:dyDescent="0.2">
      <c r="B284" s="120">
        <v>66</v>
      </c>
      <c r="C284" s="120" t="s">
        <v>794</v>
      </c>
      <c r="D284" s="120" t="str">
        <f>_xll.BDP(C284,$D$11)</f>
        <v>JPY</v>
      </c>
      <c r="E284" s="120" t="s">
        <v>838</v>
      </c>
      <c r="F284" s="121">
        <f>_xll.BDP(C284,$F$11)</f>
        <v>724000</v>
      </c>
      <c r="G284" s="121">
        <f>_xll.BDP(C284,$G$11)</f>
        <v>715000</v>
      </c>
      <c r="H284" s="122">
        <f>IF(OR(OR(G284="#N/A N/A",G284="#N/A Real Time"),OR(F284="#N/A N/A",F284="#N/A Real Time")),0,  G284 - F284)</f>
        <v>-9000</v>
      </c>
      <c r="I284" s="123">
        <f>IF(OR(F284=0,F284="#N/A N/A"),0,H284 / F284*100)</f>
        <v>-1.2430939226519337</v>
      </c>
      <c r="J284" s="124">
        <v>0</v>
      </c>
      <c r="K284" s="120" t="str">
        <f>CONCATENATE(D856,D284, " Curncy")</f>
        <v>EURJPY Curncy</v>
      </c>
      <c r="L284" s="120">
        <f>IF(D284 = D856,1,_xll.BDP(K284,$L$11))</f>
        <v>1</v>
      </c>
      <c r="M284" s="260">
        <f>IF(D284 = D856,1,_xll.BDP(K284,$M$11)*L284)</f>
        <v>126.66</v>
      </c>
      <c r="N284" s="126">
        <f>H284*J284*V284/M284</f>
        <v>0</v>
      </c>
      <c r="O284" s="127">
        <f>N284 / AA816</f>
        <v>0</v>
      </c>
      <c r="P284" s="268">
        <f>N284 / AA856</f>
        <v>0</v>
      </c>
      <c r="Q284" s="128">
        <f>IF(OR(OR(J284=0,G284 = "#N/A N/A"),G284="#N/A Real Time"),0,G284*J284*V284/M284)</f>
        <v>0</v>
      </c>
      <c r="R284" s="129">
        <f>Q284 / AA816*100</f>
        <v>0</v>
      </c>
      <c r="S284" s="273">
        <f>Q284 / AA856*100</f>
        <v>0</v>
      </c>
      <c r="T284" s="129">
        <f>IF(S284&lt;0,R284,0)</f>
        <v>0</v>
      </c>
      <c r="U284" s="273">
        <f>IF(S284&gt;0,R284,0)</f>
        <v>0</v>
      </c>
      <c r="V284" s="120">
        <f>IF(EXACT(D284,UPPER(D284)),1,0.01)/X284</f>
        <v>1</v>
      </c>
      <c r="W284" s="120">
        <v>0</v>
      </c>
      <c r="X284" s="120">
        <v>1</v>
      </c>
      <c r="Y284" s="127">
        <f>IF(AND(S284&lt;0,O284&gt;0),O284,0)</f>
        <v>0</v>
      </c>
      <c r="Z284" s="127">
        <f>IF(AND(S284&gt;0,O284&gt;0),O284,0)</f>
        <v>0</v>
      </c>
      <c r="AA284" s="74"/>
      <c r="AB284" s="130">
        <f>_xll.BDH(C284,$AB$11,$D$1,$D$1)</f>
        <v>724000</v>
      </c>
      <c r="AC284" s="130">
        <f>IF(OR(OR(F284="#N/A N/A",F284="#N/A Real Time"),OR(AB284="#N/A N/A",AB284="#N/A Real Time")),0,  F284 - AB284)</f>
        <v>0</v>
      </c>
      <c r="AD284" s="177">
        <f>IF(OR(AB284=0,AB284="#N/A N/A"),0,AC284 / AB284*100)</f>
        <v>0</v>
      </c>
      <c r="AE284" s="132">
        <v>0</v>
      </c>
      <c r="AF284" s="133">
        <f>IF(D284 = D856,1,_xll.BDP(K284,$AF$11)*L284)</f>
        <v>126.57</v>
      </c>
      <c r="AG284" s="134">
        <f>AC284*AE284*V284/AF284 / AI816</f>
        <v>0</v>
      </c>
      <c r="AH284" s="278">
        <f>AC284*AE284*V284/AF284 / AI856</f>
        <v>0</v>
      </c>
      <c r="AI284" s="77"/>
      <c r="AJ284" s="73"/>
      <c r="AK284" s="65"/>
    </row>
    <row r="285" spans="1:37" x14ac:dyDescent="0.2">
      <c r="B285" s="120">
        <v>3250</v>
      </c>
      <c r="C285" s="120" t="s">
        <v>793</v>
      </c>
      <c r="D285" s="120" t="str">
        <f>_xll.BDP(C285,$D$11)</f>
        <v>JPY</v>
      </c>
      <c r="E285" s="120" t="s">
        <v>1301</v>
      </c>
      <c r="F285" s="121">
        <f>_xll.BDP(C285,$F$11)</f>
        <v>927</v>
      </c>
      <c r="G285" s="121">
        <f>_xll.BDP(C285,$G$11)</f>
        <v>957</v>
      </c>
      <c r="H285" s="122">
        <f>IF(OR(OR(G285="#N/A N/A",G285="#N/A Real Time"),OR(F285="#N/A N/A",F285="#N/A Real Time")),0,  G285 - F285)</f>
        <v>30</v>
      </c>
      <c r="I285" s="123">
        <f>IF(OR(F285=0,F285="#N/A N/A"),0,H285 / F285*100)</f>
        <v>3.2362459546925564</v>
      </c>
      <c r="J285" s="124">
        <v>0</v>
      </c>
      <c r="K285" s="120" t="str">
        <f>CONCATENATE(D856,D285, " Curncy")</f>
        <v>EURJPY Curncy</v>
      </c>
      <c r="L285" s="120">
        <f>IF(D285 = D856,1,_xll.BDP(K285,$L$11))</f>
        <v>1</v>
      </c>
      <c r="M285" s="260">
        <f>IF(D285 = D856,1,_xll.BDP(K285,$M$11)*L285)</f>
        <v>126.66</v>
      </c>
      <c r="N285" s="126">
        <f>H285*J285*V285/M285</f>
        <v>0</v>
      </c>
      <c r="O285" s="127">
        <f>N285 / AA816</f>
        <v>0</v>
      </c>
      <c r="P285" s="268">
        <f>N285 / AA856</f>
        <v>0</v>
      </c>
      <c r="Q285" s="128">
        <f>IF(OR(OR(J285=0,G285 = "#N/A N/A"),G285="#N/A Real Time"),0,G285*J285*V285/M285)</f>
        <v>0</v>
      </c>
      <c r="R285" s="129">
        <f>Q285 / AA816*100</f>
        <v>0</v>
      </c>
      <c r="S285" s="273">
        <f>Q285 / AA856*100</f>
        <v>0</v>
      </c>
      <c r="T285" s="129">
        <f>IF(S285&lt;0,R285,0)</f>
        <v>0</v>
      </c>
      <c r="U285" s="273">
        <f>IF(S285&gt;0,R285,0)</f>
        <v>0</v>
      </c>
      <c r="V285" s="120">
        <f>IF(EXACT(D285,UPPER(D285)),1,0.01)/X285</f>
        <v>1</v>
      </c>
      <c r="W285" s="120">
        <v>0</v>
      </c>
      <c r="X285" s="120">
        <v>1</v>
      </c>
      <c r="Y285" s="127">
        <f>IF(AND(S285&lt;0,O285&gt;0),O285,0)</f>
        <v>0</v>
      </c>
      <c r="Z285" s="127">
        <f>IF(AND(S285&gt;0,O285&gt;0),O285,0)</f>
        <v>0</v>
      </c>
      <c r="AA285" s="74"/>
      <c r="AB285" s="130">
        <f>_xll.BDH(C285,$AB$11,$D$1,$D$1)</f>
        <v>922</v>
      </c>
      <c r="AC285" s="130">
        <f>IF(OR(OR(F285="#N/A N/A",F285="#N/A Real Time"),OR(AB285="#N/A N/A",AB285="#N/A Real Time")),0,  F285 - AB285)</f>
        <v>5</v>
      </c>
      <c r="AD285" s="177">
        <f>IF(OR(AB285=0,AB285="#N/A N/A"),0,AC285 / AB285*100)</f>
        <v>0.54229934924078094</v>
      </c>
      <c r="AE285" s="132">
        <v>0</v>
      </c>
      <c r="AF285" s="133">
        <f>IF(D285 = D856,1,_xll.BDP(K285,$AF$11)*L285)</f>
        <v>126.57</v>
      </c>
      <c r="AG285" s="134">
        <f>AC285*AE285*V285/AF285 / AI816</f>
        <v>0</v>
      </c>
      <c r="AH285" s="278">
        <f>AC285*AE285*V285/AF285 / AI856</f>
        <v>0</v>
      </c>
      <c r="AI285" s="77"/>
      <c r="AJ285" s="73"/>
      <c r="AK285" s="65"/>
    </row>
    <row r="286" spans="1:37" x14ac:dyDescent="0.2">
      <c r="B286" s="120">
        <v>677</v>
      </c>
      <c r="C286" s="120" t="s">
        <v>797</v>
      </c>
      <c r="D286" s="120" t="str">
        <f>_xll.BDP(C286,$D$11)</f>
        <v>JPY</v>
      </c>
      <c r="E286" s="120" t="s">
        <v>841</v>
      </c>
      <c r="F286" s="121">
        <f>_xll.BDP(C286,$F$11)</f>
        <v>2019.5</v>
      </c>
      <c r="G286" s="121">
        <f>_xll.BDP(C286,$G$11)</f>
        <v>2045</v>
      </c>
      <c r="H286" s="122">
        <f>IF(OR(OR(G286="#N/A N/A",G286="#N/A Real Time"),OR(F286="#N/A N/A",F286="#N/A Real Time")),0,  G286 - F286)</f>
        <v>25.5</v>
      </c>
      <c r="I286" s="123">
        <f>IF(OR(F286=0,F286="#N/A N/A"),0,H286 / F286*100)</f>
        <v>1.2626887843525625</v>
      </c>
      <c r="J286" s="124">
        <v>0</v>
      </c>
      <c r="K286" s="120" t="str">
        <f>CONCATENATE(D856,D286, " Curncy")</f>
        <v>EURJPY Curncy</v>
      </c>
      <c r="L286" s="120">
        <f>IF(D286 = D856,1,_xll.BDP(K286,$L$11))</f>
        <v>1</v>
      </c>
      <c r="M286" s="260">
        <f>IF(D286 = D856,1,_xll.BDP(K286,$M$11)*L286)</f>
        <v>126.66</v>
      </c>
      <c r="N286" s="126">
        <f>H286*J286*V286/M286</f>
        <v>0</v>
      </c>
      <c r="O286" s="127">
        <f>N286 / AA816</f>
        <v>0</v>
      </c>
      <c r="P286" s="268">
        <f>N286 / AA856</f>
        <v>0</v>
      </c>
      <c r="Q286" s="128">
        <f>IF(OR(OR(J286=0,G286 = "#N/A N/A"),G286="#N/A Real Time"),0,G286*J286*V286/M286)</f>
        <v>0</v>
      </c>
      <c r="R286" s="129">
        <f>Q286 / AA816*100</f>
        <v>0</v>
      </c>
      <c r="S286" s="273">
        <f>Q286 / AA856*100</f>
        <v>0</v>
      </c>
      <c r="T286" s="129">
        <f>IF(S286&lt;0,R286,0)</f>
        <v>0</v>
      </c>
      <c r="U286" s="273">
        <f>IF(S286&gt;0,R286,0)</f>
        <v>0</v>
      </c>
      <c r="V286" s="120">
        <f>IF(EXACT(D286,UPPER(D286)),1,0.01)/X286</f>
        <v>1</v>
      </c>
      <c r="W286" s="120">
        <v>0</v>
      </c>
      <c r="X286" s="120">
        <v>1</v>
      </c>
      <c r="Y286" s="127">
        <f>IF(AND(S286&lt;0,O286&gt;0),O286,0)</f>
        <v>0</v>
      </c>
      <c r="Z286" s="127">
        <f>IF(AND(S286&gt;0,O286&gt;0),O286,0)</f>
        <v>0</v>
      </c>
      <c r="AA286" s="74"/>
      <c r="AB286" s="130">
        <f>_xll.BDH(C286,$AB$11,$D$1,$D$1)</f>
        <v>2021.5</v>
      </c>
      <c r="AC286" s="130">
        <f>IF(OR(OR(F286="#N/A N/A",F286="#N/A Real Time"),OR(AB286="#N/A N/A",AB286="#N/A Real Time")),0,  F286 - AB286)</f>
        <v>-2</v>
      </c>
      <c r="AD286" s="177">
        <f>IF(OR(AB286=0,AB286="#N/A N/A"),0,AC286 / AB286*100)</f>
        <v>-9.8936433341578034E-2</v>
      </c>
      <c r="AE286" s="132">
        <v>0</v>
      </c>
      <c r="AF286" s="133">
        <f>IF(D286 = D856,1,_xll.BDP(K286,$AF$11)*L286)</f>
        <v>126.57</v>
      </c>
      <c r="AG286" s="134">
        <f>AC286*AE286*V286/AF286 / AI816</f>
        <v>0</v>
      </c>
      <c r="AH286" s="278">
        <f>AC286*AE286*V286/AF286 / AI856</f>
        <v>0</v>
      </c>
      <c r="AI286" s="77"/>
      <c r="AJ286" s="73"/>
      <c r="AK286" s="65"/>
    </row>
    <row r="287" spans="1:37" x14ac:dyDescent="0.2">
      <c r="B287" s="120">
        <v>24030</v>
      </c>
      <c r="C287" s="120" t="s">
        <v>795</v>
      </c>
      <c r="D287" s="120" t="str">
        <f>_xll.BDP(C287,$D$11)</f>
        <v>JPY</v>
      </c>
      <c r="E287" s="120" t="s">
        <v>839</v>
      </c>
      <c r="F287" s="121">
        <f>_xll.BDP(C287,$F$11)</f>
        <v>2329</v>
      </c>
      <c r="G287" s="121">
        <f>_xll.BDP(C287,$G$11)</f>
        <v>2364</v>
      </c>
      <c r="H287" s="122">
        <f>IF(OR(OR(G287="#N/A N/A",G287="#N/A Real Time"),OR(F287="#N/A N/A",F287="#N/A Real Time")),0,  G287 - F287)</f>
        <v>35</v>
      </c>
      <c r="I287" s="123">
        <f>IF(OR(F287=0,F287="#N/A N/A"),0,H287 / F287*100)</f>
        <v>1.5027908973808501</v>
      </c>
      <c r="J287" s="124">
        <v>0</v>
      </c>
      <c r="K287" s="120" t="str">
        <f>CONCATENATE(D856,D287, " Curncy")</f>
        <v>EURJPY Curncy</v>
      </c>
      <c r="L287" s="120">
        <f>IF(D287 = D856,1,_xll.BDP(K287,$L$11))</f>
        <v>1</v>
      </c>
      <c r="M287" s="260">
        <f>IF(D287 = D856,1,_xll.BDP(K287,$M$11)*L287)</f>
        <v>126.66</v>
      </c>
      <c r="N287" s="126">
        <f>H287*J287*V287/M287</f>
        <v>0</v>
      </c>
      <c r="O287" s="127">
        <f>N287 / AA816</f>
        <v>0</v>
      </c>
      <c r="P287" s="268">
        <f>N287 / AA856</f>
        <v>0</v>
      </c>
      <c r="Q287" s="128">
        <f>IF(OR(OR(J287=0,G287 = "#N/A N/A"),G287="#N/A Real Time"),0,G287*J287*V287/M287)</f>
        <v>0</v>
      </c>
      <c r="R287" s="129">
        <f>Q287 / AA816*100</f>
        <v>0</v>
      </c>
      <c r="S287" s="273">
        <f>Q287 / AA856*100</f>
        <v>0</v>
      </c>
      <c r="T287" s="129">
        <f>IF(S287&lt;0,R287,0)</f>
        <v>0</v>
      </c>
      <c r="U287" s="273">
        <f>IF(S287&gt;0,R287,0)</f>
        <v>0</v>
      </c>
      <c r="V287" s="120">
        <f>IF(EXACT(D287,UPPER(D287)),1,0.01)/X287</f>
        <v>1</v>
      </c>
      <c r="W287" s="120">
        <v>0</v>
      </c>
      <c r="X287" s="120">
        <v>1</v>
      </c>
      <c r="Y287" s="127">
        <f>IF(AND(S287&lt;0,O287&gt;0),O287,0)</f>
        <v>0</v>
      </c>
      <c r="Z287" s="127">
        <f>IF(AND(S287&gt;0,O287&gt;0),O287,0)</f>
        <v>0</v>
      </c>
      <c r="AA287" s="74"/>
      <c r="AB287" s="130">
        <f>_xll.BDH(C287,$AB$11,$D$1,$D$1)</f>
        <v>2328</v>
      </c>
      <c r="AC287" s="130">
        <f>IF(OR(OR(F287="#N/A N/A",F287="#N/A Real Time"),OR(AB287="#N/A N/A",AB287="#N/A Real Time")),0,  F287 - AB287)</f>
        <v>1</v>
      </c>
      <c r="AD287" s="177">
        <f>IF(OR(AB287=0,AB287="#N/A N/A"),0,AC287 / AB287*100)</f>
        <v>4.29553264604811E-2</v>
      </c>
      <c r="AE287" s="132">
        <v>0</v>
      </c>
      <c r="AF287" s="133">
        <f>IF(D287 = D856,1,_xll.BDP(K287,$AF$11)*L287)</f>
        <v>126.57</v>
      </c>
      <c r="AG287" s="134">
        <f>AC287*AE287*V287/AF287 / AI816</f>
        <v>0</v>
      </c>
      <c r="AH287" s="278">
        <f>AC287*AE287*V287/AF287 / AI856</f>
        <v>0</v>
      </c>
      <c r="AI287" s="77"/>
      <c r="AJ287" s="73"/>
      <c r="AK287" s="65"/>
    </row>
    <row r="288" spans="1:37" x14ac:dyDescent="0.2">
      <c r="B288" s="120">
        <v>169</v>
      </c>
      <c r="C288" s="120" t="s">
        <v>796</v>
      </c>
      <c r="D288" s="120" t="str">
        <f>_xll.BDP(C288,$D$11)</f>
        <v>JPY</v>
      </c>
      <c r="E288" s="120" t="s">
        <v>840</v>
      </c>
      <c r="F288" s="121">
        <f>_xll.BDP(C288,$F$11)</f>
        <v>420</v>
      </c>
      <c r="G288" s="121">
        <f>_xll.BDP(C288,$G$11)</f>
        <v>427.5</v>
      </c>
      <c r="H288" s="122">
        <f>IF(OR(OR(G288="#N/A N/A",G288="#N/A Real Time"),OR(F288="#N/A N/A",F288="#N/A Real Time")),0,  G288 - F288)</f>
        <v>7.5</v>
      </c>
      <c r="I288" s="123">
        <f>IF(OR(F288=0,F288="#N/A N/A"),0,H288 / F288*100)</f>
        <v>1.7857142857142856</v>
      </c>
      <c r="J288" s="124">
        <v>0</v>
      </c>
      <c r="K288" s="120" t="str">
        <f>CONCATENATE(D856,D288, " Curncy")</f>
        <v>EURJPY Curncy</v>
      </c>
      <c r="L288" s="120">
        <f>IF(D288 = D856,1,_xll.BDP(K288,$L$11))</f>
        <v>1</v>
      </c>
      <c r="M288" s="260">
        <f>IF(D288 = D856,1,_xll.BDP(K288,$M$11)*L288)</f>
        <v>126.66</v>
      </c>
      <c r="N288" s="126">
        <f>H288*J288*V288/M288</f>
        <v>0</v>
      </c>
      <c r="O288" s="127">
        <f>N288 / AA816</f>
        <v>0</v>
      </c>
      <c r="P288" s="268">
        <f>N288 / AA856</f>
        <v>0</v>
      </c>
      <c r="Q288" s="128">
        <f>IF(OR(OR(J288=0,G288 = "#N/A N/A"),G288="#N/A Real Time"),0,G288*J288*V288/M288)</f>
        <v>0</v>
      </c>
      <c r="R288" s="129">
        <f>Q288 / AA816*100</f>
        <v>0</v>
      </c>
      <c r="S288" s="273">
        <f>Q288 / AA856*100</f>
        <v>0</v>
      </c>
      <c r="T288" s="129">
        <f>IF(S288&lt;0,R288,0)</f>
        <v>0</v>
      </c>
      <c r="U288" s="273">
        <f>IF(S288&gt;0,R288,0)</f>
        <v>0</v>
      </c>
      <c r="V288" s="120">
        <f>IF(EXACT(D288,UPPER(D288)),1,0.01)/X288</f>
        <v>1</v>
      </c>
      <c r="W288" s="120">
        <v>0</v>
      </c>
      <c r="X288" s="120">
        <v>1</v>
      </c>
      <c r="Y288" s="127">
        <f>IF(AND(S288&lt;0,O288&gt;0),O288,0)</f>
        <v>0</v>
      </c>
      <c r="Z288" s="127">
        <f>IF(AND(S288&gt;0,O288&gt;0),O288,0)</f>
        <v>0</v>
      </c>
      <c r="AA288" s="74"/>
      <c r="AB288" s="130">
        <f>_xll.BDH(C288,$AB$11,$D$1,$D$1)</f>
        <v>414.3</v>
      </c>
      <c r="AC288" s="130">
        <f>IF(OR(OR(F288="#N/A N/A",F288="#N/A Real Time"),OR(AB288="#N/A N/A",AB288="#N/A Real Time")),0,  F288 - AB288)</f>
        <v>5.6999999999999886</v>
      </c>
      <c r="AD288" s="177">
        <f>IF(OR(AB288=0,AB288="#N/A N/A"),0,AC288 / AB288*100)</f>
        <v>1.3758146270818219</v>
      </c>
      <c r="AE288" s="132">
        <v>0</v>
      </c>
      <c r="AF288" s="133">
        <f>IF(D288 = D856,1,_xll.BDP(K288,$AF$11)*L288)</f>
        <v>126.57</v>
      </c>
      <c r="AG288" s="134">
        <f>AC288*AE288*V288/AF288 / AI816</f>
        <v>0</v>
      </c>
      <c r="AH288" s="278">
        <f>AC288*AE288*V288/AF288 / AI856</f>
        <v>0</v>
      </c>
      <c r="AI288" s="77"/>
      <c r="AJ288" s="73"/>
      <c r="AK288" s="65"/>
    </row>
    <row r="289" spans="1:37" x14ac:dyDescent="0.2">
      <c r="B289" s="120">
        <v>18458</v>
      </c>
      <c r="C289" s="120" t="s">
        <v>20</v>
      </c>
      <c r="D289" s="120" t="str">
        <f>_xll.BDP(C289,$D$11)</f>
        <v>JPY</v>
      </c>
      <c r="E289" s="120" t="s">
        <v>286</v>
      </c>
      <c r="F289" s="121">
        <f>_xll.BDP(C289,$F$11)</f>
        <v>1595.5</v>
      </c>
      <c r="G289" s="121">
        <f>_xll.BDP(C289,$G$11)</f>
        <v>1605.5</v>
      </c>
      <c r="H289" s="122">
        <f>IF(OR(OR(G289="#N/A N/A",G289="#N/A Real Time"),OR(F289="#N/A N/A",F289="#N/A Real Time")),0,  G289 - F289)</f>
        <v>10</v>
      </c>
      <c r="I289" s="123">
        <f>IF(OR(F289=0,F289="#N/A N/A"),0,H289 / F289*100)</f>
        <v>0.62676277029144467</v>
      </c>
      <c r="J289" s="124">
        <v>0</v>
      </c>
      <c r="K289" s="120" t="str">
        <f>CONCATENATE(D856,D289, " Curncy")</f>
        <v>EURJPY Curncy</v>
      </c>
      <c r="L289" s="120">
        <f>IF(D289 = D856,1,_xll.BDP(K289,$L$11))</f>
        <v>1</v>
      </c>
      <c r="M289" s="260">
        <f>IF(D289 = D856,1,_xll.BDP(K289,$M$11)*L289)</f>
        <v>126.66</v>
      </c>
      <c r="N289" s="126">
        <f>H289*J289*V289/M289</f>
        <v>0</v>
      </c>
      <c r="O289" s="127">
        <f>N289 / AA816</f>
        <v>0</v>
      </c>
      <c r="P289" s="268">
        <f>N289 / AA856</f>
        <v>0</v>
      </c>
      <c r="Q289" s="128">
        <f>IF(OR(OR(J289=0,G289 = "#N/A N/A"),G289="#N/A Real Time"),0,G289*J289*V289/M289)</f>
        <v>0</v>
      </c>
      <c r="R289" s="129">
        <f>Q289 / AA816*100</f>
        <v>0</v>
      </c>
      <c r="S289" s="273">
        <f>Q289 / AA856*100</f>
        <v>0</v>
      </c>
      <c r="T289" s="129">
        <f>IF(S289&lt;0,R289,0)</f>
        <v>0</v>
      </c>
      <c r="U289" s="273">
        <f>IF(S289&gt;0,R289,0)</f>
        <v>0</v>
      </c>
      <c r="V289" s="120">
        <f>IF(EXACT(D289,UPPER(D289)),1,0.01)/X289</f>
        <v>1</v>
      </c>
      <c r="W289" s="120">
        <v>0</v>
      </c>
      <c r="X289" s="120">
        <v>1</v>
      </c>
      <c r="Y289" s="127">
        <f>IF(AND(S289&lt;0,O289&gt;0),O289,0)</f>
        <v>0</v>
      </c>
      <c r="Z289" s="127">
        <f>IF(AND(S289&gt;0,O289&gt;0),O289,0)</f>
        <v>0</v>
      </c>
      <c r="AA289" s="74"/>
      <c r="AB289" s="130">
        <f>_xll.BDH(C289,$AB$11,$D$1,$D$1)</f>
        <v>1593.5</v>
      </c>
      <c r="AC289" s="130">
        <f>IF(OR(OR(F289="#N/A N/A",F289="#N/A Real Time"),OR(AB289="#N/A N/A",AB289="#N/A Real Time")),0,  F289 - AB289)</f>
        <v>2</v>
      </c>
      <c r="AD289" s="177">
        <f>IF(OR(AB289=0,AB289="#N/A N/A"),0,AC289 / AB289*100)</f>
        <v>0.12550988390335738</v>
      </c>
      <c r="AE289" s="132">
        <v>0</v>
      </c>
      <c r="AF289" s="133">
        <f>IF(D289 = D856,1,_xll.BDP(K289,$AF$11)*L289)</f>
        <v>126.57</v>
      </c>
      <c r="AG289" s="134">
        <f>AC289*AE289*V289/AF289 / AI816</f>
        <v>0</v>
      </c>
      <c r="AH289" s="278">
        <f>AC289*AE289*V289/AF289 / AI856</f>
        <v>0</v>
      </c>
      <c r="AI289" s="77"/>
      <c r="AJ289" s="73"/>
      <c r="AK289" s="65"/>
    </row>
    <row r="290" spans="1:37" x14ac:dyDescent="0.2">
      <c r="B290" s="120">
        <v>27649</v>
      </c>
      <c r="C290" s="120" t="s">
        <v>422</v>
      </c>
      <c r="D290" s="120" t="str">
        <f>_xll.BDP(C290,$D$11)</f>
        <v>JPY</v>
      </c>
      <c r="E290" s="120" t="s">
        <v>423</v>
      </c>
      <c r="F290" s="121">
        <f>_xll.BDP(C290,$F$11)</f>
        <v>1644</v>
      </c>
      <c r="G290" s="121">
        <f>_xll.BDP(C290,$G$11)</f>
        <v>1697</v>
      </c>
      <c r="H290" s="122">
        <f>IF(OR(OR(G290="#N/A N/A",G290="#N/A Real Time"),OR(F290="#N/A N/A",F290="#N/A Real Time")),0,  G290 - F290)</f>
        <v>53</v>
      </c>
      <c r="I290" s="123">
        <f>IF(OR(F290=0,F290="#N/A N/A"),0,H290 / F290*100)</f>
        <v>3.223844282238443</v>
      </c>
      <c r="J290" s="124">
        <v>0</v>
      </c>
      <c r="K290" s="120" t="str">
        <f>CONCATENATE(D856,D290, " Curncy")</f>
        <v>EURJPY Curncy</v>
      </c>
      <c r="L290" s="120">
        <f>IF(D290 = D856,1,_xll.BDP(K290,$L$11))</f>
        <v>1</v>
      </c>
      <c r="M290" s="260">
        <f>IF(D290 = D856,1,_xll.BDP(K290,$M$11)*L290)</f>
        <v>126.66</v>
      </c>
      <c r="N290" s="126">
        <f>H290*J290*V290/M290</f>
        <v>0</v>
      </c>
      <c r="O290" s="127">
        <f>N290 / AA816</f>
        <v>0</v>
      </c>
      <c r="P290" s="268">
        <f>N290 / AA856</f>
        <v>0</v>
      </c>
      <c r="Q290" s="128">
        <f>IF(OR(OR(J290=0,G290 = "#N/A N/A"),G290="#N/A Real Time"),0,G290*J290*V290/M290)</f>
        <v>0</v>
      </c>
      <c r="R290" s="129">
        <f>Q290 / AA816*100</f>
        <v>0</v>
      </c>
      <c r="S290" s="273">
        <f>Q290 / AA856*100</f>
        <v>0</v>
      </c>
      <c r="T290" s="129">
        <f>IF(S290&lt;0,R290,0)</f>
        <v>0</v>
      </c>
      <c r="U290" s="273">
        <f>IF(S290&gt;0,R290,0)</f>
        <v>0</v>
      </c>
      <c r="V290" s="120">
        <f>IF(EXACT(D290,UPPER(D290)),1,0.01)/X290</f>
        <v>1</v>
      </c>
      <c r="W290" s="120">
        <v>0</v>
      </c>
      <c r="X290" s="120">
        <v>1</v>
      </c>
      <c r="Y290" s="127">
        <f>IF(AND(S290&lt;0,O290&gt;0),O290,0)</f>
        <v>0</v>
      </c>
      <c r="Z290" s="127">
        <f>IF(AND(S290&gt;0,O290&gt;0),O290,0)</f>
        <v>0</v>
      </c>
      <c r="AA290" s="74"/>
      <c r="AB290" s="130">
        <f>_xll.BDH(C290,$AB$11,$D$1,$D$1)</f>
        <v>1661</v>
      </c>
      <c r="AC290" s="130">
        <f>IF(OR(OR(F290="#N/A N/A",F290="#N/A Real Time"),OR(AB290="#N/A N/A",AB290="#N/A Real Time")),0,  F290 - AB290)</f>
        <v>-17</v>
      </c>
      <c r="AD290" s="177">
        <f>IF(OR(AB290=0,AB290="#N/A N/A"),0,AC290 / AB290*100)</f>
        <v>-1.0234798314268514</v>
      </c>
      <c r="AE290" s="132">
        <v>0</v>
      </c>
      <c r="AF290" s="133">
        <f>IF(D290 = D856,1,_xll.BDP(K290,$AF$11)*L290)</f>
        <v>126.57</v>
      </c>
      <c r="AG290" s="134">
        <f>AC290*AE290*V290/AF290 / AI816</f>
        <v>0</v>
      </c>
      <c r="AH290" s="278">
        <f>AC290*AE290*V290/AF290 / AI856</f>
        <v>0</v>
      </c>
      <c r="AI290" s="77"/>
      <c r="AJ290" s="73"/>
      <c r="AK290" s="65"/>
    </row>
    <row r="291" spans="1:37" x14ac:dyDescent="0.2">
      <c r="B291" s="120">
        <v>24215</v>
      </c>
      <c r="C291" s="120" t="s">
        <v>799</v>
      </c>
      <c r="D291" s="120" t="str">
        <f>_xll.BDP(C291,$D$11)</f>
        <v>JPY</v>
      </c>
      <c r="E291" s="120" t="s">
        <v>843</v>
      </c>
      <c r="F291" s="121">
        <f>_xll.BDP(C291,$F$11)</f>
        <v>7580</v>
      </c>
      <c r="G291" s="121">
        <f>_xll.BDP(C291,$G$11)</f>
        <v>7930</v>
      </c>
      <c r="H291" s="122">
        <f>IF(OR(OR(G291="#N/A N/A",G291="#N/A Real Time"),OR(F291="#N/A N/A",F291="#N/A Real Time")),0,  G291 - F291)</f>
        <v>350</v>
      </c>
      <c r="I291" s="123">
        <f>IF(OR(F291=0,F291="#N/A N/A"),0,H291 / F291*100)</f>
        <v>4.6174142480211078</v>
      </c>
      <c r="J291" s="124">
        <v>0</v>
      </c>
      <c r="K291" s="120" t="str">
        <f>CONCATENATE(D856,D291, " Curncy")</f>
        <v>EURJPY Curncy</v>
      </c>
      <c r="L291" s="120">
        <f>IF(D291 = D856,1,_xll.BDP(K291,$L$11))</f>
        <v>1</v>
      </c>
      <c r="M291" s="260">
        <f>IF(D291 = D856,1,_xll.BDP(K291,$M$11)*L291)</f>
        <v>126.66</v>
      </c>
      <c r="N291" s="126">
        <f>H291*J291*V291/M291</f>
        <v>0</v>
      </c>
      <c r="O291" s="127">
        <f>N291 / AA816</f>
        <v>0</v>
      </c>
      <c r="P291" s="268">
        <f>N291 / AA856</f>
        <v>0</v>
      </c>
      <c r="Q291" s="128">
        <f>IF(OR(OR(J291=0,G291 = "#N/A N/A"),G291="#N/A Real Time"),0,G291*J291*V291/M291)</f>
        <v>0</v>
      </c>
      <c r="R291" s="129">
        <f>Q291 / AA816*100</f>
        <v>0</v>
      </c>
      <c r="S291" s="273">
        <f>Q291 / AA856*100</f>
        <v>0</v>
      </c>
      <c r="T291" s="129">
        <f>IF(S291&lt;0,R291,0)</f>
        <v>0</v>
      </c>
      <c r="U291" s="273">
        <f>IF(S291&gt;0,R291,0)</f>
        <v>0</v>
      </c>
      <c r="V291" s="120">
        <f>IF(EXACT(D291,UPPER(D291)),1,0.01)/X291</f>
        <v>1</v>
      </c>
      <c r="W291" s="120">
        <v>0</v>
      </c>
      <c r="X291" s="120">
        <v>1</v>
      </c>
      <c r="Y291" s="127">
        <f>IF(AND(S291&lt;0,O291&gt;0),O291,0)</f>
        <v>0</v>
      </c>
      <c r="Z291" s="127">
        <f>IF(AND(S291&gt;0,O291&gt;0),O291,0)</f>
        <v>0</v>
      </c>
      <c r="AA291" s="74"/>
      <c r="AB291" s="130">
        <f>_xll.BDH(C291,$AB$11,$D$1,$D$1)</f>
        <v>7540</v>
      </c>
      <c r="AC291" s="130">
        <f>IF(OR(OR(F291="#N/A N/A",F291="#N/A Real Time"),OR(AB291="#N/A N/A",AB291="#N/A Real Time")),0,  F291 - AB291)</f>
        <v>40</v>
      </c>
      <c r="AD291" s="177">
        <f>IF(OR(AB291=0,AB291="#N/A N/A"),0,AC291 / AB291*100)</f>
        <v>0.53050397877984079</v>
      </c>
      <c r="AE291" s="132">
        <v>0</v>
      </c>
      <c r="AF291" s="133">
        <f>IF(D291 = D856,1,_xll.BDP(K291,$AF$11)*L291)</f>
        <v>126.57</v>
      </c>
      <c r="AG291" s="134">
        <f>AC291*AE291*V291/AF291 / AI816</f>
        <v>0</v>
      </c>
      <c r="AH291" s="278">
        <f>AC291*AE291*V291/AF291 / AI856</f>
        <v>0</v>
      </c>
      <c r="AI291" s="77"/>
      <c r="AJ291" s="73"/>
      <c r="AK291" s="65"/>
    </row>
    <row r="292" spans="1:37" x14ac:dyDescent="0.2">
      <c r="B292" s="120">
        <v>23459</v>
      </c>
      <c r="C292" s="120" t="s">
        <v>801</v>
      </c>
      <c r="D292" s="120" t="str">
        <f>_xll.BDP(C292,$D$11)</f>
        <v>JPY</v>
      </c>
      <c r="E292" s="120" t="s">
        <v>845</v>
      </c>
      <c r="F292" s="121">
        <f>_xll.BDP(C292,$F$11)</f>
        <v>5110</v>
      </c>
      <c r="G292" s="121">
        <f>_xll.BDP(C292,$G$11)</f>
        <v>5220</v>
      </c>
      <c r="H292" s="122">
        <f>IF(OR(OR(G292="#N/A N/A",G292="#N/A Real Time"),OR(F292="#N/A N/A",F292="#N/A Real Time")),0,  G292 - F292)</f>
        <v>110</v>
      </c>
      <c r="I292" s="123">
        <f>IF(OR(F292=0,F292="#N/A N/A"),0,H292 / F292*100)</f>
        <v>2.152641878669276</v>
      </c>
      <c r="J292" s="124">
        <v>0</v>
      </c>
      <c r="K292" s="120" t="str">
        <f>CONCATENATE(D856,D292, " Curncy")</f>
        <v>EURJPY Curncy</v>
      </c>
      <c r="L292" s="120">
        <f>IF(D292 = D856,1,_xll.BDP(K292,$L$11))</f>
        <v>1</v>
      </c>
      <c r="M292" s="260">
        <f>IF(D292 = D856,1,_xll.BDP(K292,$M$11)*L292)</f>
        <v>126.66</v>
      </c>
      <c r="N292" s="126">
        <f>H292*J292*V292/M292</f>
        <v>0</v>
      </c>
      <c r="O292" s="127">
        <f>N292 / AA816</f>
        <v>0</v>
      </c>
      <c r="P292" s="268">
        <f>N292 / AA856</f>
        <v>0</v>
      </c>
      <c r="Q292" s="128">
        <f>IF(OR(OR(J292=0,G292 = "#N/A N/A"),G292="#N/A Real Time"),0,G292*J292*V292/M292)</f>
        <v>0</v>
      </c>
      <c r="R292" s="129">
        <f>Q292 / AA816*100</f>
        <v>0</v>
      </c>
      <c r="S292" s="273">
        <f>Q292 / AA856*100</f>
        <v>0</v>
      </c>
      <c r="T292" s="129">
        <f>IF(S292&lt;0,R292,0)</f>
        <v>0</v>
      </c>
      <c r="U292" s="273">
        <f>IF(S292&gt;0,R292,0)</f>
        <v>0</v>
      </c>
      <c r="V292" s="120">
        <f>IF(EXACT(D292,UPPER(D292)),1,0.01)/X292</f>
        <v>1</v>
      </c>
      <c r="W292" s="120">
        <v>0</v>
      </c>
      <c r="X292" s="120">
        <v>1</v>
      </c>
      <c r="Y292" s="127">
        <f>IF(AND(S292&lt;0,O292&gt;0),O292,0)</f>
        <v>0</v>
      </c>
      <c r="Z292" s="127">
        <f>IF(AND(S292&gt;0,O292&gt;0),O292,0)</f>
        <v>0</v>
      </c>
      <c r="AA292" s="74"/>
      <c r="AB292" s="130">
        <f>_xll.BDH(C292,$AB$11,$D$1,$D$1)</f>
        <v>5030</v>
      </c>
      <c r="AC292" s="130">
        <f>IF(OR(OR(F292="#N/A N/A",F292="#N/A Real Time"),OR(AB292="#N/A N/A",AB292="#N/A Real Time")),0,  F292 - AB292)</f>
        <v>80</v>
      </c>
      <c r="AD292" s="177">
        <f>IF(OR(AB292=0,AB292="#N/A N/A"),0,AC292 / AB292*100)</f>
        <v>1.5904572564612325</v>
      </c>
      <c r="AE292" s="132">
        <v>0</v>
      </c>
      <c r="AF292" s="133">
        <f>IF(D292 = D856,1,_xll.BDP(K292,$AF$11)*L292)</f>
        <v>126.57</v>
      </c>
      <c r="AG292" s="134">
        <f>AC292*AE292*V292/AF292 / AI816</f>
        <v>0</v>
      </c>
      <c r="AH292" s="278">
        <f>AC292*AE292*V292/AF292 / AI856</f>
        <v>0</v>
      </c>
      <c r="AI292" s="77"/>
      <c r="AJ292" s="73"/>
      <c r="AK292" s="65"/>
    </row>
    <row r="293" spans="1:37" x14ac:dyDescent="0.2">
      <c r="B293" s="120">
        <v>583</v>
      </c>
      <c r="C293" s="120" t="s">
        <v>802</v>
      </c>
      <c r="D293" s="120" t="str">
        <f>_xll.BDP(C293,$D$11)</f>
        <v>JPY</v>
      </c>
      <c r="E293" s="120" t="s">
        <v>846</v>
      </c>
      <c r="F293" s="121">
        <f>_xll.BDP(C293,$F$11)</f>
        <v>3835</v>
      </c>
      <c r="G293" s="121">
        <f>_xll.BDP(C293,$G$11)</f>
        <v>3877</v>
      </c>
      <c r="H293" s="122">
        <f>IF(OR(OR(G293="#N/A N/A",G293="#N/A Real Time"),OR(F293="#N/A N/A",F293="#N/A Real Time")),0,  G293 - F293)</f>
        <v>42</v>
      </c>
      <c r="I293" s="123">
        <f>IF(OR(F293=0,F293="#N/A N/A"),0,H293 / F293*100)</f>
        <v>1.0951760104302477</v>
      </c>
      <c r="J293" s="124">
        <v>0</v>
      </c>
      <c r="K293" s="120" t="str">
        <f>CONCATENATE(D856,D293, " Curncy")</f>
        <v>EURJPY Curncy</v>
      </c>
      <c r="L293" s="120">
        <f>IF(D293 = D856,1,_xll.BDP(K293,$L$11))</f>
        <v>1</v>
      </c>
      <c r="M293" s="260">
        <f>IF(D293 = D856,1,_xll.BDP(K293,$M$11)*L293)</f>
        <v>126.66</v>
      </c>
      <c r="N293" s="126">
        <f>H293*J293*V293/M293</f>
        <v>0</v>
      </c>
      <c r="O293" s="127">
        <f>N293 / AA816</f>
        <v>0</v>
      </c>
      <c r="P293" s="268">
        <f>N293 / AA856</f>
        <v>0</v>
      </c>
      <c r="Q293" s="128">
        <f>IF(OR(OR(J293=0,G293 = "#N/A N/A"),G293="#N/A Real Time"),0,G293*J293*V293/M293)</f>
        <v>0</v>
      </c>
      <c r="R293" s="129">
        <f>Q293 / AA816*100</f>
        <v>0</v>
      </c>
      <c r="S293" s="273">
        <f>Q293 / AA856*100</f>
        <v>0</v>
      </c>
      <c r="T293" s="129">
        <f>IF(S293&lt;0,R293,0)</f>
        <v>0</v>
      </c>
      <c r="U293" s="273">
        <f>IF(S293&gt;0,R293,0)</f>
        <v>0</v>
      </c>
      <c r="V293" s="120">
        <f>IF(EXACT(D293,UPPER(D293)),1,0.01)/X293</f>
        <v>1</v>
      </c>
      <c r="W293" s="120">
        <v>0</v>
      </c>
      <c r="X293" s="120">
        <v>1</v>
      </c>
      <c r="Y293" s="127">
        <f>IF(AND(S293&lt;0,O293&gt;0),O293,0)</f>
        <v>0</v>
      </c>
      <c r="Z293" s="127">
        <f>IF(AND(S293&gt;0,O293&gt;0),O293,0)</f>
        <v>0</v>
      </c>
      <c r="AA293" s="74"/>
      <c r="AB293" s="130">
        <f>_xll.BDH(C293,$AB$11,$D$1,$D$1)</f>
        <v>3943</v>
      </c>
      <c r="AC293" s="130">
        <f>IF(OR(OR(F293="#N/A N/A",F293="#N/A Real Time"),OR(AB293="#N/A N/A",AB293="#N/A Real Time")),0,  F293 - AB293)</f>
        <v>-108</v>
      </c>
      <c r="AD293" s="177">
        <f>IF(OR(AB293=0,AB293="#N/A N/A"),0,AC293 / AB293*100)</f>
        <v>-2.7390311945219374</v>
      </c>
      <c r="AE293" s="132">
        <v>0</v>
      </c>
      <c r="AF293" s="133">
        <f>IF(D293 = D856,1,_xll.BDP(K293,$AF$11)*L293)</f>
        <v>126.57</v>
      </c>
      <c r="AG293" s="134">
        <f>AC293*AE293*V293/AF293 / AI816</f>
        <v>0</v>
      </c>
      <c r="AH293" s="278">
        <f>AC293*AE293*V293/AF293 / AI856</f>
        <v>0</v>
      </c>
      <c r="AI293" s="77"/>
      <c r="AJ293" s="73"/>
      <c r="AK293" s="65"/>
    </row>
    <row r="294" spans="1:37" x14ac:dyDescent="0.2">
      <c r="B294" s="120">
        <v>25547</v>
      </c>
      <c r="C294" s="120" t="s">
        <v>145</v>
      </c>
      <c r="D294" s="120" t="str">
        <f>_xll.BDP(C294,$D$11)</f>
        <v>JPY</v>
      </c>
      <c r="E294" s="120" t="s">
        <v>424</v>
      </c>
      <c r="F294" s="121">
        <f>_xll.BDP(C294,$F$11)</f>
        <v>1233</v>
      </c>
      <c r="G294" s="121">
        <f>_xll.BDP(C294,$G$11)</f>
        <v>1281</v>
      </c>
      <c r="H294" s="122">
        <f>IF(OR(OR(G294="#N/A N/A",G294="#N/A Real Time"),OR(F294="#N/A N/A",F294="#N/A Real Time")),0,  G294 - F294)</f>
        <v>48</v>
      </c>
      <c r="I294" s="123">
        <f>IF(OR(F294=0,F294="#N/A N/A"),0,H294 / F294*100)</f>
        <v>3.8929440389294405</v>
      </c>
      <c r="J294" s="124">
        <v>-62251</v>
      </c>
      <c r="K294" s="120" t="str">
        <f>CONCATENATE(D856,D294, " Curncy")</f>
        <v>EURJPY Curncy</v>
      </c>
      <c r="L294" s="120">
        <f>IF(D294 = D856,1,_xll.BDP(K294,$L$11))</f>
        <v>1</v>
      </c>
      <c r="M294" s="260">
        <f>IF(D294 = D856,1,_xll.BDP(K294,$M$11)*L294)</f>
        <v>126.66</v>
      </c>
      <c r="N294" s="126">
        <f>H294*J294*V294/M294</f>
        <v>-23591.094268119374</v>
      </c>
      <c r="O294" s="127">
        <f>N294 / AA816</f>
        <v>-1.1800591669046219E-4</v>
      </c>
      <c r="P294" s="268">
        <f>N294 / AA856</f>
        <v>-1.0998683656141232E-4</v>
      </c>
      <c r="Q294" s="128">
        <f>IF(OR(OR(J294=0,G294 = "#N/A N/A"),G294="#N/A Real Time"),0,G294*J294*V294/M294)</f>
        <v>-629587.32828043588</v>
      </c>
      <c r="R294" s="129">
        <f>Q294 / AA816*100</f>
        <v>-0.31492829016767099</v>
      </c>
      <c r="S294" s="273">
        <f>Q294 / AA856*100</f>
        <v>-0.29352737007326918</v>
      </c>
      <c r="T294" s="129">
        <f>IF(S294&lt;0,R294,0)</f>
        <v>-0.31492829016767099</v>
      </c>
      <c r="U294" s="273">
        <f>IF(S294&gt;0,R294,0)</f>
        <v>0</v>
      </c>
      <c r="V294" s="120">
        <f>IF(EXACT(D294,UPPER(D294)),1,0.01)/X294</f>
        <v>1</v>
      </c>
      <c r="W294" s="120">
        <v>0</v>
      </c>
      <c r="X294" s="120">
        <v>1</v>
      </c>
      <c r="Y294" s="127">
        <f>IF(AND(S294&lt;0,O294&gt;0),O294,0)</f>
        <v>0</v>
      </c>
      <c r="Z294" s="127">
        <f>IF(AND(S294&gt;0,O294&gt;0),O294,0)</f>
        <v>0</v>
      </c>
      <c r="AA294" s="74"/>
      <c r="AB294" s="130">
        <f>_xll.BDH(C294,$AB$11,$D$1,$D$1)</f>
        <v>1262</v>
      </c>
      <c r="AC294" s="130">
        <f>IF(OR(OR(F294="#N/A N/A",F294="#N/A Real Time"),OR(AB294="#N/A N/A",AB294="#N/A Real Time")),0,  F294 - AB294)</f>
        <v>-29</v>
      </c>
      <c r="AD294" s="177">
        <f>IF(OR(AB294=0,AB294="#N/A N/A"),0,AC294 / AB294*100)</f>
        <v>-2.2979397781299524</v>
      </c>
      <c r="AE294" s="132">
        <v>-62251</v>
      </c>
      <c r="AF294" s="133">
        <f>IF(D294 = D856,1,_xll.BDP(K294,$AF$11)*L294)</f>
        <v>126.57</v>
      </c>
      <c r="AG294" s="134">
        <f>AC294*AE294*V294/AF294 / AI816</f>
        <v>7.1200501608930183E-5</v>
      </c>
      <c r="AH294" s="278">
        <f>AC294*AE294*V294/AF294 / AI856</f>
        <v>6.636188235492629E-5</v>
      </c>
      <c r="AI294" s="77"/>
      <c r="AJ294" s="73"/>
      <c r="AK294" s="65"/>
    </row>
    <row r="295" spans="1:37" x14ac:dyDescent="0.2">
      <c r="B295" s="120">
        <v>24443</v>
      </c>
      <c r="C295" s="120" t="s">
        <v>144</v>
      </c>
      <c r="D295" s="120" t="str">
        <f>_xll.BDP(C295,$D$11)</f>
        <v>JPY</v>
      </c>
      <c r="E295" s="120" t="s">
        <v>353</v>
      </c>
      <c r="F295" s="121">
        <f>_xll.BDP(C295,$F$11)</f>
        <v>1348</v>
      </c>
      <c r="G295" s="121">
        <f>_xll.BDP(C295,$G$11)</f>
        <v>1383</v>
      </c>
      <c r="H295" s="122">
        <f>IF(OR(OR(G295="#N/A N/A",G295="#N/A Real Time"),OR(F295="#N/A N/A",F295="#N/A Real Time")),0,  G295 - F295)</f>
        <v>35</v>
      </c>
      <c r="I295" s="123">
        <f>IF(OR(F295=0,F295="#N/A N/A"),0,H295 / F295*100)</f>
        <v>2.5964391691394662</v>
      </c>
      <c r="J295" s="124">
        <v>224511</v>
      </c>
      <c r="K295" s="120" t="str">
        <f>CONCATENATE(D856,D295, " Curncy")</f>
        <v>EURJPY Curncy</v>
      </c>
      <c r="L295" s="120">
        <f>IF(D295 = D856,1,_xll.BDP(K295,$L$11))</f>
        <v>1</v>
      </c>
      <c r="M295" s="260">
        <f>IF(D295 = D856,1,_xll.BDP(K295,$M$11)*L295)</f>
        <v>126.66</v>
      </c>
      <c r="N295" s="126">
        <f>H295*J295*V295/M295</f>
        <v>62039.19943154903</v>
      </c>
      <c r="O295" s="127">
        <f>N295 / AA816</f>
        <v>3.1032865692694108E-4</v>
      </c>
      <c r="P295" s="268">
        <f>N295 / AA856</f>
        <v>2.8924030444402952E-4</v>
      </c>
      <c r="Q295" s="128">
        <f>IF(OR(OR(J295=0,G295 = "#N/A N/A"),G295="#N/A Real Time"),0,G295*J295*V295/M295)</f>
        <v>2451434.65182378</v>
      </c>
      <c r="R295" s="129">
        <f>Q295 / AA816*100</f>
        <v>1.22624152151417</v>
      </c>
      <c r="S295" s="273">
        <f>Q295 / AA856*100</f>
        <v>1.1429124029888365</v>
      </c>
      <c r="T295" s="129">
        <f>IF(S295&lt;0,R295,0)</f>
        <v>0</v>
      </c>
      <c r="U295" s="273">
        <f>IF(S295&gt;0,R295,0)</f>
        <v>1.22624152151417</v>
      </c>
      <c r="V295" s="120">
        <f>IF(EXACT(D295,UPPER(D295)),1,0.01)/X295</f>
        <v>1</v>
      </c>
      <c r="W295" s="120">
        <v>0</v>
      </c>
      <c r="X295" s="120">
        <v>1</v>
      </c>
      <c r="Y295" s="127">
        <f>IF(AND(S295&lt;0,O295&gt;0),O295,0)</f>
        <v>0</v>
      </c>
      <c r="Z295" s="127">
        <f>IF(AND(S295&gt;0,O295&gt;0),O295,0)</f>
        <v>3.1032865692694108E-4</v>
      </c>
      <c r="AA295" s="74"/>
      <c r="AB295" s="130">
        <f>_xll.BDH(C295,$AB$11,$D$1,$D$1)</f>
        <v>1356</v>
      </c>
      <c r="AC295" s="130">
        <f>IF(OR(OR(F295="#N/A N/A",F295="#N/A Real Time"),OR(AB295="#N/A N/A",AB295="#N/A Real Time")),0,  F295 - AB295)</f>
        <v>-8</v>
      </c>
      <c r="AD295" s="177">
        <f>IF(OR(AB295=0,AB295="#N/A N/A"),0,AC295 / AB295*100)</f>
        <v>-0.58997050147492625</v>
      </c>
      <c r="AE295" s="132">
        <v>224511</v>
      </c>
      <c r="AF295" s="133">
        <f>IF(D295 = D856,1,_xll.BDP(K295,$AF$11)*L295)</f>
        <v>126.57</v>
      </c>
      <c r="AG295" s="134">
        <f>AC295*AE295*V295/AF295 / AI816</f>
        <v>-7.0838007052527726E-5</v>
      </c>
      <c r="AH295" s="278">
        <f>AC295*AE295*V295/AF295 / AI856</f>
        <v>-6.602402207918824E-5</v>
      </c>
      <c r="AI295" s="77"/>
      <c r="AJ295" s="73"/>
      <c r="AK295" s="65"/>
    </row>
    <row r="296" spans="1:37" x14ac:dyDescent="0.2">
      <c r="B296" s="120">
        <v>22749</v>
      </c>
      <c r="C296" s="120" t="s">
        <v>143</v>
      </c>
      <c r="D296" s="120" t="str">
        <f>_xll.BDP(C296,$D$11)</f>
        <v>JPY</v>
      </c>
      <c r="E296" s="120" t="s">
        <v>352</v>
      </c>
      <c r="F296" s="121">
        <f>_xll.BDP(C296,$F$11)</f>
        <v>7999</v>
      </c>
      <c r="G296" s="121">
        <f>_xll.BDP(C296,$G$11)</f>
        <v>8152</v>
      </c>
      <c r="H296" s="122">
        <f>IF(OR(OR(G296="#N/A N/A",G296="#N/A Real Time"),OR(F296="#N/A N/A",F296="#N/A Real Time")),0,  G296 - F296)</f>
        <v>153</v>
      </c>
      <c r="I296" s="123">
        <f>IF(OR(F296=0,F296="#N/A N/A"),0,H296 / F296*100)</f>
        <v>1.9127390923865482</v>
      </c>
      <c r="J296" s="124">
        <v>223495</v>
      </c>
      <c r="K296" s="120" t="str">
        <f>CONCATENATE(D856,D296, " Curncy")</f>
        <v>EURJPY Curncy</v>
      </c>
      <c r="L296" s="120">
        <f>IF(D296 = D856,1,_xll.BDP(K296,$L$11))</f>
        <v>1</v>
      </c>
      <c r="M296" s="260">
        <f>IF(D296 = D856,1,_xll.BDP(K296,$M$11)*L296)</f>
        <v>126.66</v>
      </c>
      <c r="N296" s="126">
        <f>H296*J296*V296/M296</f>
        <v>269972.64329701563</v>
      </c>
      <c r="O296" s="127">
        <f>N296 / AA816</f>
        <v>1.3504405048588347E-3</v>
      </c>
      <c r="P296" s="268">
        <f>N296 / AA856</f>
        <v>1.2586714569865697E-3</v>
      </c>
      <c r="Q296" s="128">
        <f>IF(OR(OR(J296=0,G296 = "#N/A N/A"),G296="#N/A Real Time"),0,G296*J296*V296/M296)</f>
        <v>14384424.759197854</v>
      </c>
      <c r="R296" s="129">
        <f>Q296 / AA816*100</f>
        <v>7.1952882324243284</v>
      </c>
      <c r="S296" s="273">
        <f>Q296 / AA856*100</f>
        <v>6.7063331485977233</v>
      </c>
      <c r="T296" s="129">
        <f>IF(S296&lt;0,R296,0)</f>
        <v>0</v>
      </c>
      <c r="U296" s="273">
        <f>IF(S296&gt;0,R296,0)</f>
        <v>7.1952882324243284</v>
      </c>
      <c r="V296" s="120">
        <f>IF(EXACT(D296,UPPER(D296)),1,0.01)/X296</f>
        <v>1</v>
      </c>
      <c r="W296" s="120">
        <v>0</v>
      </c>
      <c r="X296" s="120">
        <v>1</v>
      </c>
      <c r="Y296" s="127">
        <f>IF(AND(S296&lt;0,O296&gt;0),O296,0)</f>
        <v>0</v>
      </c>
      <c r="Z296" s="127">
        <f>IF(AND(S296&gt;0,O296&gt;0),O296,0)</f>
        <v>1.3504405048588347E-3</v>
      </c>
      <c r="AA296" s="74"/>
      <c r="AB296" s="130">
        <f>_xll.BDH(C296,$AB$11,$D$1,$D$1)</f>
        <v>8076</v>
      </c>
      <c r="AC296" s="130">
        <f>IF(OR(OR(F296="#N/A N/A",F296="#N/A Real Time"),OR(AB296="#N/A N/A",AB296="#N/A Real Time")),0,  F296 - AB296)</f>
        <v>-77</v>
      </c>
      <c r="AD296" s="177">
        <f>IF(OR(AB296=0,AB296="#N/A N/A"),0,AC296 / AB296*100)</f>
        <v>-0.95344229816740966</v>
      </c>
      <c r="AE296" s="132">
        <v>223495</v>
      </c>
      <c r="AF296" s="133">
        <f>IF(D296 = D856,1,_xll.BDP(K296,$AF$11)*L296)</f>
        <v>126.57</v>
      </c>
      <c r="AG296" s="134">
        <f>AC296*AE296*V296/AF296 / AI816</f>
        <v>-6.7873033489325722E-4</v>
      </c>
      <c r="AH296" s="278">
        <f>AC296*AE296*V296/AF296 / AI856</f>
        <v>-6.32605411718852E-4</v>
      </c>
      <c r="AI296" s="77"/>
      <c r="AJ296" s="73"/>
      <c r="AK296" s="65"/>
    </row>
    <row r="297" spans="1:37" x14ac:dyDescent="0.2">
      <c r="B297" s="120">
        <v>21029</v>
      </c>
      <c r="C297" s="120" t="s">
        <v>803</v>
      </c>
      <c r="D297" s="120" t="str">
        <f>_xll.BDP(C297,$D$11)</f>
        <v>JPY</v>
      </c>
      <c r="E297" s="120" t="s">
        <v>847</v>
      </c>
      <c r="F297" s="121">
        <f>_xll.BDP(C297,$F$11)</f>
        <v>4890</v>
      </c>
      <c r="G297" s="121">
        <f>_xll.BDP(C297,$G$11)</f>
        <v>4915</v>
      </c>
      <c r="H297" s="122">
        <f>IF(OR(OR(G297="#N/A N/A",G297="#N/A Real Time"),OR(F297="#N/A N/A",F297="#N/A Real Time")),0,  G297 - F297)</f>
        <v>25</v>
      </c>
      <c r="I297" s="123">
        <f>IF(OR(F297=0,F297="#N/A N/A"),0,H297 / F297*100)</f>
        <v>0.5112474437627812</v>
      </c>
      <c r="J297" s="124">
        <v>0</v>
      </c>
      <c r="K297" s="120" t="str">
        <f>CONCATENATE(D856,D297, " Curncy")</f>
        <v>EURJPY Curncy</v>
      </c>
      <c r="L297" s="120">
        <f>IF(D297 = D856,1,_xll.BDP(K297,$L$11))</f>
        <v>1</v>
      </c>
      <c r="M297" s="260">
        <f>IF(D297 = D856,1,_xll.BDP(K297,$M$11)*L297)</f>
        <v>126.66</v>
      </c>
      <c r="N297" s="126">
        <f>H297*J297*V297/M297</f>
        <v>0</v>
      </c>
      <c r="O297" s="127">
        <f>N297 / AA816</f>
        <v>0</v>
      </c>
      <c r="P297" s="268">
        <f>N297 / AA856</f>
        <v>0</v>
      </c>
      <c r="Q297" s="128">
        <f>IF(OR(OR(J297=0,G297 = "#N/A N/A"),G297="#N/A Real Time"),0,G297*J297*V297/M297)</f>
        <v>0</v>
      </c>
      <c r="R297" s="129">
        <f>Q297 / AA816*100</f>
        <v>0</v>
      </c>
      <c r="S297" s="273">
        <f>Q297 / AA856*100</f>
        <v>0</v>
      </c>
      <c r="T297" s="129">
        <f>IF(S297&lt;0,R297,0)</f>
        <v>0</v>
      </c>
      <c r="U297" s="273">
        <f>IF(S297&gt;0,R297,0)</f>
        <v>0</v>
      </c>
      <c r="V297" s="120">
        <f>IF(EXACT(D297,UPPER(D297)),1,0.01)/X297</f>
        <v>1</v>
      </c>
      <c r="W297" s="120">
        <v>0</v>
      </c>
      <c r="X297" s="120">
        <v>1</v>
      </c>
      <c r="Y297" s="127">
        <f>IF(AND(S297&lt;0,O297&gt;0),O297,0)</f>
        <v>0</v>
      </c>
      <c r="Z297" s="127">
        <f>IF(AND(S297&gt;0,O297&gt;0),O297,0)</f>
        <v>0</v>
      </c>
      <c r="AA297" s="74"/>
      <c r="AB297" s="130">
        <f>_xll.BDH(C297,$AB$11,$D$1,$D$1)</f>
        <v>4875</v>
      </c>
      <c r="AC297" s="130">
        <f>IF(OR(OR(F297="#N/A N/A",F297="#N/A Real Time"),OR(AB297="#N/A N/A",AB297="#N/A Real Time")),0,  F297 - AB297)</f>
        <v>15</v>
      </c>
      <c r="AD297" s="177">
        <f>IF(OR(AB297=0,AB297="#N/A N/A"),0,AC297 / AB297*100)</f>
        <v>0.30769230769230771</v>
      </c>
      <c r="AE297" s="132">
        <v>0</v>
      </c>
      <c r="AF297" s="133">
        <f>IF(D297 = D856,1,_xll.BDP(K297,$AF$11)*L297)</f>
        <v>126.57</v>
      </c>
      <c r="AG297" s="134">
        <f>AC297*AE297*V297/AF297 / AI816</f>
        <v>0</v>
      </c>
      <c r="AH297" s="278">
        <f>AC297*AE297*V297/AF297 / AI856</f>
        <v>0</v>
      </c>
      <c r="AI297" s="77"/>
      <c r="AJ297" s="73"/>
      <c r="AK297" s="65"/>
    </row>
    <row r="298" spans="1:37" x14ac:dyDescent="0.2">
      <c r="B298" s="120">
        <v>23220</v>
      </c>
      <c r="C298" s="120" t="s">
        <v>142</v>
      </c>
      <c r="D298" s="120" t="str">
        <f>_xll.BDP(C298,$D$11)</f>
        <v>JPY</v>
      </c>
      <c r="E298" s="120" t="s">
        <v>284</v>
      </c>
      <c r="F298" s="121">
        <f>_xll.BDP(C298,$F$11)</f>
        <v>3560</v>
      </c>
      <c r="G298" s="121">
        <f>_xll.BDP(C298,$G$11)</f>
        <v>3585</v>
      </c>
      <c r="H298" s="122">
        <f>IF(OR(OR(G298="#N/A N/A",G298="#N/A Real Time"),OR(F298="#N/A N/A",F298="#N/A Real Time")),0,  G298 - F298)</f>
        <v>25</v>
      </c>
      <c r="I298" s="123">
        <f>IF(OR(F298=0,F298="#N/A N/A"),0,H298 / F298*100)</f>
        <v>0.70224719101123589</v>
      </c>
      <c r="J298" s="124">
        <v>0</v>
      </c>
      <c r="K298" s="120" t="str">
        <f>CONCATENATE(D856,D298, " Curncy")</f>
        <v>EURJPY Curncy</v>
      </c>
      <c r="L298" s="120">
        <f>IF(D298 = D856,1,_xll.BDP(K298,$L$11))</f>
        <v>1</v>
      </c>
      <c r="M298" s="260">
        <f>IF(D298 = D856,1,_xll.BDP(K298,$M$11)*L298)</f>
        <v>126.66</v>
      </c>
      <c r="N298" s="126">
        <f>H298*J298*V298/M298</f>
        <v>0</v>
      </c>
      <c r="O298" s="127">
        <f>N298 / AA816</f>
        <v>0</v>
      </c>
      <c r="P298" s="268">
        <f>N298 / AA856</f>
        <v>0</v>
      </c>
      <c r="Q298" s="128">
        <f>IF(OR(OR(J298=0,G298 = "#N/A N/A"),G298="#N/A Real Time"),0,G298*J298*V298/M298)</f>
        <v>0</v>
      </c>
      <c r="R298" s="129">
        <f>Q298 / AA816*100</f>
        <v>0</v>
      </c>
      <c r="S298" s="273">
        <f>Q298 / AA856*100</f>
        <v>0</v>
      </c>
      <c r="T298" s="129">
        <f>IF(S298&lt;0,R298,0)</f>
        <v>0</v>
      </c>
      <c r="U298" s="273">
        <f>IF(S298&gt;0,R298,0)</f>
        <v>0</v>
      </c>
      <c r="V298" s="120">
        <f>IF(EXACT(D298,UPPER(D298)),1,0.01)/X298</f>
        <v>1</v>
      </c>
      <c r="W298" s="120">
        <v>0</v>
      </c>
      <c r="X298" s="120">
        <v>1</v>
      </c>
      <c r="Y298" s="127">
        <f>IF(AND(S298&lt;0,O298&gt;0),O298,0)</f>
        <v>0</v>
      </c>
      <c r="Z298" s="127">
        <f>IF(AND(S298&gt;0,O298&gt;0),O298,0)</f>
        <v>0</v>
      </c>
      <c r="AA298" s="74"/>
      <c r="AB298" s="130">
        <f>_xll.BDH(C298,$AB$11,$D$1,$D$1)</f>
        <v>3570</v>
      </c>
      <c r="AC298" s="130">
        <f>IF(OR(OR(F298="#N/A N/A",F298="#N/A Real Time"),OR(AB298="#N/A N/A",AB298="#N/A Real Time")),0,  F298 - AB298)</f>
        <v>-10</v>
      </c>
      <c r="AD298" s="177">
        <f>IF(OR(AB298=0,AB298="#N/A N/A"),0,AC298 / AB298*100)</f>
        <v>-0.28011204481792717</v>
      </c>
      <c r="AE298" s="132">
        <v>0</v>
      </c>
      <c r="AF298" s="133">
        <f>IF(D298 = D856,1,_xll.BDP(K298,$AF$11)*L298)</f>
        <v>126.57</v>
      </c>
      <c r="AG298" s="134">
        <f>AC298*AE298*V298/AF298 / AI816</f>
        <v>0</v>
      </c>
      <c r="AH298" s="278">
        <f>AC298*AE298*V298/AF298 / AI856</f>
        <v>0</v>
      </c>
      <c r="AI298" s="77"/>
      <c r="AJ298" s="73"/>
      <c r="AK298" s="65"/>
    </row>
    <row r="299" spans="1:37" x14ac:dyDescent="0.2">
      <c r="A299" s="209"/>
      <c r="B299" s="120">
        <v>26491</v>
      </c>
      <c r="C299" s="120" t="s">
        <v>1442</v>
      </c>
      <c r="D299" s="120" t="str">
        <f>_xll.BDP(C299,$D$11)</f>
        <v>JPY</v>
      </c>
      <c r="E299" s="120" t="s">
        <v>1443</v>
      </c>
      <c r="F299" s="121">
        <f>_xll.BDP(C299,$F$11)</f>
        <v>1453</v>
      </c>
      <c r="G299" s="121">
        <f>_xll.BDP(C299,$G$11)</f>
        <v>1505</v>
      </c>
      <c r="H299" s="122">
        <f>IF(OR(OR(G299="#N/A N/A",G299="#N/A Real Time"),OR(F299="#N/A N/A",F299="#N/A Real Time")),0,  G299 - F299)</f>
        <v>52</v>
      </c>
      <c r="I299" s="123">
        <f>IF(OR(F299=0,F299="#N/A N/A"),0,H299 / F299*100)</f>
        <v>3.5788024776324847</v>
      </c>
      <c r="J299" s="124">
        <v>48803</v>
      </c>
      <c r="K299" s="120" t="str">
        <f>CONCATENATE(D856,D299, " Curncy")</f>
        <v>EURJPY Curncy</v>
      </c>
      <c r="L299" s="120">
        <f>IF(D299 = D856,1,_xll.BDP(K299,$L$11))</f>
        <v>1</v>
      </c>
      <c r="M299" s="260">
        <f>IF(D299 = D856,1,_xll.BDP(K299,$M$11)*L299)</f>
        <v>126.66</v>
      </c>
      <c r="N299" s="126">
        <f>H299*J299*V299/M299</f>
        <v>20035.970314227066</v>
      </c>
      <c r="O299" s="127">
        <f>N299 / AA816</f>
        <v>1.0022269492214335E-4</v>
      </c>
      <c r="P299" s="268">
        <f>N299 / AA856</f>
        <v>9.3412071829081575E-5</v>
      </c>
      <c r="Q299" s="128">
        <f>IF(OR(OR(J299=0,G299 = "#N/A N/A"),G299="#N/A Real Time"),0,G299*J299*V299/M299)</f>
        <v>579887.2177483025</v>
      </c>
      <c r="R299" s="129">
        <f>Q299 / AA816*100</f>
        <v>0.29006760741889565</v>
      </c>
      <c r="S299" s="273">
        <f>Q299 / AA856*100</f>
        <v>0.27035609250532255</v>
      </c>
      <c r="T299" s="129">
        <f>IF(S299&lt;0,R299,0)</f>
        <v>0</v>
      </c>
      <c r="U299" s="273">
        <f>IF(S299&gt;0,R299,0)</f>
        <v>0.29006760741889565</v>
      </c>
      <c r="V299" s="120">
        <f>IF(EXACT(D299,UPPER(D299)),1,0.01)/X299</f>
        <v>1</v>
      </c>
      <c r="W299" s="120">
        <v>0</v>
      </c>
      <c r="X299" s="120">
        <v>1</v>
      </c>
      <c r="Y299" s="127">
        <f>IF(AND(S299&lt;0,O299&gt;0),O299,0)</f>
        <v>0</v>
      </c>
      <c r="Z299" s="127">
        <f>IF(AND(S299&gt;0,O299&gt;0),O299,0)</f>
        <v>1.0022269492214335E-4</v>
      </c>
      <c r="AA299" s="218"/>
      <c r="AB299" s="130">
        <f>_xll.BDH(C299,$AB$11,$D$1,$D$1)</f>
        <v>1487</v>
      </c>
      <c r="AC299" s="130">
        <f>IF(OR(OR(F299="#N/A N/A",F299="#N/A Real Time"),OR(AB299="#N/A N/A",AB299="#N/A Real Time")),0,  F299 - AB299)</f>
        <v>-34</v>
      </c>
      <c r="AD299" s="177">
        <f>IF(OR(AB299=0,AB299="#N/A N/A"),0,AC299 / AB299*100)</f>
        <v>-2.2864828513786146</v>
      </c>
      <c r="AE299" s="132">
        <v>48803</v>
      </c>
      <c r="AF299" s="133">
        <f>IF(D299 = D856,1,_xll.BDP(K299,$AF$11)*L299)</f>
        <v>126.57</v>
      </c>
      <c r="AG299" s="134">
        <f>AC299*AE299*V299/AF299 / AI816</f>
        <v>-6.5443144644512612E-5</v>
      </c>
      <c r="AH299" s="278">
        <f>AC299*AE299*V299/AF299 / AI856</f>
        <v>-6.0995781879307252E-5</v>
      </c>
      <c r="AI299" s="223"/>
      <c r="AJ299" s="73"/>
      <c r="AK299" s="65"/>
    </row>
    <row r="300" spans="1:37" x14ac:dyDescent="0.2">
      <c r="B300" s="120">
        <v>773</v>
      </c>
      <c r="C300" s="120" t="s">
        <v>141</v>
      </c>
      <c r="D300" s="120" t="str">
        <f>_xll.BDP(C300,$D$11)</f>
        <v>JPY</v>
      </c>
      <c r="E300" s="120" t="s">
        <v>351</v>
      </c>
      <c r="F300" s="121">
        <f>_xll.BDP(C300,$F$11)</f>
        <v>3923</v>
      </c>
      <c r="G300" s="121">
        <f>_xll.BDP(C300,$G$11)</f>
        <v>3996</v>
      </c>
      <c r="H300" s="122">
        <f>IF(OR(OR(G300="#N/A N/A",G300="#N/A Real Time"),OR(F300="#N/A N/A",F300="#N/A Real Time")),0,  G300 - F300)</f>
        <v>73</v>
      </c>
      <c r="I300" s="123">
        <f>IF(OR(F300=0,F300="#N/A N/A"),0,H300 / F300*100)</f>
        <v>1.8608208004078512</v>
      </c>
      <c r="J300" s="124">
        <v>0</v>
      </c>
      <c r="K300" s="120" t="str">
        <f>CONCATENATE(D856,D300, " Curncy")</f>
        <v>EURJPY Curncy</v>
      </c>
      <c r="L300" s="120">
        <f>IF(D300 = D856,1,_xll.BDP(K300,$L$11))</f>
        <v>1</v>
      </c>
      <c r="M300" s="260">
        <f>IF(D300 = D856,1,_xll.BDP(K300,$M$11)*L300)</f>
        <v>126.66</v>
      </c>
      <c r="N300" s="126">
        <f>H300*J300*V300/M300</f>
        <v>0</v>
      </c>
      <c r="O300" s="127">
        <f>N300 / AA816</f>
        <v>0</v>
      </c>
      <c r="P300" s="268">
        <f>N300 / AA856</f>
        <v>0</v>
      </c>
      <c r="Q300" s="128">
        <f>IF(OR(OR(J300=0,G300 = "#N/A N/A"),G300="#N/A Real Time"),0,G300*J300*V300/M300)</f>
        <v>0</v>
      </c>
      <c r="R300" s="129">
        <f>Q300 / AA816*100</f>
        <v>0</v>
      </c>
      <c r="S300" s="273">
        <f>Q300 / AA856*100</f>
        <v>0</v>
      </c>
      <c r="T300" s="129">
        <f>IF(S300&lt;0,R300,0)</f>
        <v>0</v>
      </c>
      <c r="U300" s="273">
        <f>IF(S300&gt;0,R300,0)</f>
        <v>0</v>
      </c>
      <c r="V300" s="120">
        <f>IF(EXACT(D300,UPPER(D300)),1,0.01)/X300</f>
        <v>1</v>
      </c>
      <c r="W300" s="120">
        <v>0</v>
      </c>
      <c r="X300" s="120">
        <v>1</v>
      </c>
      <c r="Y300" s="127">
        <f>IF(AND(S300&lt;0,O300&gt;0),O300,0)</f>
        <v>0</v>
      </c>
      <c r="Z300" s="127">
        <f>IF(AND(S300&gt;0,O300&gt;0),O300,0)</f>
        <v>0</v>
      </c>
      <c r="AA300" s="74"/>
      <c r="AB300" s="130">
        <f>_xll.BDH(C300,$AB$11,$D$1,$D$1)</f>
        <v>3893</v>
      </c>
      <c r="AC300" s="130">
        <f>IF(OR(OR(F300="#N/A N/A",F300="#N/A Real Time"),OR(AB300="#N/A N/A",AB300="#N/A Real Time")),0,  F300 - AB300)</f>
        <v>30</v>
      </c>
      <c r="AD300" s="177">
        <f>IF(OR(AB300=0,AB300="#N/A N/A"),0,AC300 / AB300*100)</f>
        <v>0.77061392242486515</v>
      </c>
      <c r="AE300" s="132">
        <v>0</v>
      </c>
      <c r="AF300" s="133">
        <f>IF(D300 = D856,1,_xll.BDP(K300,$AF$11)*L300)</f>
        <v>126.57</v>
      </c>
      <c r="AG300" s="134">
        <f>AC300*AE300*V300/AF300 / AI816</f>
        <v>0</v>
      </c>
      <c r="AH300" s="278">
        <f>AC300*AE300*V300/AF300 / AI856</f>
        <v>0</v>
      </c>
      <c r="AI300" s="77"/>
      <c r="AJ300" s="73"/>
      <c r="AK300" s="65"/>
    </row>
    <row r="301" spans="1:37" x14ac:dyDescent="0.2">
      <c r="B301" s="120">
        <v>19476</v>
      </c>
      <c r="C301" s="120" t="s">
        <v>466</v>
      </c>
      <c r="D301" s="120" t="str">
        <f>_xll.BDP(C301,$D$11)</f>
        <v>JPY</v>
      </c>
      <c r="E301" s="120" t="s">
        <v>467</v>
      </c>
      <c r="F301" s="121">
        <f>_xll.BDP(C301,$F$11)</f>
        <v>1144</v>
      </c>
      <c r="G301" s="121">
        <f>_xll.BDP(C301,$G$11)</f>
        <v>1169</v>
      </c>
      <c r="H301" s="122">
        <f>IF(OR(OR(G301="#N/A N/A",G301="#N/A Real Time"),OR(F301="#N/A N/A",F301="#N/A Real Time")),0,  G301 - F301)</f>
        <v>25</v>
      </c>
      <c r="I301" s="123">
        <f>IF(OR(F301=0,F301="#N/A N/A"),0,H301 / F301*100)</f>
        <v>2.1853146853146854</v>
      </c>
      <c r="J301" s="124">
        <v>0</v>
      </c>
      <c r="K301" s="120" t="str">
        <f>CONCATENATE(D856,D301, " Curncy")</f>
        <v>EURJPY Curncy</v>
      </c>
      <c r="L301" s="120">
        <f>IF(D301 = D856,1,_xll.BDP(K301,$L$11))</f>
        <v>1</v>
      </c>
      <c r="M301" s="260">
        <f>IF(D301 = D856,1,_xll.BDP(K301,$M$11)*L301)</f>
        <v>126.66</v>
      </c>
      <c r="N301" s="126">
        <f>H301*J301*V301/M301</f>
        <v>0</v>
      </c>
      <c r="O301" s="127">
        <f>N301 / AA816</f>
        <v>0</v>
      </c>
      <c r="P301" s="268">
        <f>N301 / AA856</f>
        <v>0</v>
      </c>
      <c r="Q301" s="128">
        <f>IF(OR(OR(J301=0,G301 = "#N/A N/A"),G301="#N/A Real Time"),0,G301*J301*V301/M301)</f>
        <v>0</v>
      </c>
      <c r="R301" s="129">
        <f>Q301 / AA816*100</f>
        <v>0</v>
      </c>
      <c r="S301" s="273">
        <f>Q301 / AA856*100</f>
        <v>0</v>
      </c>
      <c r="T301" s="129">
        <f>IF(S301&lt;0,R301,0)</f>
        <v>0</v>
      </c>
      <c r="U301" s="273">
        <f>IF(S301&gt;0,R301,0)</f>
        <v>0</v>
      </c>
      <c r="V301" s="120">
        <f>IF(EXACT(D301,UPPER(D301)),1,0.01)/X301</f>
        <v>1</v>
      </c>
      <c r="W301" s="120">
        <v>0</v>
      </c>
      <c r="X301" s="120">
        <v>1</v>
      </c>
      <c r="Y301" s="127">
        <f>IF(AND(S301&lt;0,O301&gt;0),O301,0)</f>
        <v>0</v>
      </c>
      <c r="Z301" s="127">
        <f>IF(AND(S301&gt;0,O301&gt;0),O301,0)</f>
        <v>0</v>
      </c>
      <c r="AA301" s="74"/>
      <c r="AB301" s="130">
        <f>_xll.BDH(C301,$AB$11,$D$1,$D$1)</f>
        <v>1157</v>
      </c>
      <c r="AC301" s="130">
        <f>IF(OR(OR(F301="#N/A N/A",F301="#N/A Real Time"),OR(AB301="#N/A N/A",AB301="#N/A Real Time")),0,  F301 - AB301)</f>
        <v>-13</v>
      </c>
      <c r="AD301" s="177">
        <f>IF(OR(AB301=0,AB301="#N/A N/A"),0,AC301 / AB301*100)</f>
        <v>-1.1235955056179776</v>
      </c>
      <c r="AE301" s="132">
        <v>0</v>
      </c>
      <c r="AF301" s="133">
        <f>IF(D301 = D856,1,_xll.BDP(K301,$AF$11)*L301)</f>
        <v>126.57</v>
      </c>
      <c r="AG301" s="134">
        <f>AC301*AE301*V301/AF301 / AI816</f>
        <v>0</v>
      </c>
      <c r="AH301" s="278">
        <f>AC301*AE301*V301/AF301 / AI856</f>
        <v>0</v>
      </c>
      <c r="AI301" s="77"/>
      <c r="AJ301" s="73"/>
      <c r="AK301" s="65"/>
    </row>
    <row r="302" spans="1:37" x14ac:dyDescent="0.2">
      <c r="B302" s="120">
        <v>27664</v>
      </c>
      <c r="C302" s="120" t="s">
        <v>425</v>
      </c>
      <c r="D302" s="120" t="str">
        <f>_xll.BDP(C302,$D$11)</f>
        <v>JPY</v>
      </c>
      <c r="E302" s="120" t="s">
        <v>426</v>
      </c>
      <c r="F302" s="121">
        <f>_xll.BDP(C302,$F$11)</f>
        <v>942</v>
      </c>
      <c r="G302" s="121">
        <f>_xll.BDP(C302,$G$11)</f>
        <v>963</v>
      </c>
      <c r="H302" s="122">
        <f>IF(OR(OR(G302="#N/A N/A",G302="#N/A Real Time"),OR(F302="#N/A N/A",F302="#N/A Real Time")),0,  G302 - F302)</f>
        <v>21</v>
      </c>
      <c r="I302" s="123">
        <f>IF(OR(F302=0,F302="#N/A N/A"),0,H302 / F302*100)</f>
        <v>2.2292993630573248</v>
      </c>
      <c r="J302" s="124">
        <v>0</v>
      </c>
      <c r="K302" s="120" t="str">
        <f>CONCATENATE(D856,D302, " Curncy")</f>
        <v>EURJPY Curncy</v>
      </c>
      <c r="L302" s="120">
        <f>IF(D302 = D856,1,_xll.BDP(K302,$L$11))</f>
        <v>1</v>
      </c>
      <c r="M302" s="260">
        <f>IF(D302 = D856,1,_xll.BDP(K302,$M$11)*L302)</f>
        <v>126.66</v>
      </c>
      <c r="N302" s="126">
        <f>H302*J302*V302/M302</f>
        <v>0</v>
      </c>
      <c r="O302" s="127">
        <f>N302 / AA816</f>
        <v>0</v>
      </c>
      <c r="P302" s="268">
        <f>N302 / AA856</f>
        <v>0</v>
      </c>
      <c r="Q302" s="128">
        <f>IF(OR(OR(J302=0,G302 = "#N/A N/A"),G302="#N/A Real Time"),0,G302*J302*V302/M302)</f>
        <v>0</v>
      </c>
      <c r="R302" s="129">
        <f>Q302 / AA816*100</f>
        <v>0</v>
      </c>
      <c r="S302" s="273">
        <f>Q302 / AA856*100</f>
        <v>0</v>
      </c>
      <c r="T302" s="129">
        <f>IF(S302&lt;0,R302,0)</f>
        <v>0</v>
      </c>
      <c r="U302" s="273">
        <f>IF(S302&gt;0,R302,0)</f>
        <v>0</v>
      </c>
      <c r="V302" s="120">
        <f>IF(EXACT(D302,UPPER(D302)),1,0.01)/X302</f>
        <v>1</v>
      </c>
      <c r="W302" s="120">
        <v>0</v>
      </c>
      <c r="X302" s="120">
        <v>1</v>
      </c>
      <c r="Y302" s="127">
        <f>IF(AND(S302&lt;0,O302&gt;0),O302,0)</f>
        <v>0</v>
      </c>
      <c r="Z302" s="127">
        <f>IF(AND(S302&gt;0,O302&gt;0),O302,0)</f>
        <v>0</v>
      </c>
      <c r="AA302" s="74"/>
      <c r="AB302" s="130">
        <f>_xll.BDH(C302,$AB$11,$D$1,$D$1)</f>
        <v>945</v>
      </c>
      <c r="AC302" s="130">
        <f>IF(OR(OR(F302="#N/A N/A",F302="#N/A Real Time"),OR(AB302="#N/A N/A",AB302="#N/A Real Time")),0,  F302 - AB302)</f>
        <v>-3</v>
      </c>
      <c r="AD302" s="177">
        <f>IF(OR(AB302=0,AB302="#N/A N/A"),0,AC302 / AB302*100)</f>
        <v>-0.31746031746031744</v>
      </c>
      <c r="AE302" s="132">
        <v>0</v>
      </c>
      <c r="AF302" s="133">
        <f>IF(D302 = D856,1,_xll.BDP(K302,$AF$11)*L302)</f>
        <v>126.57</v>
      </c>
      <c r="AG302" s="134">
        <f>AC302*AE302*V302/AF302 / AI816</f>
        <v>0</v>
      </c>
      <c r="AH302" s="278">
        <f>AC302*AE302*V302/AF302 / AI856</f>
        <v>0</v>
      </c>
      <c r="AI302" s="77"/>
      <c r="AJ302" s="73"/>
      <c r="AK302" s="65"/>
    </row>
    <row r="303" spans="1:37" x14ac:dyDescent="0.2">
      <c r="B303" s="120">
        <v>25585</v>
      </c>
      <c r="C303" s="120" t="s">
        <v>805</v>
      </c>
      <c r="D303" s="120" t="str">
        <f>_xll.BDP(C303,$D$11)</f>
        <v>JPY</v>
      </c>
      <c r="E303" s="120" t="s">
        <v>849</v>
      </c>
      <c r="F303" s="121">
        <f>_xll.BDP(C303,$F$11)</f>
        <v>17485</v>
      </c>
      <c r="G303" s="121">
        <f>_xll.BDP(C303,$G$11)</f>
        <v>17565</v>
      </c>
      <c r="H303" s="122">
        <f>IF(OR(OR(G303="#N/A N/A",G303="#N/A Real Time"),OR(F303="#N/A N/A",F303="#N/A Real Time")),0,  G303 - F303)</f>
        <v>80</v>
      </c>
      <c r="I303" s="123">
        <f>IF(OR(F303=0,F303="#N/A N/A"),0,H303 / F303*100)</f>
        <v>0.45753503002573637</v>
      </c>
      <c r="J303" s="124">
        <v>0</v>
      </c>
      <c r="K303" s="120" t="str">
        <f>CONCATENATE(D856,D303, " Curncy")</f>
        <v>EURJPY Curncy</v>
      </c>
      <c r="L303" s="120">
        <f>IF(D303 = D856,1,_xll.BDP(K303,$L$11))</f>
        <v>1</v>
      </c>
      <c r="M303" s="260">
        <f>IF(D303 = D856,1,_xll.BDP(K303,$M$11)*L303)</f>
        <v>126.66</v>
      </c>
      <c r="N303" s="126">
        <f>H303*J303*V303/M303</f>
        <v>0</v>
      </c>
      <c r="O303" s="127">
        <f>N303 / AA816</f>
        <v>0</v>
      </c>
      <c r="P303" s="268">
        <f>N303 / AA856</f>
        <v>0</v>
      </c>
      <c r="Q303" s="128">
        <f>IF(OR(OR(J303=0,G303 = "#N/A N/A"),G303="#N/A Real Time"),0,G303*J303*V303/M303)</f>
        <v>0</v>
      </c>
      <c r="R303" s="129">
        <f>Q303 / AA816*100</f>
        <v>0</v>
      </c>
      <c r="S303" s="273">
        <f>Q303 / AA856*100</f>
        <v>0</v>
      </c>
      <c r="T303" s="129">
        <f>IF(S303&lt;0,R303,0)</f>
        <v>0</v>
      </c>
      <c r="U303" s="273">
        <f>IF(S303&gt;0,R303,0)</f>
        <v>0</v>
      </c>
      <c r="V303" s="120">
        <f>IF(EXACT(D303,UPPER(D303)),1,0.01)/X303</f>
        <v>1</v>
      </c>
      <c r="W303" s="120">
        <v>0</v>
      </c>
      <c r="X303" s="120">
        <v>1</v>
      </c>
      <c r="Y303" s="127">
        <f>IF(AND(S303&lt;0,O303&gt;0),O303,0)</f>
        <v>0</v>
      </c>
      <c r="Z303" s="127">
        <f>IF(AND(S303&gt;0,O303&gt;0),O303,0)</f>
        <v>0</v>
      </c>
      <c r="AA303" s="74"/>
      <c r="AB303" s="130">
        <f>_xll.BDH(C303,$AB$11,$D$1,$D$1)</f>
        <v>17460</v>
      </c>
      <c r="AC303" s="130">
        <f>IF(OR(OR(F303="#N/A N/A",F303="#N/A Real Time"),OR(AB303="#N/A N/A",AB303="#N/A Real Time")),0,  F303 - AB303)</f>
        <v>25</v>
      </c>
      <c r="AD303" s="177">
        <f>IF(OR(AB303=0,AB303="#N/A N/A"),0,AC303 / AB303*100)</f>
        <v>0.14318442153493699</v>
      </c>
      <c r="AE303" s="132">
        <v>0</v>
      </c>
      <c r="AF303" s="133">
        <f>IF(D303 = D856,1,_xll.BDP(K303,$AF$11)*L303)</f>
        <v>126.57</v>
      </c>
      <c r="AG303" s="134">
        <f>AC303*AE303*V303/AF303 / AI816</f>
        <v>0</v>
      </c>
      <c r="AH303" s="278">
        <f>AC303*AE303*V303/AF303 / AI856</f>
        <v>0</v>
      </c>
      <c r="AI303" s="77"/>
      <c r="AJ303" s="73"/>
      <c r="AK303" s="65"/>
    </row>
    <row r="304" spans="1:37" x14ac:dyDescent="0.2">
      <c r="B304" s="120">
        <v>18611</v>
      </c>
      <c r="C304" s="120" t="s">
        <v>806</v>
      </c>
      <c r="D304" s="120" t="str">
        <f>_xll.BDP(C304,$D$11)</f>
        <v>JPY</v>
      </c>
      <c r="E304" s="120" t="s">
        <v>850</v>
      </c>
      <c r="F304" s="121">
        <f>_xll.BDP(C304,$F$11)</f>
        <v>6000</v>
      </c>
      <c r="G304" s="121">
        <f>_xll.BDP(C304,$G$11)</f>
        <v>6070</v>
      </c>
      <c r="H304" s="122">
        <f>IF(OR(OR(G304="#N/A N/A",G304="#N/A Real Time"),OR(F304="#N/A N/A",F304="#N/A Real Time")),0,  G304 - F304)</f>
        <v>70</v>
      </c>
      <c r="I304" s="123">
        <f>IF(OR(F304=0,F304="#N/A N/A"),0,H304 / F304*100)</f>
        <v>1.1666666666666667</v>
      </c>
      <c r="J304" s="124">
        <v>0</v>
      </c>
      <c r="K304" s="120" t="str">
        <f>CONCATENATE(D856,D304, " Curncy")</f>
        <v>EURJPY Curncy</v>
      </c>
      <c r="L304" s="120">
        <f>IF(D304 = D856,1,_xll.BDP(K304,$L$11))</f>
        <v>1</v>
      </c>
      <c r="M304" s="260">
        <f>IF(D304 = D856,1,_xll.BDP(K304,$M$11)*L304)</f>
        <v>126.66</v>
      </c>
      <c r="N304" s="126">
        <f>H304*J304*V304/M304</f>
        <v>0</v>
      </c>
      <c r="O304" s="127">
        <f>N304 / AA816</f>
        <v>0</v>
      </c>
      <c r="P304" s="268">
        <f>N304 / AA856</f>
        <v>0</v>
      </c>
      <c r="Q304" s="128">
        <f>IF(OR(OR(J304=0,G304 = "#N/A N/A"),G304="#N/A Real Time"),0,G304*J304*V304/M304)</f>
        <v>0</v>
      </c>
      <c r="R304" s="129">
        <f>Q304 / AA816*100</f>
        <v>0</v>
      </c>
      <c r="S304" s="273">
        <f>Q304 / AA856*100</f>
        <v>0</v>
      </c>
      <c r="T304" s="129">
        <f>IF(S304&lt;0,R304,0)</f>
        <v>0</v>
      </c>
      <c r="U304" s="273">
        <f>IF(S304&gt;0,R304,0)</f>
        <v>0</v>
      </c>
      <c r="V304" s="120">
        <f>IF(EXACT(D304,UPPER(D304)),1,0.01)/X304</f>
        <v>1</v>
      </c>
      <c r="W304" s="120">
        <v>0</v>
      </c>
      <c r="X304" s="120">
        <v>1</v>
      </c>
      <c r="Y304" s="127">
        <f>IF(AND(S304&lt;0,O304&gt;0),O304,0)</f>
        <v>0</v>
      </c>
      <c r="Z304" s="127">
        <f>IF(AND(S304&gt;0,O304&gt;0),O304,0)</f>
        <v>0</v>
      </c>
      <c r="AA304" s="74"/>
      <c r="AB304" s="130">
        <f>_xll.BDH(C304,$AB$11,$D$1,$D$1)</f>
        <v>6060</v>
      </c>
      <c r="AC304" s="130">
        <f>IF(OR(OR(F304="#N/A N/A",F304="#N/A Real Time"),OR(AB304="#N/A N/A",AB304="#N/A Real Time")),0,  F304 - AB304)</f>
        <v>-60</v>
      </c>
      <c r="AD304" s="177">
        <f>IF(OR(AB304=0,AB304="#N/A N/A"),0,AC304 / AB304*100)</f>
        <v>-0.99009900990099009</v>
      </c>
      <c r="AE304" s="132">
        <v>0</v>
      </c>
      <c r="AF304" s="133">
        <f>IF(D304 = D856,1,_xll.BDP(K304,$AF$11)*L304)</f>
        <v>126.57</v>
      </c>
      <c r="AG304" s="134">
        <f>AC304*AE304*V304/AF304 / AI816</f>
        <v>0</v>
      </c>
      <c r="AH304" s="278">
        <f>AC304*AE304*V304/AF304 / AI856</f>
        <v>0</v>
      </c>
      <c r="AI304" s="77"/>
      <c r="AJ304" s="73"/>
      <c r="AK304" s="65"/>
    </row>
    <row r="305" spans="1:37" x14ac:dyDescent="0.2">
      <c r="B305" s="120">
        <v>8555</v>
      </c>
      <c r="C305" s="120" t="s">
        <v>807</v>
      </c>
      <c r="D305" s="120" t="str">
        <f>_xll.BDP(C305,$D$11)</f>
        <v>JPY</v>
      </c>
      <c r="E305" s="120" t="s">
        <v>851</v>
      </c>
      <c r="F305" s="121">
        <f>_xll.BDP(C305,$F$11)</f>
        <v>6789</v>
      </c>
      <c r="G305" s="121">
        <f>_xll.BDP(C305,$G$11)</f>
        <v>6831</v>
      </c>
      <c r="H305" s="122">
        <f>IF(OR(OR(G305="#N/A N/A",G305="#N/A Real Time"),OR(F305="#N/A N/A",F305="#N/A Real Time")),0,  G305 - F305)</f>
        <v>42</v>
      </c>
      <c r="I305" s="123">
        <f>IF(OR(F305=0,F305="#N/A N/A"),0,H305 / F305*100)</f>
        <v>0.6186478126380911</v>
      </c>
      <c r="J305" s="124">
        <v>0</v>
      </c>
      <c r="K305" s="120" t="str">
        <f>CONCATENATE(D856,D305, " Curncy")</f>
        <v>EURJPY Curncy</v>
      </c>
      <c r="L305" s="120">
        <f>IF(D305 = D856,1,_xll.BDP(K305,$L$11))</f>
        <v>1</v>
      </c>
      <c r="M305" s="260">
        <f>IF(D305 = D856,1,_xll.BDP(K305,$M$11)*L305)</f>
        <v>126.66</v>
      </c>
      <c r="N305" s="126">
        <f>H305*J305*V305/M305</f>
        <v>0</v>
      </c>
      <c r="O305" s="127">
        <f>N305 / AA816</f>
        <v>0</v>
      </c>
      <c r="P305" s="268">
        <f>N305 / AA856</f>
        <v>0</v>
      </c>
      <c r="Q305" s="128">
        <f>IF(OR(OR(J305=0,G305 = "#N/A N/A"),G305="#N/A Real Time"),0,G305*J305*V305/M305)</f>
        <v>0</v>
      </c>
      <c r="R305" s="129">
        <f>Q305 / AA816*100</f>
        <v>0</v>
      </c>
      <c r="S305" s="273">
        <f>Q305 / AA856*100</f>
        <v>0</v>
      </c>
      <c r="T305" s="129">
        <f>IF(S305&lt;0,R305,0)</f>
        <v>0</v>
      </c>
      <c r="U305" s="273">
        <f>IF(S305&gt;0,R305,0)</f>
        <v>0</v>
      </c>
      <c r="V305" s="120">
        <f>IF(EXACT(D305,UPPER(D305)),1,0.01)/X305</f>
        <v>1</v>
      </c>
      <c r="W305" s="120">
        <v>0</v>
      </c>
      <c r="X305" s="120">
        <v>1</v>
      </c>
      <c r="Y305" s="127">
        <f>IF(AND(S305&lt;0,O305&gt;0),O305,0)</f>
        <v>0</v>
      </c>
      <c r="Z305" s="127">
        <f>IF(AND(S305&gt;0,O305&gt;0),O305,0)</f>
        <v>0</v>
      </c>
      <c r="AA305" s="74"/>
      <c r="AB305" s="130">
        <f>_xll.BDH(C305,$AB$11,$D$1,$D$1)</f>
        <v>6741</v>
      </c>
      <c r="AC305" s="130">
        <f>IF(OR(OR(F305="#N/A N/A",F305="#N/A Real Time"),OR(AB305="#N/A N/A",AB305="#N/A Real Time")),0,  F305 - AB305)</f>
        <v>48</v>
      </c>
      <c r="AD305" s="177">
        <f>IF(OR(AB305=0,AB305="#N/A N/A"),0,AC305 / AB305*100)</f>
        <v>0.71206052514463725</v>
      </c>
      <c r="AE305" s="132">
        <v>0</v>
      </c>
      <c r="AF305" s="133">
        <f>IF(D305 = D856,1,_xll.BDP(K305,$AF$11)*L305)</f>
        <v>126.57</v>
      </c>
      <c r="AG305" s="134">
        <f>AC305*AE305*V305/AF305 / AI816</f>
        <v>0</v>
      </c>
      <c r="AH305" s="278">
        <f>AC305*AE305*V305/AF305 / AI856</f>
        <v>0</v>
      </c>
      <c r="AI305" s="77"/>
      <c r="AJ305" s="73"/>
      <c r="AK305" s="65"/>
    </row>
    <row r="306" spans="1:37" x14ac:dyDescent="0.2">
      <c r="B306" s="120">
        <v>27477</v>
      </c>
      <c r="C306" s="120" t="s">
        <v>808</v>
      </c>
      <c r="D306" s="120" t="str">
        <f>_xll.BDP(C306,$D$11)</f>
        <v>JPY</v>
      </c>
      <c r="E306" s="120" t="s">
        <v>852</v>
      </c>
      <c r="F306" s="121">
        <f>_xll.BDP(C306,$F$11)</f>
        <v>2436</v>
      </c>
      <c r="G306" s="121">
        <f>_xll.BDP(C306,$G$11)</f>
        <v>2500</v>
      </c>
      <c r="H306" s="122">
        <f>IF(OR(OR(G306="#N/A N/A",G306="#N/A Real Time"),OR(F306="#N/A N/A",F306="#N/A Real Time")),0,  G306 - F306)</f>
        <v>64</v>
      </c>
      <c r="I306" s="123">
        <f>IF(OR(F306=0,F306="#N/A N/A"),0,H306 / F306*100)</f>
        <v>2.6272577996715927</v>
      </c>
      <c r="J306" s="124">
        <v>0</v>
      </c>
      <c r="K306" s="120" t="str">
        <f>CONCATENATE(D856,D306, " Curncy")</f>
        <v>EURJPY Curncy</v>
      </c>
      <c r="L306" s="120">
        <f>IF(D306 = D856,1,_xll.BDP(K306,$L$11))</f>
        <v>1</v>
      </c>
      <c r="M306" s="260">
        <f>IF(D306 = D856,1,_xll.BDP(K306,$M$11)*L306)</f>
        <v>126.66</v>
      </c>
      <c r="N306" s="126">
        <f>H306*J306*V306/M306</f>
        <v>0</v>
      </c>
      <c r="O306" s="127">
        <f>N306 / AA816</f>
        <v>0</v>
      </c>
      <c r="P306" s="268">
        <f>N306 / AA856</f>
        <v>0</v>
      </c>
      <c r="Q306" s="128">
        <f>IF(OR(OR(J306=0,G306 = "#N/A N/A"),G306="#N/A Real Time"),0,G306*J306*V306/M306)</f>
        <v>0</v>
      </c>
      <c r="R306" s="129">
        <f>Q306 / AA816*100</f>
        <v>0</v>
      </c>
      <c r="S306" s="273">
        <f>Q306 / AA856*100</f>
        <v>0</v>
      </c>
      <c r="T306" s="129">
        <f>IF(S306&lt;0,R306,0)</f>
        <v>0</v>
      </c>
      <c r="U306" s="273">
        <f>IF(S306&gt;0,R306,0)</f>
        <v>0</v>
      </c>
      <c r="V306" s="120">
        <f>IF(EXACT(D306,UPPER(D306)),1,0.01)/X306</f>
        <v>1</v>
      </c>
      <c r="W306" s="120">
        <v>0</v>
      </c>
      <c r="X306" s="120">
        <v>1</v>
      </c>
      <c r="Y306" s="127">
        <f>IF(AND(S306&lt;0,O306&gt;0),O306,0)</f>
        <v>0</v>
      </c>
      <c r="Z306" s="127">
        <f>IF(AND(S306&gt;0,O306&gt;0),O306,0)</f>
        <v>0</v>
      </c>
      <c r="AA306" s="74"/>
      <c r="AB306" s="130">
        <f>_xll.BDH(C306,$AB$11,$D$1,$D$1)</f>
        <v>2446</v>
      </c>
      <c r="AC306" s="130">
        <f>IF(OR(OR(F306="#N/A N/A",F306="#N/A Real Time"),OR(AB306="#N/A N/A",AB306="#N/A Real Time")),0,  F306 - AB306)</f>
        <v>-10</v>
      </c>
      <c r="AD306" s="177">
        <f>IF(OR(AB306=0,AB306="#N/A N/A"),0,AC306 / AB306*100)</f>
        <v>-0.40883074407195419</v>
      </c>
      <c r="AE306" s="132">
        <v>0</v>
      </c>
      <c r="AF306" s="133">
        <f>IF(D306 = D856,1,_xll.BDP(K306,$AF$11)*L306)</f>
        <v>126.57</v>
      </c>
      <c r="AG306" s="134">
        <f>AC306*AE306*V306/AF306 / AI816</f>
        <v>0</v>
      </c>
      <c r="AH306" s="278">
        <f>AC306*AE306*V306/AF306 / AI856</f>
        <v>0</v>
      </c>
      <c r="AI306" s="77"/>
      <c r="AJ306" s="73"/>
      <c r="AK306" s="65"/>
    </row>
    <row r="307" spans="1:37" x14ac:dyDescent="0.2">
      <c r="B307" s="120">
        <v>23869</v>
      </c>
      <c r="C307" s="120" t="s">
        <v>810</v>
      </c>
      <c r="D307" s="120" t="str">
        <f>_xll.BDP(C307,$D$11)</f>
        <v>JPY</v>
      </c>
      <c r="E307" s="120" t="s">
        <v>854</v>
      </c>
      <c r="F307" s="121">
        <f>_xll.BDP(C307,$F$11)</f>
        <v>275</v>
      </c>
      <c r="G307" s="121">
        <f>_xll.BDP(C307,$G$11)</f>
        <v>279</v>
      </c>
      <c r="H307" s="122">
        <f>IF(OR(OR(G307="#N/A N/A",G307="#N/A Real Time"),OR(F307="#N/A N/A",F307="#N/A Real Time")),0,  G307 - F307)</f>
        <v>4</v>
      </c>
      <c r="I307" s="123">
        <f>IF(OR(F307=0,F307="#N/A N/A"),0,H307 / F307*100)</f>
        <v>1.4545454545454546</v>
      </c>
      <c r="J307" s="124">
        <v>0</v>
      </c>
      <c r="K307" s="120" t="str">
        <f>CONCATENATE(D856,D307, " Curncy")</f>
        <v>EURJPY Curncy</v>
      </c>
      <c r="L307" s="120">
        <f>IF(D307 = D856,1,_xll.BDP(K307,$L$11))</f>
        <v>1</v>
      </c>
      <c r="M307" s="260">
        <f>IF(D307 = D856,1,_xll.BDP(K307,$M$11)*L307)</f>
        <v>126.66</v>
      </c>
      <c r="N307" s="126">
        <f>H307*J307*V307/M307</f>
        <v>0</v>
      </c>
      <c r="O307" s="127">
        <f>N307 / AA816</f>
        <v>0</v>
      </c>
      <c r="P307" s="268">
        <f>N307 / AA856</f>
        <v>0</v>
      </c>
      <c r="Q307" s="128">
        <f>IF(OR(OR(J307=0,G307 = "#N/A N/A"),G307="#N/A Real Time"),0,G307*J307*V307/M307)</f>
        <v>0</v>
      </c>
      <c r="R307" s="129">
        <f>Q307 / AA816*100</f>
        <v>0</v>
      </c>
      <c r="S307" s="273">
        <f>Q307 / AA856*100</f>
        <v>0</v>
      </c>
      <c r="T307" s="129">
        <f>IF(S307&lt;0,R307,0)</f>
        <v>0</v>
      </c>
      <c r="U307" s="273">
        <f>IF(S307&gt;0,R307,0)</f>
        <v>0</v>
      </c>
      <c r="V307" s="120">
        <f>IF(EXACT(D307,UPPER(D307)),1,0.01)/X307</f>
        <v>1</v>
      </c>
      <c r="W307" s="120">
        <v>0</v>
      </c>
      <c r="X307" s="120">
        <v>1</v>
      </c>
      <c r="Y307" s="127">
        <f>IF(AND(S307&lt;0,O307&gt;0),O307,0)</f>
        <v>0</v>
      </c>
      <c r="Z307" s="127">
        <f>IF(AND(S307&gt;0,O307&gt;0),O307,0)</f>
        <v>0</v>
      </c>
      <c r="AA307" s="74"/>
      <c r="AB307" s="130">
        <f>_xll.BDH(C307,$AB$11,$D$1,$D$1)</f>
        <v>276</v>
      </c>
      <c r="AC307" s="130">
        <f>IF(OR(OR(F307="#N/A N/A",F307="#N/A Real Time"),OR(AB307="#N/A N/A",AB307="#N/A Real Time")),0,  F307 - AB307)</f>
        <v>-1</v>
      </c>
      <c r="AD307" s="177">
        <f>IF(OR(AB307=0,AB307="#N/A N/A"),0,AC307 / AB307*100)</f>
        <v>-0.36231884057971014</v>
      </c>
      <c r="AE307" s="132">
        <v>0</v>
      </c>
      <c r="AF307" s="133">
        <f>IF(D307 = D856,1,_xll.BDP(K307,$AF$11)*L307)</f>
        <v>126.57</v>
      </c>
      <c r="AG307" s="134">
        <f>AC307*AE307*V307/AF307 / AI816</f>
        <v>0</v>
      </c>
      <c r="AH307" s="278">
        <f>AC307*AE307*V307/AF307 / AI856</f>
        <v>0</v>
      </c>
      <c r="AI307" s="77"/>
      <c r="AJ307" s="73"/>
      <c r="AK307" s="65"/>
    </row>
    <row r="308" spans="1:37" x14ac:dyDescent="0.2">
      <c r="B308" s="120">
        <v>25621</v>
      </c>
      <c r="C308" s="120" t="s">
        <v>811</v>
      </c>
      <c r="D308" s="120" t="str">
        <f>_xll.BDP(C308,$D$11)</f>
        <v>JPY</v>
      </c>
      <c r="E308" s="120" t="s">
        <v>855</v>
      </c>
      <c r="F308" s="121">
        <f>_xll.BDP(C308,$F$11)</f>
        <v>2754</v>
      </c>
      <c r="G308" s="121">
        <f>_xll.BDP(C308,$G$11)</f>
        <v>2833</v>
      </c>
      <c r="H308" s="122">
        <f>IF(OR(OR(G308="#N/A N/A",G308="#N/A Real Time"),OR(F308="#N/A N/A",F308="#N/A Real Time")),0,  G308 - F308)</f>
        <v>79</v>
      </c>
      <c r="I308" s="123">
        <f>IF(OR(F308=0,F308="#N/A N/A"),0,H308 / F308*100)</f>
        <v>2.8685548293391432</v>
      </c>
      <c r="J308" s="124">
        <v>0</v>
      </c>
      <c r="K308" s="120" t="str">
        <f>CONCATENATE(D856,D308, " Curncy")</f>
        <v>EURJPY Curncy</v>
      </c>
      <c r="L308" s="120">
        <f>IF(D308 = D856,1,_xll.BDP(K308,$L$11))</f>
        <v>1</v>
      </c>
      <c r="M308" s="260">
        <f>IF(D308 = D856,1,_xll.BDP(K308,$M$11)*L308)</f>
        <v>126.66</v>
      </c>
      <c r="N308" s="126">
        <f>H308*J308*V308/M308</f>
        <v>0</v>
      </c>
      <c r="O308" s="127">
        <f>N308 / AA816</f>
        <v>0</v>
      </c>
      <c r="P308" s="268">
        <f>N308 / AA856</f>
        <v>0</v>
      </c>
      <c r="Q308" s="128">
        <f>IF(OR(OR(J308=0,G308 = "#N/A N/A"),G308="#N/A Real Time"),0,G308*J308*V308/M308)</f>
        <v>0</v>
      </c>
      <c r="R308" s="129">
        <f>Q308 / AA816*100</f>
        <v>0</v>
      </c>
      <c r="S308" s="273">
        <f>Q308 / AA856*100</f>
        <v>0</v>
      </c>
      <c r="T308" s="129">
        <f>IF(S308&lt;0,R308,0)</f>
        <v>0</v>
      </c>
      <c r="U308" s="273">
        <f>IF(S308&gt;0,R308,0)</f>
        <v>0</v>
      </c>
      <c r="V308" s="120">
        <f>IF(EXACT(D308,UPPER(D308)),1,0.01)/X308</f>
        <v>1</v>
      </c>
      <c r="W308" s="120">
        <v>0</v>
      </c>
      <c r="X308" s="120">
        <v>1</v>
      </c>
      <c r="Y308" s="127">
        <f>IF(AND(S308&lt;0,O308&gt;0),O308,0)</f>
        <v>0</v>
      </c>
      <c r="Z308" s="127">
        <f>IF(AND(S308&gt;0,O308&gt;0),O308,0)</f>
        <v>0</v>
      </c>
      <c r="AA308" s="74"/>
      <c r="AB308" s="130">
        <f>_xll.BDH(C308,$AB$11,$D$1,$D$1)</f>
        <v>2771.5</v>
      </c>
      <c r="AC308" s="130">
        <f>IF(OR(OR(F308="#N/A N/A",F308="#N/A Real Time"),OR(AB308="#N/A N/A",AB308="#N/A Real Time")),0,  F308 - AB308)</f>
        <v>-17.5</v>
      </c>
      <c r="AD308" s="177">
        <f>IF(OR(AB308=0,AB308="#N/A N/A"),0,AC308 / AB308*100)</f>
        <v>-0.63142702507667336</v>
      </c>
      <c r="AE308" s="132">
        <v>0</v>
      </c>
      <c r="AF308" s="133">
        <f>IF(D308 = D856,1,_xll.BDP(K308,$AF$11)*L308)</f>
        <v>126.57</v>
      </c>
      <c r="AG308" s="134">
        <f>AC308*AE308*V308/AF308 / AI816</f>
        <v>0</v>
      </c>
      <c r="AH308" s="278">
        <f>AC308*AE308*V308/AF308 / AI856</f>
        <v>0</v>
      </c>
      <c r="AI308" s="77"/>
      <c r="AJ308" s="73"/>
      <c r="AK308" s="65"/>
    </row>
    <row r="309" spans="1:37" x14ac:dyDescent="0.2">
      <c r="A309" s="102" t="s">
        <v>262</v>
      </c>
      <c r="B309" s="102"/>
      <c r="C309" s="102"/>
      <c r="D309" s="102"/>
      <c r="E309" s="102" t="s">
        <v>21</v>
      </c>
      <c r="F309" s="136"/>
      <c r="G309" s="136"/>
      <c r="H309" s="137"/>
      <c r="I309" s="138"/>
      <c r="J309" s="139"/>
      <c r="K309" s="102"/>
      <c r="L309" s="102"/>
      <c r="M309" s="263"/>
      <c r="N309" s="158">
        <f xml:space="preserve"> SUM(N254:N308)</f>
        <v>601564.93999684276</v>
      </c>
      <c r="O309" s="140">
        <f xml:space="preserve"> SUM(O254:O308)</f>
        <v>3.0091110393765264E-3</v>
      </c>
      <c r="P309" s="270">
        <f xml:space="preserve"> SUM(P254:P308)</f>
        <v>2.8046272031527516E-3</v>
      </c>
      <c r="Q309" s="141">
        <f xml:space="preserve"> SUM(Q254:Q308)</f>
        <v>34578373.268814988</v>
      </c>
      <c r="R309" s="142">
        <f xml:space="preserve"> SUM(R254:R308)</f>
        <v>17.296580603154744</v>
      </c>
      <c r="S309" s="275">
        <f xml:space="preserve"> SUM(S254:S308)</f>
        <v>16.121193218307809</v>
      </c>
      <c r="T309" s="142">
        <f xml:space="preserve"> SUM(T254:T308)</f>
        <v>-0.31492829016767099</v>
      </c>
      <c r="U309" s="275">
        <f xml:space="preserve"> SUM(U254:U308)</f>
        <v>17.611508893322416</v>
      </c>
      <c r="V309" s="102"/>
      <c r="W309" s="102"/>
      <c r="X309" s="102"/>
      <c r="Y309" s="143">
        <f xml:space="preserve"> SUM(Y254:Y308)</f>
        <v>0</v>
      </c>
      <c r="Z309" s="143">
        <f xml:space="preserve"> SUM(Z254:Z308)</f>
        <v>3.1271169560669887E-3</v>
      </c>
      <c r="AA309" s="102"/>
      <c r="AB309" s="144"/>
      <c r="AC309" s="144"/>
      <c r="AD309" s="178"/>
      <c r="AE309" s="145"/>
      <c r="AF309" s="146"/>
      <c r="AG309" s="147">
        <f xml:space="preserve"> SUM(AG254:AG308)</f>
        <v>-1.9333015847004303E-3</v>
      </c>
      <c r="AH309" s="280">
        <f xml:space="preserve"> SUM(AH254:AH308)</f>
        <v>-1.8019189390709443E-3</v>
      </c>
      <c r="AI309" s="285"/>
      <c r="AJ309" s="73"/>
      <c r="AK309" s="65"/>
    </row>
    <row r="310" spans="1:37" x14ac:dyDescent="0.2">
      <c r="C310" s="84"/>
      <c r="D310" s="5"/>
      <c r="E310" s="5"/>
      <c r="F310" s="22"/>
      <c r="G310" s="22"/>
      <c r="H310" s="25"/>
      <c r="I310" s="41"/>
      <c r="J310" s="19"/>
      <c r="K310" s="31"/>
      <c r="L310" s="23"/>
      <c r="M310" s="290"/>
      <c r="N310" s="92"/>
      <c r="O310" s="108"/>
      <c r="P310" s="296"/>
      <c r="Q310" s="28"/>
      <c r="R310" s="43"/>
      <c r="S310" s="302"/>
      <c r="T310" s="160"/>
      <c r="U310" s="306"/>
      <c r="V310" s="24"/>
      <c r="W310" s="1"/>
      <c r="X310" s="1"/>
      <c r="Y310" s="53"/>
      <c r="Z310" s="53"/>
      <c r="AA310" s="74"/>
      <c r="AB310" s="69"/>
      <c r="AC310" s="67"/>
      <c r="AD310" s="58"/>
      <c r="AE310" s="59"/>
      <c r="AF310" s="61"/>
      <c r="AG310" s="72"/>
      <c r="AH310" s="309"/>
      <c r="AI310" s="77"/>
      <c r="AJ310" s="73"/>
      <c r="AK310" s="65"/>
    </row>
    <row r="311" spans="1:37" s="117" customFormat="1" ht="12" customHeight="1" x14ac:dyDescent="0.2">
      <c r="A311" s="120"/>
      <c r="B311" s="120">
        <v>28269</v>
      </c>
      <c r="C311" s="120" t="s">
        <v>1615</v>
      </c>
      <c r="D311" s="120" t="str">
        <f>_xll.BDP(C311,$D$11)</f>
        <v>EUR</v>
      </c>
      <c r="E311" s="120" t="s">
        <v>1616</v>
      </c>
      <c r="F311" s="121">
        <f>_xll.BDP(C311,$F$11)</f>
        <v>693.8</v>
      </c>
      <c r="G311" s="121">
        <f>_xll.BDP(C311,$G$11)</f>
        <v>701</v>
      </c>
      <c r="H311" s="122">
        <f>IF(OR(OR(G311="#N/A N/A",G311="#N/A Real Time"),OR(F311="#N/A N/A",F311="#N/A Real Time")),0,  G311 - F311)</f>
        <v>7.2000000000000455</v>
      </c>
      <c r="I311" s="123">
        <f>IF(OR(F311=0,F311="#N/A N/A"),0,H311 / F311*100)</f>
        <v>1.0377630441049361</v>
      </c>
      <c r="J311" s="124">
        <v>-2890</v>
      </c>
      <c r="K311" s="120" t="str">
        <f>CONCATENATE(D856,D311, " Curncy")</f>
        <v>EUREUR Curncy</v>
      </c>
      <c r="L311" s="120">
        <f>IF(D311 = D856,1,_xll.BDP(K311,$L$11))</f>
        <v>1</v>
      </c>
      <c r="M311" s="260">
        <f>IF(D311 = D856,1,_xll.BDP(K311,$M$11)*L311)</f>
        <v>1</v>
      </c>
      <c r="N311" s="126">
        <f>H311*J311*V311/M311</f>
        <v>-20808.000000000131</v>
      </c>
      <c r="O311" s="127">
        <f>N311 / AA816</f>
        <v>-1.0408449419887367E-4</v>
      </c>
      <c r="P311" s="268">
        <f>N311 / AA856</f>
        <v>-9.7011442926692363E-5</v>
      </c>
      <c r="Q311" s="128">
        <f>IF(OR(OR(J311=0,G311 = "#N/A N/A"),G311="#N/A Real Time"),0,G311*J311*V311/M311)</f>
        <v>-2025890</v>
      </c>
      <c r="R311" s="129">
        <f>Q311 / AA816*100</f>
        <v>-1.0133782004640275</v>
      </c>
      <c r="S311" s="273">
        <f>Q311 / AA856*100</f>
        <v>-0.94451418738348503</v>
      </c>
      <c r="T311" s="129">
        <f>IF(S311&lt;0,R311,0)</f>
        <v>-1.0133782004640275</v>
      </c>
      <c r="U311" s="273">
        <f>IF(S311&gt;0,R311,0)</f>
        <v>0</v>
      </c>
      <c r="V311" s="120">
        <f>IF(EXACT(D311,UPPER(D311)),1,0.01)/X311</f>
        <v>1</v>
      </c>
      <c r="W311" s="120">
        <v>0</v>
      </c>
      <c r="X311" s="120">
        <v>1</v>
      </c>
      <c r="Y311" s="127">
        <f>IF(AND(S311&lt;0,O311&gt;0),O311,0)</f>
        <v>0</v>
      </c>
      <c r="Z311" s="127">
        <f>IF(AND(S311&gt;0,O311&gt;0),O311,0)</f>
        <v>0</v>
      </c>
      <c r="AA311" s="120"/>
      <c r="AB311" s="130">
        <f>_xll.BDH(C311,$AB$11,$D$1,$D$1)</f>
        <v>686.8</v>
      </c>
      <c r="AC311" s="130">
        <f>IF(OR(OR(F311="#N/A N/A",F311="#N/A Real Time"),OR(AB311="#N/A N/A",AB311="#N/A Real Time")),0,  F311 - AB311)</f>
        <v>7</v>
      </c>
      <c r="AD311" s="177">
        <f>IF(OR(AB311=0,AB311="#N/A N/A"),0,AC311 / AB311*100)</f>
        <v>1.0192195690157253</v>
      </c>
      <c r="AE311" s="132">
        <v>-2890</v>
      </c>
      <c r="AF311" s="133">
        <f>IF(D311 = D856,1,_xll.BDP(K311,$AF$11)*L311)</f>
        <v>1</v>
      </c>
      <c r="AG311" s="134">
        <f>AC311*AE311*V311/AF311 / AI816</f>
        <v>-1.009869802369792E-4</v>
      </c>
      <c r="AH311" s="278">
        <f>AC311*AE311*V311/AF311 / AI856</f>
        <v>-9.412414169038853E-5</v>
      </c>
      <c r="AI311" s="135"/>
      <c r="AJ311" s="73"/>
      <c r="AK311" s="65"/>
    </row>
    <row r="312" spans="1:37" x14ac:dyDescent="0.2">
      <c r="B312" s="120">
        <v>112</v>
      </c>
      <c r="C312" s="120" t="s">
        <v>140</v>
      </c>
      <c r="D312" s="120" t="str">
        <f>_xll.BDP(C312,$D$11)</f>
        <v>EUR</v>
      </c>
      <c r="E312" s="120" t="s">
        <v>350</v>
      </c>
      <c r="F312" s="121">
        <f>_xll.BDP(C312,$F$11)</f>
        <v>4.5460000000000003</v>
      </c>
      <c r="G312" s="121">
        <f>_xll.BDP(C312,$G$11)</f>
        <v>4.5810000000000004</v>
      </c>
      <c r="H312" s="122">
        <f>IF(OR(OR(G312="#N/A N/A",G312="#N/A Real Time"),OR(F312="#N/A N/A",F312="#N/A Real Time")),0,  G312 - F312)</f>
        <v>3.5000000000000142E-2</v>
      </c>
      <c r="I312" s="123">
        <f>IF(OR(F312=0,F312="#N/A N/A"),0,H312 / F312*100)</f>
        <v>0.76990761108667261</v>
      </c>
      <c r="J312" s="124">
        <v>0</v>
      </c>
      <c r="K312" s="120" t="str">
        <f>CONCATENATE(D856,D312, " Curncy")</f>
        <v>EUREUR Curncy</v>
      </c>
      <c r="L312" s="120">
        <f>IF(D312 = D856,1,_xll.BDP(K312,$L$11))</f>
        <v>1</v>
      </c>
      <c r="M312" s="260">
        <f>IF(D312 = D856,1,_xll.BDP(K312,$M$11)*L312)</f>
        <v>1</v>
      </c>
      <c r="N312" s="126">
        <f>H312*J312*V312/M312</f>
        <v>0</v>
      </c>
      <c r="O312" s="127">
        <f>N312 / AA816</f>
        <v>0</v>
      </c>
      <c r="P312" s="268">
        <f>N312 / AA856</f>
        <v>0</v>
      </c>
      <c r="Q312" s="128">
        <f>IF(OR(OR(J312=0,G312 = "#N/A N/A"),G312="#N/A Real Time"),0,G312*J312*V312/M312)</f>
        <v>0</v>
      </c>
      <c r="R312" s="129">
        <f>Q312 / AA816*100</f>
        <v>0</v>
      </c>
      <c r="S312" s="273">
        <f>Q312 / AA856*100</f>
        <v>0</v>
      </c>
      <c r="T312" s="129">
        <f>IF(S312&lt;0,R312,0)</f>
        <v>0</v>
      </c>
      <c r="U312" s="273">
        <f>IF(S312&gt;0,R312,0)</f>
        <v>0</v>
      </c>
      <c r="V312" s="120">
        <f>IF(EXACT(D312,UPPER(D312)),1,0.01)/X312</f>
        <v>1</v>
      </c>
      <c r="W312" s="120">
        <v>0</v>
      </c>
      <c r="X312" s="120">
        <v>1</v>
      </c>
      <c r="Y312" s="127">
        <f>IF(AND(S312&lt;0,O312&gt;0),O312,0)</f>
        <v>0</v>
      </c>
      <c r="Z312" s="127">
        <f>IF(AND(S312&gt;0,O312&gt;0),O312,0)</f>
        <v>0</v>
      </c>
      <c r="AA312" s="74"/>
      <c r="AB312" s="130">
        <f>_xll.BDH(C312,$AB$11,$D$1,$D$1)</f>
        <v>4.5170000000000003</v>
      </c>
      <c r="AC312" s="130">
        <f>IF(OR(OR(F312="#N/A N/A",F312="#N/A Real Time"),OR(AB312="#N/A N/A",AB312="#N/A Real Time")),0,  F312 - AB312)</f>
        <v>2.8999999999999915E-2</v>
      </c>
      <c r="AD312" s="177">
        <f>IF(OR(AB312=0,AB312="#N/A N/A"),0,AC312 / AB312*100)</f>
        <v>0.64201903918529812</v>
      </c>
      <c r="AE312" s="132">
        <v>0</v>
      </c>
      <c r="AF312" s="133">
        <f>IF(D312 = D856,1,_xll.BDP(K312,$AF$11)*L312)</f>
        <v>1</v>
      </c>
      <c r="AG312" s="134">
        <f>AC312*AE312*V312/AF312 / AI816</f>
        <v>0</v>
      </c>
      <c r="AH312" s="278">
        <f>AC312*AE312*V312/AF312 / AI856</f>
        <v>0</v>
      </c>
      <c r="AI312" s="77"/>
      <c r="AJ312" s="73"/>
      <c r="AK312" s="65"/>
    </row>
    <row r="313" spans="1:37" x14ac:dyDescent="0.2">
      <c r="B313" s="120">
        <v>3170</v>
      </c>
      <c r="C313" s="120" t="s">
        <v>704</v>
      </c>
      <c r="D313" s="120" t="str">
        <f>_xll.BDP(C313,$D$11)</f>
        <v>EUR</v>
      </c>
      <c r="E313" s="120" t="s">
        <v>736</v>
      </c>
      <c r="F313" s="121">
        <f>_xll.BDP(C313,$F$11)</f>
        <v>29</v>
      </c>
      <c r="G313" s="121">
        <f>_xll.BDP(C313,$G$11)</f>
        <v>29.14</v>
      </c>
      <c r="H313" s="122">
        <f>IF(OR(OR(G313="#N/A N/A",G313="#N/A Real Time"),OR(F313="#N/A N/A",F313="#N/A Real Time")),0,  G313 - F313)</f>
        <v>0.14000000000000057</v>
      </c>
      <c r="I313" s="123">
        <f>IF(OR(F313=0,F313="#N/A N/A"),0,H313 / F313*100)</f>
        <v>0.48275862068965714</v>
      </c>
      <c r="J313" s="124">
        <v>0</v>
      </c>
      <c r="K313" s="120" t="str">
        <f>CONCATENATE(D856,D313, " Curncy")</f>
        <v>EUREUR Curncy</v>
      </c>
      <c r="L313" s="120">
        <f>IF(D313 = D856,1,_xll.BDP(K313,$L$11))</f>
        <v>1</v>
      </c>
      <c r="M313" s="260">
        <f>IF(D313 = D856,1,_xll.BDP(K313,$M$11)*L313)</f>
        <v>1</v>
      </c>
      <c r="N313" s="126">
        <f>H313*J313*V313/M313</f>
        <v>0</v>
      </c>
      <c r="O313" s="127">
        <f>N313 / AA816</f>
        <v>0</v>
      </c>
      <c r="P313" s="268">
        <f>N313 / AA856</f>
        <v>0</v>
      </c>
      <c r="Q313" s="128">
        <f>IF(OR(OR(J313=0,G313 = "#N/A N/A"),G313="#N/A Real Time"),0,G313*J313*V313/M313)</f>
        <v>0</v>
      </c>
      <c r="R313" s="129">
        <f>Q313 / AA816*100</f>
        <v>0</v>
      </c>
      <c r="S313" s="273">
        <f>Q313 / AA856*100</f>
        <v>0</v>
      </c>
      <c r="T313" s="129">
        <f>IF(S313&lt;0,R313,0)</f>
        <v>0</v>
      </c>
      <c r="U313" s="273">
        <f>IF(S313&gt;0,R313,0)</f>
        <v>0</v>
      </c>
      <c r="V313" s="120">
        <f>IF(EXACT(D313,UPPER(D313)),1,0.01)/X313</f>
        <v>1</v>
      </c>
      <c r="W313" s="120">
        <v>0</v>
      </c>
      <c r="X313" s="120">
        <v>1</v>
      </c>
      <c r="Y313" s="127">
        <f>IF(AND(S313&lt;0,O313&gt;0),O313,0)</f>
        <v>0</v>
      </c>
      <c r="Z313" s="127">
        <f>IF(AND(S313&gt;0,O313&gt;0),O313,0)</f>
        <v>0</v>
      </c>
      <c r="AA313" s="74"/>
      <c r="AB313" s="130">
        <f>_xll.BDH(C313,$AB$11,$D$1,$D$1)</f>
        <v>28.11</v>
      </c>
      <c r="AC313" s="130">
        <f>IF(OR(OR(F313="#N/A N/A",F313="#N/A Real Time"),OR(AB313="#N/A N/A",AB313="#N/A Real Time")),0,  F313 - AB313)</f>
        <v>0.89000000000000057</v>
      </c>
      <c r="AD313" s="177">
        <f>IF(OR(AB313=0,AB313="#N/A N/A"),0,AC313 / AB313*100)</f>
        <v>3.1661330487371062</v>
      </c>
      <c r="AE313" s="132">
        <v>0</v>
      </c>
      <c r="AF313" s="133">
        <f>IF(D313 = D856,1,_xll.BDP(K313,$AF$11)*L313)</f>
        <v>1</v>
      </c>
      <c r="AG313" s="134">
        <f>AC313*AE313*V313/AF313 / AI816</f>
        <v>0</v>
      </c>
      <c r="AH313" s="278">
        <f>AC313*AE313*V313/AF313 / AI856</f>
        <v>0</v>
      </c>
      <c r="AI313" s="77"/>
      <c r="AJ313" s="73"/>
      <c r="AK313" s="65"/>
    </row>
    <row r="314" spans="1:37" x14ac:dyDescent="0.2">
      <c r="B314" s="120">
        <v>2011</v>
      </c>
      <c r="C314" s="120" t="s">
        <v>139</v>
      </c>
      <c r="D314" s="120" t="str">
        <f>_xll.BDP(C314,$D$11)</f>
        <v>EUR</v>
      </c>
      <c r="E314" s="120" t="s">
        <v>349</v>
      </c>
      <c r="F314" s="121">
        <f>_xll.BDP(C314,$F$11)</f>
        <v>20.055</v>
      </c>
      <c r="G314" s="121">
        <f>_xll.BDP(C314,$G$11)</f>
        <v>20.239999999999998</v>
      </c>
      <c r="H314" s="122">
        <f>IF(OR(OR(G314="#N/A N/A",G314="#N/A Real Time"),OR(F314="#N/A N/A",F314="#N/A Real Time")),0,  G314 - F314)</f>
        <v>0.18499999999999872</v>
      </c>
      <c r="I314" s="123">
        <f>IF(OR(F314=0,F314="#N/A N/A"),0,H314 / F314*100)</f>
        <v>0.92246322612814136</v>
      </c>
      <c r="J314" s="124">
        <v>-108952</v>
      </c>
      <c r="K314" s="120" t="str">
        <f>CONCATENATE(D856,D314, " Curncy")</f>
        <v>EUREUR Curncy</v>
      </c>
      <c r="L314" s="120">
        <f>IF(D314 = D856,1,_xll.BDP(K314,$L$11))</f>
        <v>1</v>
      </c>
      <c r="M314" s="260">
        <f>IF(D314 = D856,1,_xll.BDP(K314,$M$11)*L314)</f>
        <v>1</v>
      </c>
      <c r="N314" s="126">
        <f>H314*J314*V314/M314</f>
        <v>-20156.119999999861</v>
      </c>
      <c r="O314" s="127">
        <f>N314 / AA816</f>
        <v>-1.0082370026969308E-4</v>
      </c>
      <c r="P314" s="268">
        <f>N314 / AA856</f>
        <v>-9.3972235919047319E-5</v>
      </c>
      <c r="Q314" s="128">
        <f>IF(OR(OR(J314=0,G314 = "#N/A N/A"),G314="#N/A Real Time"),0,G314*J314*V314/M314)</f>
        <v>-2205188.48</v>
      </c>
      <c r="R314" s="129">
        <f>Q314 / AA816*100</f>
        <v>-1.1030657802478929</v>
      </c>
      <c r="S314" s="273">
        <f>Q314 / AA856*100</f>
        <v>-1.0281070567575843</v>
      </c>
      <c r="T314" s="129">
        <f>IF(S314&lt;0,R314,0)</f>
        <v>-1.1030657802478929</v>
      </c>
      <c r="U314" s="273">
        <f>IF(S314&gt;0,R314,0)</f>
        <v>0</v>
      </c>
      <c r="V314" s="120">
        <f>IF(EXACT(D314,UPPER(D314)),1,0.01)/X314</f>
        <v>1</v>
      </c>
      <c r="W314" s="120">
        <v>0</v>
      </c>
      <c r="X314" s="120">
        <v>1</v>
      </c>
      <c r="Y314" s="127">
        <f>IF(AND(S314&lt;0,O314&gt;0),O314,0)</f>
        <v>0</v>
      </c>
      <c r="Z314" s="127">
        <f>IF(AND(S314&gt;0,O314&gt;0),O314,0)</f>
        <v>0</v>
      </c>
      <c r="AA314" s="74"/>
      <c r="AB314" s="130">
        <f>_xll.BDH(C314,$AB$11,$D$1,$D$1)</f>
        <v>19.597999999999999</v>
      </c>
      <c r="AC314" s="130">
        <f>IF(OR(OR(F314="#N/A N/A",F314="#N/A Real Time"),OR(AB314="#N/A N/A",AB314="#N/A Real Time")),0,  F314 - AB314)</f>
        <v>0.45700000000000074</v>
      </c>
      <c r="AD314" s="177">
        <f>IF(OR(AB314=0,AB314="#N/A N/A"),0,AC314 / AB314*100)</f>
        <v>2.3318705990407222</v>
      </c>
      <c r="AE314" s="132">
        <v>-108952</v>
      </c>
      <c r="AF314" s="133">
        <f>IF(D314 = D856,1,_xll.BDP(K314,$AF$11)*L314)</f>
        <v>1</v>
      </c>
      <c r="AG314" s="134">
        <f>AC314*AE314*V314/AF314 / AI816</f>
        <v>-2.4855408779763592E-4</v>
      </c>
      <c r="AH314" s="278">
        <f>AC314*AE314*V314/AF314 / AI856</f>
        <v>-2.316629343969951E-4</v>
      </c>
      <c r="AI314" s="77"/>
      <c r="AJ314" s="73"/>
      <c r="AK314" s="65"/>
    </row>
    <row r="315" spans="1:37" x14ac:dyDescent="0.2">
      <c r="B315" s="120">
        <v>1650</v>
      </c>
      <c r="C315" s="120" t="s">
        <v>705</v>
      </c>
      <c r="D315" s="120" t="str">
        <f>_xll.BDP(C315,$D$11)</f>
        <v>EUR</v>
      </c>
      <c r="E315" s="120" t="s">
        <v>737</v>
      </c>
      <c r="F315" s="121">
        <f>_xll.BDP(C315,$F$11)</f>
        <v>178.72</v>
      </c>
      <c r="G315" s="121">
        <f>_xll.BDP(C315,$G$11)</f>
        <v>178.54</v>
      </c>
      <c r="H315" s="122">
        <f>IF(OR(OR(G315="#N/A N/A",G315="#N/A Real Time"),OR(F315="#N/A N/A",F315="#N/A Real Time")),0,  G315 - F315)</f>
        <v>-0.18000000000000682</v>
      </c>
      <c r="I315" s="123">
        <f>IF(OR(F315=0,F315="#N/A N/A"),0,H315 / F315*100)</f>
        <v>-0.1007162041181775</v>
      </c>
      <c r="J315" s="124">
        <v>-16757</v>
      </c>
      <c r="K315" s="120" t="str">
        <f>CONCATENATE(D856,D315, " Curncy")</f>
        <v>EUREUR Curncy</v>
      </c>
      <c r="L315" s="120">
        <f>IF(D315 = D856,1,_xll.BDP(K315,$L$11))</f>
        <v>1</v>
      </c>
      <c r="M315" s="260">
        <f>IF(D315 = D856,1,_xll.BDP(K315,$M$11)*L315)</f>
        <v>1</v>
      </c>
      <c r="N315" s="126">
        <f>H315*J315*V315/M315</f>
        <v>3016.2600000001144</v>
      </c>
      <c r="O315" s="127">
        <f>N315 / AA816</f>
        <v>1.5087749734347587E-5</v>
      </c>
      <c r="P315" s="268">
        <f>N315 / AA856</f>
        <v>1.4062463227704459E-5</v>
      </c>
      <c r="Q315" s="128">
        <f>IF(OR(OR(J315=0,G315 = "#N/A N/A"),G315="#N/A Real Time"),0,G315*J315*V315/M315)</f>
        <v>-2991794.78</v>
      </c>
      <c r="R315" s="129">
        <f>Q315 / AA816*100</f>
        <v>-1.4965371319835088</v>
      </c>
      <c r="S315" s="273">
        <f>Q315 / AA856*100</f>
        <v>-1.3948401025968105</v>
      </c>
      <c r="T315" s="129">
        <f>IF(S315&lt;0,R315,0)</f>
        <v>-1.4965371319835088</v>
      </c>
      <c r="U315" s="273">
        <f>IF(S315&gt;0,R315,0)</f>
        <v>0</v>
      </c>
      <c r="V315" s="120">
        <f>IF(EXACT(D315,UPPER(D315)),1,0.01)/X315</f>
        <v>1</v>
      </c>
      <c r="W315" s="120">
        <v>0</v>
      </c>
      <c r="X315" s="120">
        <v>1</v>
      </c>
      <c r="Y315" s="127">
        <f>IF(AND(S315&lt;0,O315&gt;0),O315,0)</f>
        <v>1.5087749734347587E-5</v>
      </c>
      <c r="Z315" s="127">
        <f>IF(AND(S315&gt;0,O315&gt;0),O315,0)</f>
        <v>0</v>
      </c>
      <c r="AA315" s="74"/>
      <c r="AB315" s="130">
        <f>_xll.BDH(C315,$AB$11,$D$1,$D$1)</f>
        <v>176.3</v>
      </c>
      <c r="AC315" s="130">
        <f>IF(OR(OR(F315="#N/A N/A",F315="#N/A Real Time"),OR(AB315="#N/A N/A",AB315="#N/A Real Time")),0,  F315 - AB315)</f>
        <v>2.4199999999999875</v>
      </c>
      <c r="AD315" s="177">
        <f>IF(OR(AB315=0,AB315="#N/A N/A"),0,AC315 / AB315*100)</f>
        <v>1.3726602382302822</v>
      </c>
      <c r="AE315" s="132">
        <v>-16757</v>
      </c>
      <c r="AF315" s="133">
        <f>IF(D315 = D856,1,_xll.BDP(K315,$AF$11)*L315)</f>
        <v>1</v>
      </c>
      <c r="AG315" s="134">
        <f>AC315*AE315*V315/AF315 / AI816</f>
        <v>-2.0243291959224643E-4</v>
      </c>
      <c r="AH315" s="278">
        <f>AC315*AE315*V315/AF315 / AI856</f>
        <v>-1.8867605271280844E-4</v>
      </c>
      <c r="AI315" s="77"/>
      <c r="AJ315" s="73"/>
      <c r="AK315" s="65"/>
    </row>
    <row r="316" spans="1:37" x14ac:dyDescent="0.2">
      <c r="B316" s="120">
        <v>68</v>
      </c>
      <c r="C316" s="120" t="s">
        <v>706</v>
      </c>
      <c r="D316" s="120" t="str">
        <f>_xll.BDP(C316,$D$11)</f>
        <v>EUR</v>
      </c>
      <c r="E316" s="120" t="s">
        <v>738</v>
      </c>
      <c r="F316" s="121">
        <f>_xll.BDP(C316,$F$11)</f>
        <v>9.0220000000000002</v>
      </c>
      <c r="G316" s="121">
        <f>_xll.BDP(C316,$G$11)</f>
        <v>9.0500000000000007</v>
      </c>
      <c r="H316" s="122">
        <f>IF(OR(OR(G316="#N/A N/A",G316="#N/A Real Time"),OR(F316="#N/A N/A",F316="#N/A Real Time")),0,  G316 - F316)</f>
        <v>2.8000000000000469E-2</v>
      </c>
      <c r="I316" s="123">
        <f>IF(OR(F316=0,F316="#N/A N/A"),0,H316 / F316*100)</f>
        <v>0.31035247173576225</v>
      </c>
      <c r="J316" s="124">
        <v>0</v>
      </c>
      <c r="K316" s="120" t="str">
        <f>CONCATENATE(D856,D316, " Curncy")</f>
        <v>EUREUR Curncy</v>
      </c>
      <c r="L316" s="120">
        <f>IF(D316 = D856,1,_xll.BDP(K316,$L$11))</f>
        <v>1</v>
      </c>
      <c r="M316" s="260">
        <f>IF(D316 = D856,1,_xll.BDP(K316,$M$11)*L316)</f>
        <v>1</v>
      </c>
      <c r="N316" s="126">
        <f>H316*J316*V316/M316</f>
        <v>0</v>
      </c>
      <c r="O316" s="127">
        <f>N316 / AA816</f>
        <v>0</v>
      </c>
      <c r="P316" s="268">
        <f>N316 / AA856</f>
        <v>0</v>
      </c>
      <c r="Q316" s="128">
        <f>IF(OR(OR(J316=0,G316 = "#N/A N/A"),G316="#N/A Real Time"),0,G316*J316*V316/M316)</f>
        <v>0</v>
      </c>
      <c r="R316" s="129">
        <f>Q316 / AA816*100</f>
        <v>0</v>
      </c>
      <c r="S316" s="273">
        <f>Q316 / AA856*100</f>
        <v>0</v>
      </c>
      <c r="T316" s="129">
        <f>IF(S316&lt;0,R316,0)</f>
        <v>0</v>
      </c>
      <c r="U316" s="273">
        <f>IF(S316&gt;0,R316,0)</f>
        <v>0</v>
      </c>
      <c r="V316" s="120">
        <f>IF(EXACT(D316,UPPER(D316)),1,0.01)/X316</f>
        <v>1</v>
      </c>
      <c r="W316" s="120">
        <v>0</v>
      </c>
      <c r="X316" s="120">
        <v>1</v>
      </c>
      <c r="Y316" s="127">
        <f>IF(AND(S316&lt;0,O316&gt;0),O316,0)</f>
        <v>0</v>
      </c>
      <c r="Z316" s="127">
        <f>IF(AND(S316&gt;0,O316&gt;0),O316,0)</f>
        <v>0</v>
      </c>
      <c r="AA316" s="74"/>
      <c r="AB316" s="130">
        <f>_xll.BDH(C316,$AB$11,$D$1,$D$1)</f>
        <v>9.0299999999999994</v>
      </c>
      <c r="AC316" s="130">
        <f>IF(OR(OR(F316="#N/A N/A",F316="#N/A Real Time"),OR(AB316="#N/A N/A",AB316="#N/A Real Time")),0,  F316 - AB316)</f>
        <v>-7.9999999999991189E-3</v>
      </c>
      <c r="AD316" s="177">
        <f>IF(OR(AB316=0,AB316="#N/A N/A"),0,AC316 / AB316*100)</f>
        <v>-8.859357696566024E-2</v>
      </c>
      <c r="AE316" s="132">
        <v>0</v>
      </c>
      <c r="AF316" s="133">
        <f>IF(D316 = D856,1,_xll.BDP(K316,$AF$11)*L316)</f>
        <v>1</v>
      </c>
      <c r="AG316" s="134">
        <f>AC316*AE316*V316/AF316 / AI816</f>
        <v>0</v>
      </c>
      <c r="AH316" s="278">
        <f>AC316*AE316*V316/AF316 / AI856</f>
        <v>0</v>
      </c>
      <c r="AI316" s="77"/>
      <c r="AJ316" s="73"/>
      <c r="AK316" s="65"/>
    </row>
    <row r="317" spans="1:37" x14ac:dyDescent="0.2">
      <c r="B317" s="120">
        <v>2522</v>
      </c>
      <c r="C317" s="120" t="s">
        <v>707</v>
      </c>
      <c r="D317" s="120" t="str">
        <f>_xll.BDP(C317,$D$11)</f>
        <v>EUR</v>
      </c>
      <c r="E317" s="120" t="s">
        <v>739</v>
      </c>
      <c r="F317" s="121">
        <f>_xll.BDP(C317,$F$11)</f>
        <v>94.06</v>
      </c>
      <c r="G317" s="121">
        <f>_xll.BDP(C317,$G$11)</f>
        <v>94.42</v>
      </c>
      <c r="H317" s="122">
        <f>IF(OR(OR(G317="#N/A N/A",G317="#N/A Real Time"),OR(F317="#N/A N/A",F317="#N/A Real Time")),0,  G317 - F317)</f>
        <v>0.35999999999999943</v>
      </c>
      <c r="I317" s="123">
        <f>IF(OR(F317=0,F317="#N/A N/A"),0,H317 / F317*100)</f>
        <v>0.38273442483521097</v>
      </c>
      <c r="J317" s="124">
        <v>0</v>
      </c>
      <c r="K317" s="120" t="str">
        <f>CONCATENATE(D856,D317, " Curncy")</f>
        <v>EUREUR Curncy</v>
      </c>
      <c r="L317" s="120">
        <f>IF(D317 = D856,1,_xll.BDP(K317,$L$11))</f>
        <v>1</v>
      </c>
      <c r="M317" s="260">
        <f>IF(D317 = D856,1,_xll.BDP(K317,$M$11)*L317)</f>
        <v>1</v>
      </c>
      <c r="N317" s="126">
        <f>H317*J317*V317/M317</f>
        <v>0</v>
      </c>
      <c r="O317" s="127">
        <f>N317 / AA816</f>
        <v>0</v>
      </c>
      <c r="P317" s="268">
        <f>N317 / AA856</f>
        <v>0</v>
      </c>
      <c r="Q317" s="128">
        <f>IF(OR(OR(J317=0,G317 = "#N/A N/A"),G317="#N/A Real Time"),0,G317*J317*V317/M317)</f>
        <v>0</v>
      </c>
      <c r="R317" s="129">
        <f>Q317 / AA816*100</f>
        <v>0</v>
      </c>
      <c r="S317" s="273">
        <f>Q317 / AA856*100</f>
        <v>0</v>
      </c>
      <c r="T317" s="129">
        <f>IF(S317&lt;0,R317,0)</f>
        <v>0</v>
      </c>
      <c r="U317" s="273">
        <f>IF(S317&gt;0,R317,0)</f>
        <v>0</v>
      </c>
      <c r="V317" s="120">
        <f>IF(EXACT(D317,UPPER(D317)),1,0.01)/X317</f>
        <v>1</v>
      </c>
      <c r="W317" s="120">
        <v>0</v>
      </c>
      <c r="X317" s="120">
        <v>1</v>
      </c>
      <c r="Y317" s="127">
        <f>IF(AND(S317&lt;0,O317&gt;0),O317,0)</f>
        <v>0</v>
      </c>
      <c r="Z317" s="127">
        <f>IF(AND(S317&gt;0,O317&gt;0),O317,0)</f>
        <v>0</v>
      </c>
      <c r="AA317" s="74"/>
      <c r="AB317" s="130">
        <f>_xll.BDH(C317,$AB$11,$D$1,$D$1)</f>
        <v>94.34</v>
      </c>
      <c r="AC317" s="130">
        <f>IF(OR(OR(F317="#N/A N/A",F317="#N/A Real Time"),OR(AB317="#N/A N/A",AB317="#N/A Real Time")),0,  F317 - AB317)</f>
        <v>-0.28000000000000114</v>
      </c>
      <c r="AD317" s="177">
        <f>IF(OR(AB317=0,AB317="#N/A N/A"),0,AC317 / AB317*100)</f>
        <v>-0.29679881280474996</v>
      </c>
      <c r="AE317" s="132">
        <v>0</v>
      </c>
      <c r="AF317" s="133">
        <f>IF(D317 = D856,1,_xll.BDP(K317,$AF$11)*L317)</f>
        <v>1</v>
      </c>
      <c r="AG317" s="134">
        <f>AC317*AE317*V317/AF317 / AI816</f>
        <v>0</v>
      </c>
      <c r="AH317" s="278">
        <f>AC317*AE317*V317/AF317 / AI856</f>
        <v>0</v>
      </c>
      <c r="AI317" s="77"/>
      <c r="AJ317" s="73"/>
      <c r="AK317" s="65"/>
    </row>
    <row r="318" spans="1:37" x14ac:dyDescent="0.2">
      <c r="B318" s="120">
        <v>63</v>
      </c>
      <c r="C318" s="120" t="s">
        <v>138</v>
      </c>
      <c r="D318" s="120" t="str">
        <f>_xll.BDP(C318,$D$11)</f>
        <v>EUR</v>
      </c>
      <c r="E318" s="120" t="s">
        <v>348</v>
      </c>
      <c r="F318" s="121">
        <f>_xll.BDP(C318,$F$11)</f>
        <v>63.6</v>
      </c>
      <c r="G318" s="121">
        <f>_xll.BDP(C318,$G$11)</f>
        <v>63.4</v>
      </c>
      <c r="H318" s="122">
        <f>IF(OR(OR(G318="#N/A N/A",G318="#N/A Real Time"),OR(F318="#N/A N/A",F318="#N/A Real Time")),0,  G318 - F318)</f>
        <v>-0.20000000000000284</v>
      </c>
      <c r="I318" s="123">
        <f>IF(OR(F318=0,F318="#N/A N/A"),0,H318 / F318*100)</f>
        <v>-0.31446540880503587</v>
      </c>
      <c r="J318" s="124">
        <v>84333</v>
      </c>
      <c r="K318" s="120" t="str">
        <f>CONCATENATE(D856,D318, " Curncy")</f>
        <v>EUREUR Curncy</v>
      </c>
      <c r="L318" s="120">
        <f>IF(D318 = D856,1,_xll.BDP(K318,$L$11))</f>
        <v>1</v>
      </c>
      <c r="M318" s="260">
        <f>IF(D318 = D856,1,_xll.BDP(K318,$M$11)*L318)</f>
        <v>1</v>
      </c>
      <c r="N318" s="126">
        <f>H318*J318*V318/M318</f>
        <v>-16866.600000000239</v>
      </c>
      <c r="O318" s="127">
        <f>N318 / AA816</f>
        <v>-8.4369066217547875E-5</v>
      </c>
      <c r="P318" s="268">
        <f>N318 / AA856</f>
        <v>-7.8635774859062014E-5</v>
      </c>
      <c r="Q318" s="128">
        <f>IF(OR(OR(J318=0,G318 = "#N/A N/A"),G318="#N/A Real Time"),0,G318*J318*V318/M318)</f>
        <v>5346712.2</v>
      </c>
      <c r="R318" s="129">
        <f>Q318 / AA816*100</f>
        <v>2.6744993990962298</v>
      </c>
      <c r="S318" s="273">
        <f>Q318 / AA856*100</f>
        <v>2.4927540630322307</v>
      </c>
      <c r="T318" s="129">
        <f>IF(S318&lt;0,R318,0)</f>
        <v>0</v>
      </c>
      <c r="U318" s="273">
        <f>IF(S318&gt;0,R318,0)</f>
        <v>2.6744993990962298</v>
      </c>
      <c r="V318" s="120">
        <f>IF(EXACT(D318,UPPER(D318)),1,0.01)/X318</f>
        <v>1</v>
      </c>
      <c r="W318" s="120">
        <v>0</v>
      </c>
      <c r="X318" s="120">
        <v>1</v>
      </c>
      <c r="Y318" s="127">
        <f>IF(AND(S318&lt;0,O318&gt;0),O318,0)</f>
        <v>0</v>
      </c>
      <c r="Z318" s="127">
        <f>IF(AND(S318&gt;0,O318&gt;0),O318,0)</f>
        <v>0</v>
      </c>
      <c r="AA318" s="74"/>
      <c r="AB318" s="130">
        <f>_xll.BDH(C318,$AB$11,$D$1,$D$1)</f>
        <v>63</v>
      </c>
      <c r="AC318" s="130">
        <f>IF(OR(OR(F318="#N/A N/A",F318="#N/A Real Time"),OR(AB318="#N/A N/A",AB318="#N/A Real Time")),0,  F318 - AB318)</f>
        <v>0.60000000000000142</v>
      </c>
      <c r="AD318" s="177">
        <f>IF(OR(AB318=0,AB318="#N/A N/A"),0,AC318 / AB318*100)</f>
        <v>0.95238095238095477</v>
      </c>
      <c r="AE318" s="132">
        <v>84333</v>
      </c>
      <c r="AF318" s="133">
        <f>IF(D318 = D856,1,_xll.BDP(K318,$AF$11)*L318)</f>
        <v>1</v>
      </c>
      <c r="AG318" s="134">
        <f>AC318*AE318*V318/AF318 / AI816</f>
        <v>2.5259125074617462E-4</v>
      </c>
      <c r="AH318" s="278">
        <f>AC318*AE318*V318/AF318 / AI856</f>
        <v>2.3542574121133628E-4</v>
      </c>
      <c r="AI318" s="77"/>
      <c r="AJ318" s="73"/>
      <c r="AK318" s="65"/>
    </row>
    <row r="319" spans="1:37" x14ac:dyDescent="0.2">
      <c r="B319" s="120">
        <v>720</v>
      </c>
      <c r="C319" s="120" t="s">
        <v>703</v>
      </c>
      <c r="D319" s="120" t="str">
        <f>_xll.BDP(C319,$D$11)</f>
        <v>EUR</v>
      </c>
      <c r="E319" s="120" t="s">
        <v>735</v>
      </c>
      <c r="F319" s="121">
        <f>_xll.BDP(C319,$F$11)</f>
        <v>21.93</v>
      </c>
      <c r="G319" s="121">
        <f>_xll.BDP(C319,$G$11)</f>
        <v>22.175000000000001</v>
      </c>
      <c r="H319" s="122">
        <f>IF(OR(OR(G319="#N/A N/A",G319="#N/A Real Time"),OR(F319="#N/A N/A",F319="#N/A Real Time")),0,  G319 - F319)</f>
        <v>0.24500000000000099</v>
      </c>
      <c r="I319" s="123">
        <f>IF(OR(F319=0,F319="#N/A N/A"),0,H319 / F319*100)</f>
        <v>1.1171910624715047</v>
      </c>
      <c r="J319" s="124">
        <v>0</v>
      </c>
      <c r="K319" s="120" t="str">
        <f>CONCATENATE(D856,D319, " Curncy")</f>
        <v>EUREUR Curncy</v>
      </c>
      <c r="L319" s="120">
        <f>IF(D319 = D856,1,_xll.BDP(K319,$L$11))</f>
        <v>1</v>
      </c>
      <c r="M319" s="260">
        <f>IF(D319 = D856,1,_xll.BDP(K319,$M$11)*L319)</f>
        <v>1</v>
      </c>
      <c r="N319" s="126">
        <f>H319*J319*V319/M319</f>
        <v>0</v>
      </c>
      <c r="O319" s="127">
        <f>N319 / AA816</f>
        <v>0</v>
      </c>
      <c r="P319" s="268">
        <f>N319 / AA856</f>
        <v>0</v>
      </c>
      <c r="Q319" s="128">
        <f>IF(OR(OR(J319=0,G319 = "#N/A N/A"),G319="#N/A Real Time"),0,G319*J319*V319/M319)</f>
        <v>0</v>
      </c>
      <c r="R319" s="129">
        <f>Q319 / AA816*100</f>
        <v>0</v>
      </c>
      <c r="S319" s="273">
        <f>Q319 / AA856*100</f>
        <v>0</v>
      </c>
      <c r="T319" s="129">
        <f>IF(S319&lt;0,R319,0)</f>
        <v>0</v>
      </c>
      <c r="U319" s="273">
        <f>IF(S319&gt;0,R319,0)</f>
        <v>0</v>
      </c>
      <c r="V319" s="120">
        <f>IF(EXACT(D319,UPPER(D319)),1,0.01)/X319</f>
        <v>1</v>
      </c>
      <c r="W319" s="120">
        <v>0</v>
      </c>
      <c r="X319" s="120">
        <v>1</v>
      </c>
      <c r="Y319" s="127">
        <f>IF(AND(S319&lt;0,O319&gt;0),O319,0)</f>
        <v>0</v>
      </c>
      <c r="Z319" s="127">
        <f>IF(AND(S319&gt;0,O319&gt;0),O319,0)</f>
        <v>0</v>
      </c>
      <c r="AA319" s="74"/>
      <c r="AB319" s="130">
        <f>_xll.BDH(C319,$AB$11,$D$1,$D$1)</f>
        <v>22.94</v>
      </c>
      <c r="AC319" s="130">
        <f>IF(OR(OR(F319="#N/A N/A",F319="#N/A Real Time"),OR(AB319="#N/A N/A",AB319="#N/A Real Time")),0,  F319 - AB319)</f>
        <v>-1.0100000000000016</v>
      </c>
      <c r="AD319" s="177">
        <f>IF(OR(AB319=0,AB319="#N/A N/A"),0,AC319 / AB319*100)</f>
        <v>-4.4027898866608606</v>
      </c>
      <c r="AE319" s="132">
        <v>0</v>
      </c>
      <c r="AF319" s="133">
        <f>IF(D319 = D856,1,_xll.BDP(K319,$AF$11)*L319)</f>
        <v>1</v>
      </c>
      <c r="AG319" s="134">
        <f>AC319*AE319*V319/AF319 / AI816</f>
        <v>0</v>
      </c>
      <c r="AH319" s="278">
        <f>AC319*AE319*V319/AF319 / AI856</f>
        <v>0</v>
      </c>
      <c r="AI319" s="77"/>
      <c r="AJ319" s="73"/>
      <c r="AK319" s="65"/>
    </row>
    <row r="320" spans="1:37" x14ac:dyDescent="0.2">
      <c r="B320" s="120">
        <v>4108</v>
      </c>
      <c r="C320" s="120" t="s">
        <v>708</v>
      </c>
      <c r="D320" s="120" t="str">
        <f>_xll.BDP(C320,$D$11)</f>
        <v>EUR</v>
      </c>
      <c r="E320" s="120" t="s">
        <v>740</v>
      </c>
      <c r="F320" s="121">
        <f>_xll.BDP(C320,$F$11)</f>
        <v>2.7629999999999999</v>
      </c>
      <c r="G320" s="121">
        <f>_xll.BDP(C320,$G$11)</f>
        <v>2.7759999999999998</v>
      </c>
      <c r="H320" s="122">
        <f>IF(OR(OR(G320="#N/A N/A",G320="#N/A Real Time"),OR(F320="#N/A N/A",F320="#N/A Real Time")),0,  G320 - F320)</f>
        <v>1.2999999999999901E-2</v>
      </c>
      <c r="I320" s="123">
        <f>IF(OR(F320=0,F320="#N/A N/A"),0,H320 / F320*100)</f>
        <v>0.47050307636626493</v>
      </c>
      <c r="J320" s="124">
        <v>0</v>
      </c>
      <c r="K320" s="120" t="str">
        <f>CONCATENATE(D856,D320, " Curncy")</f>
        <v>EUREUR Curncy</v>
      </c>
      <c r="L320" s="120">
        <f>IF(D320 = D856,1,_xll.BDP(K320,$L$11))</f>
        <v>1</v>
      </c>
      <c r="M320" s="260">
        <f>IF(D320 = D856,1,_xll.BDP(K320,$M$11)*L320)</f>
        <v>1</v>
      </c>
      <c r="N320" s="126">
        <f>H320*J320*V320/M320</f>
        <v>0</v>
      </c>
      <c r="O320" s="127">
        <f>N320 / AA816</f>
        <v>0</v>
      </c>
      <c r="P320" s="268">
        <f>N320 / AA856</f>
        <v>0</v>
      </c>
      <c r="Q320" s="128">
        <f>IF(OR(OR(J320=0,G320 = "#N/A N/A"),G320="#N/A Real Time"),0,G320*J320*V320/M320)</f>
        <v>0</v>
      </c>
      <c r="R320" s="129">
        <f>Q320 / AA816*100</f>
        <v>0</v>
      </c>
      <c r="S320" s="273">
        <f>Q320 / AA856*100</f>
        <v>0</v>
      </c>
      <c r="T320" s="129">
        <f>IF(S320&lt;0,R320,0)</f>
        <v>0</v>
      </c>
      <c r="U320" s="273">
        <f>IF(S320&gt;0,R320,0)</f>
        <v>0</v>
      </c>
      <c r="V320" s="120">
        <f>IF(EXACT(D320,UPPER(D320)),1,0.01)/X320</f>
        <v>1</v>
      </c>
      <c r="W320" s="120">
        <v>0</v>
      </c>
      <c r="X320" s="120">
        <v>1</v>
      </c>
      <c r="Y320" s="127">
        <f>IF(AND(S320&lt;0,O320&gt;0),O320,0)</f>
        <v>0</v>
      </c>
      <c r="Z320" s="127">
        <f>IF(AND(S320&gt;0,O320&gt;0),O320,0)</f>
        <v>0</v>
      </c>
      <c r="AA320" s="74"/>
      <c r="AB320" s="130">
        <f>_xll.BDH(C320,$AB$11,$D$1,$D$1)</f>
        <v>2.875</v>
      </c>
      <c r="AC320" s="130">
        <f>IF(OR(OR(F320="#N/A N/A",F320="#N/A Real Time"),OR(AB320="#N/A N/A",AB320="#N/A Real Time")),0,  F320 - AB320)</f>
        <v>-0.1120000000000001</v>
      </c>
      <c r="AD320" s="177">
        <f>IF(OR(AB320=0,AB320="#N/A N/A"),0,AC320 / AB320*100)</f>
        <v>-3.8956521739130467</v>
      </c>
      <c r="AE320" s="132">
        <v>0</v>
      </c>
      <c r="AF320" s="133">
        <f>IF(D320 = D856,1,_xll.BDP(K320,$AF$11)*L320)</f>
        <v>1</v>
      </c>
      <c r="AG320" s="134">
        <f>AC320*AE320*V320/AF320 / AI816</f>
        <v>0</v>
      </c>
      <c r="AH320" s="278">
        <f>AC320*AE320*V320/AF320 / AI856</f>
        <v>0</v>
      </c>
      <c r="AI320" s="77"/>
      <c r="AJ320" s="73"/>
      <c r="AK320" s="65"/>
    </row>
    <row r="321" spans="1:37" x14ac:dyDescent="0.2">
      <c r="B321" s="120">
        <v>2876</v>
      </c>
      <c r="C321" s="120" t="s">
        <v>137</v>
      </c>
      <c r="D321" s="120" t="str">
        <f>_xll.BDP(C321,$D$11)</f>
        <v>EUR</v>
      </c>
      <c r="E321" s="120" t="s">
        <v>295</v>
      </c>
      <c r="F321" s="121">
        <f>_xll.BDP(C321,$F$11)</f>
        <v>35.22</v>
      </c>
      <c r="G321" s="121">
        <f>_xll.BDP(C321,$G$11)</f>
        <v>35.365000000000002</v>
      </c>
      <c r="H321" s="122">
        <f>IF(OR(OR(G321="#N/A N/A",G321="#N/A Real Time"),OR(F321="#N/A N/A",F321="#N/A Real Time")),0,  G321 - F321)</f>
        <v>0.14500000000000313</v>
      </c>
      <c r="I321" s="123">
        <f>IF(OR(F321=0,F321="#N/A N/A"),0,H321 / F321*100)</f>
        <v>0.4116978989210765</v>
      </c>
      <c r="J321" s="124">
        <v>0</v>
      </c>
      <c r="K321" s="120" t="str">
        <f>CONCATENATE(D856,D321, " Curncy")</f>
        <v>EUREUR Curncy</v>
      </c>
      <c r="L321" s="120">
        <f>IF(D321 = D856,1,_xll.BDP(K321,$L$11))</f>
        <v>1</v>
      </c>
      <c r="M321" s="260">
        <f>IF(D321 = D856,1,_xll.BDP(K321,$M$11)*L321)</f>
        <v>1</v>
      </c>
      <c r="N321" s="126">
        <f>H321*J321*V321/M321</f>
        <v>0</v>
      </c>
      <c r="O321" s="127">
        <f>N321 / AA816</f>
        <v>0</v>
      </c>
      <c r="P321" s="268">
        <f>N321 / AA856</f>
        <v>0</v>
      </c>
      <c r="Q321" s="128">
        <f>IF(OR(OR(J321=0,G321 = "#N/A N/A"),G321="#N/A Real Time"),0,G321*J321*V321/M321)</f>
        <v>0</v>
      </c>
      <c r="R321" s="129">
        <f>Q321 / AA816*100</f>
        <v>0</v>
      </c>
      <c r="S321" s="273">
        <f>Q321 / AA856*100</f>
        <v>0</v>
      </c>
      <c r="T321" s="129">
        <f>IF(S321&lt;0,R321,0)</f>
        <v>0</v>
      </c>
      <c r="U321" s="273">
        <f>IF(S321&gt;0,R321,0)</f>
        <v>0</v>
      </c>
      <c r="V321" s="120">
        <f>IF(EXACT(D321,UPPER(D321)),1,0.01)/X321</f>
        <v>1</v>
      </c>
      <c r="W321" s="120">
        <v>0</v>
      </c>
      <c r="X321" s="120">
        <v>1</v>
      </c>
      <c r="Y321" s="127">
        <f>IF(AND(S321&lt;0,O321&gt;0),O321,0)</f>
        <v>0</v>
      </c>
      <c r="Z321" s="127">
        <f>IF(AND(S321&gt;0,O321&gt;0),O321,0)</f>
        <v>0</v>
      </c>
      <c r="AA321" s="74"/>
      <c r="AB321" s="130">
        <f>_xll.BDH(C321,$AB$11,$D$1,$D$1)</f>
        <v>35.015000000000001</v>
      </c>
      <c r="AC321" s="130">
        <f>IF(OR(OR(F321="#N/A N/A",F321="#N/A Real Time"),OR(AB321="#N/A N/A",AB321="#N/A Real Time")),0,  F321 - AB321)</f>
        <v>0.20499999999999829</v>
      </c>
      <c r="AD321" s="177">
        <f>IF(OR(AB321=0,AB321="#N/A N/A"),0,AC321 / AB321*100)</f>
        <v>0.58546337284020644</v>
      </c>
      <c r="AE321" s="132">
        <v>0</v>
      </c>
      <c r="AF321" s="133">
        <f>IF(D321 = D856,1,_xll.BDP(K321,$AF$11)*L321)</f>
        <v>1</v>
      </c>
      <c r="AG321" s="134">
        <f>AC321*AE321*V321/AF321 / AI816</f>
        <v>0</v>
      </c>
      <c r="AH321" s="278">
        <f>AC321*AE321*V321/AF321 / AI856</f>
        <v>0</v>
      </c>
      <c r="AI321" s="77"/>
      <c r="AJ321" s="73"/>
      <c r="AK321" s="65"/>
    </row>
    <row r="322" spans="1:37" x14ac:dyDescent="0.2">
      <c r="B322" s="120">
        <v>24237</v>
      </c>
      <c r="C322" s="120" t="s">
        <v>709</v>
      </c>
      <c r="D322" s="120" t="str">
        <f>_xll.BDP(C322,$D$11)</f>
        <v>EUR</v>
      </c>
      <c r="E322" s="120" t="s">
        <v>1475</v>
      </c>
      <c r="F322" s="121">
        <f>_xll.BDP(C322,$F$11)</f>
        <v>26.6</v>
      </c>
      <c r="G322" s="121">
        <f>_xll.BDP(C322,$G$11)</f>
        <v>26.75</v>
      </c>
      <c r="H322" s="122">
        <f>IF(OR(OR(G322="#N/A N/A",G322="#N/A Real Time"),OR(F322="#N/A N/A",F322="#N/A Real Time")),0,  G322 - F322)</f>
        <v>0.14999999999999858</v>
      </c>
      <c r="I322" s="123">
        <f>IF(OR(F322=0,F322="#N/A N/A"),0,H322 / F322*100)</f>
        <v>0.56390977443608481</v>
      </c>
      <c r="J322" s="124">
        <v>0</v>
      </c>
      <c r="K322" s="120" t="str">
        <f>CONCATENATE(D856,D322, " Curncy")</f>
        <v>EUREUR Curncy</v>
      </c>
      <c r="L322" s="120">
        <f>IF(D322 = D856,1,_xll.BDP(K322,$L$11))</f>
        <v>1</v>
      </c>
      <c r="M322" s="260">
        <f>IF(D322 = D856,1,_xll.BDP(K322,$M$11)*L322)</f>
        <v>1</v>
      </c>
      <c r="N322" s="126">
        <f>H322*J322*V322/M322</f>
        <v>0</v>
      </c>
      <c r="O322" s="127">
        <f>N322 / AA816</f>
        <v>0</v>
      </c>
      <c r="P322" s="268">
        <f>N322 / AA856</f>
        <v>0</v>
      </c>
      <c r="Q322" s="128">
        <f>IF(OR(OR(J322=0,G322 = "#N/A N/A"),G322="#N/A Real Time"),0,G322*J322*V322/M322)</f>
        <v>0</v>
      </c>
      <c r="R322" s="129">
        <f>Q322 / AA816*100</f>
        <v>0</v>
      </c>
      <c r="S322" s="273">
        <f>Q322 / AA856*100</f>
        <v>0</v>
      </c>
      <c r="T322" s="129">
        <f>IF(S322&lt;0,R322,0)</f>
        <v>0</v>
      </c>
      <c r="U322" s="273">
        <f>IF(S322&gt;0,R322,0)</f>
        <v>0</v>
      </c>
      <c r="V322" s="120">
        <f>IF(EXACT(D322,UPPER(D322)),1,0.01)/X322</f>
        <v>1</v>
      </c>
      <c r="W322" s="120">
        <v>0</v>
      </c>
      <c r="X322" s="120">
        <v>1</v>
      </c>
      <c r="Y322" s="127">
        <f>IF(AND(S322&lt;0,O322&gt;0),O322,0)</f>
        <v>0</v>
      </c>
      <c r="Z322" s="127">
        <f>IF(AND(S322&gt;0,O322&gt;0),O322,0)</f>
        <v>0</v>
      </c>
      <c r="AA322" s="74"/>
      <c r="AB322" s="130">
        <f>_xll.BDH(C322,$AB$11,$D$1,$D$1)</f>
        <v>26.17</v>
      </c>
      <c r="AC322" s="130">
        <f>IF(OR(OR(F322="#N/A N/A",F322="#N/A Real Time"),OR(AB322="#N/A N/A",AB322="#N/A Real Time")),0,  F322 - AB322)</f>
        <v>0.42999999999999972</v>
      </c>
      <c r="AD322" s="177">
        <f>IF(OR(AB322=0,AB322="#N/A N/A"),0,AC322 / AB322*100)</f>
        <v>1.6431027894535717</v>
      </c>
      <c r="AE322" s="132">
        <v>0</v>
      </c>
      <c r="AF322" s="133">
        <f>IF(D322 = D856,1,_xll.BDP(K322,$AF$11)*L322)</f>
        <v>1</v>
      </c>
      <c r="AG322" s="134">
        <f>AC322*AE322*V322/AF322 / AI816</f>
        <v>0</v>
      </c>
      <c r="AH322" s="278">
        <f>AC322*AE322*V322/AF322 / AI856</f>
        <v>0</v>
      </c>
      <c r="AI322" s="77"/>
      <c r="AJ322" s="73"/>
      <c r="AK322" s="65"/>
    </row>
    <row r="323" spans="1:37" x14ac:dyDescent="0.2">
      <c r="B323" s="120">
        <v>1209</v>
      </c>
      <c r="C323" s="120" t="s">
        <v>710</v>
      </c>
      <c r="D323" s="120" t="str">
        <f>_xll.BDP(C323,$D$11)</f>
        <v>EUR</v>
      </c>
      <c r="E323" s="120" t="s">
        <v>741</v>
      </c>
      <c r="F323" s="121">
        <f>_xll.BDP(C323,$F$11)</f>
        <v>28.68</v>
      </c>
      <c r="G323" s="121">
        <f>_xll.BDP(C323,$G$11)</f>
        <v>28.61</v>
      </c>
      <c r="H323" s="122">
        <f>IF(OR(OR(G323="#N/A N/A",G323="#N/A Real Time"),OR(F323="#N/A N/A",F323="#N/A Real Time")),0,  G323 - F323)</f>
        <v>-7.0000000000000284E-2</v>
      </c>
      <c r="I323" s="123">
        <f>IF(OR(F323=0,F323="#N/A N/A"),0,H323 / F323*100)</f>
        <v>-0.24407252440725341</v>
      </c>
      <c r="J323" s="124">
        <v>0</v>
      </c>
      <c r="K323" s="120" t="str">
        <f>CONCATENATE(D856,D323, " Curncy")</f>
        <v>EUREUR Curncy</v>
      </c>
      <c r="L323" s="120">
        <f>IF(D323 = D856,1,_xll.BDP(K323,$L$11))</f>
        <v>1</v>
      </c>
      <c r="M323" s="260">
        <f>IF(D323 = D856,1,_xll.BDP(K323,$M$11)*L323)</f>
        <v>1</v>
      </c>
      <c r="N323" s="126">
        <f>H323*J323*V323/M323</f>
        <v>0</v>
      </c>
      <c r="O323" s="127">
        <f>N323 / AA816</f>
        <v>0</v>
      </c>
      <c r="P323" s="268">
        <f>N323 / AA856</f>
        <v>0</v>
      </c>
      <c r="Q323" s="128">
        <f>IF(OR(OR(J323=0,G323 = "#N/A N/A"),G323="#N/A Real Time"),0,G323*J323*V323/M323)</f>
        <v>0</v>
      </c>
      <c r="R323" s="129">
        <f>Q323 / AA816*100</f>
        <v>0</v>
      </c>
      <c r="S323" s="273">
        <f>Q323 / AA856*100</f>
        <v>0</v>
      </c>
      <c r="T323" s="129">
        <f>IF(S323&lt;0,R323,0)</f>
        <v>0</v>
      </c>
      <c r="U323" s="273">
        <f>IF(S323&gt;0,R323,0)</f>
        <v>0</v>
      </c>
      <c r="V323" s="120">
        <f>IF(EXACT(D323,UPPER(D323)),1,0.01)/X323</f>
        <v>1</v>
      </c>
      <c r="W323" s="120">
        <v>0</v>
      </c>
      <c r="X323" s="120">
        <v>1</v>
      </c>
      <c r="Y323" s="127">
        <f>IF(AND(S323&lt;0,O323&gt;0),O323,0)</f>
        <v>0</v>
      </c>
      <c r="Z323" s="127">
        <f>IF(AND(S323&gt;0,O323&gt;0),O323,0)</f>
        <v>0</v>
      </c>
      <c r="AA323" s="74"/>
      <c r="AB323" s="130">
        <f>_xll.BDH(C323,$AB$11,$D$1,$D$1)</f>
        <v>28.844999999999999</v>
      </c>
      <c r="AC323" s="130">
        <f>IF(OR(OR(F323="#N/A N/A",F323="#N/A Real Time"),OR(AB323="#N/A N/A",AB323="#N/A Real Time")),0,  F323 - AB323)</f>
        <v>-0.16499999999999915</v>
      </c>
      <c r="AD323" s="177">
        <f>IF(OR(AB323=0,AB323="#N/A N/A"),0,AC323 / AB323*100)</f>
        <v>-0.57202288091523368</v>
      </c>
      <c r="AE323" s="132">
        <v>0</v>
      </c>
      <c r="AF323" s="133">
        <f>IF(D323 = D856,1,_xll.BDP(K323,$AF$11)*L323)</f>
        <v>1</v>
      </c>
      <c r="AG323" s="134">
        <f>AC323*AE323*V323/AF323 / AI816</f>
        <v>0</v>
      </c>
      <c r="AH323" s="278">
        <f>AC323*AE323*V323/AF323 / AI856</f>
        <v>0</v>
      </c>
      <c r="AI323" s="77"/>
      <c r="AJ323" s="73"/>
      <c r="AK323" s="65"/>
    </row>
    <row r="324" spans="1:37" x14ac:dyDescent="0.2">
      <c r="B324" s="120">
        <v>6889</v>
      </c>
      <c r="C324" s="120" t="s">
        <v>711</v>
      </c>
      <c r="D324" s="120" t="str">
        <f>_xll.BDP(C324,$D$11)</f>
        <v>EUR</v>
      </c>
      <c r="E324" s="120" t="s">
        <v>742</v>
      </c>
      <c r="F324" s="121">
        <f>_xll.BDP(C324,$F$11)</f>
        <v>60.98</v>
      </c>
      <c r="G324" s="121">
        <f>_xll.BDP(C324,$G$11)</f>
        <v>61.06</v>
      </c>
      <c r="H324" s="122">
        <f>IF(OR(OR(G324="#N/A N/A",G324="#N/A Real Time"),OR(F324="#N/A N/A",F324="#N/A Real Time")),0,  G324 - F324)</f>
        <v>8.00000000000054E-2</v>
      </c>
      <c r="I324" s="123">
        <f>IF(OR(F324=0,F324="#N/A N/A"),0,H324 / F324*100)</f>
        <v>0.13119055428010071</v>
      </c>
      <c r="J324" s="124">
        <v>0</v>
      </c>
      <c r="K324" s="120" t="str">
        <f>CONCATENATE(D856,D324, " Curncy")</f>
        <v>EUREUR Curncy</v>
      </c>
      <c r="L324" s="120">
        <f>IF(D324 = D856,1,_xll.BDP(K324,$L$11))</f>
        <v>1</v>
      </c>
      <c r="M324" s="260">
        <f>IF(D324 = D856,1,_xll.BDP(K324,$M$11)*L324)</f>
        <v>1</v>
      </c>
      <c r="N324" s="126">
        <f>H324*J324*V324/M324</f>
        <v>0</v>
      </c>
      <c r="O324" s="127">
        <f>N324 / AA816</f>
        <v>0</v>
      </c>
      <c r="P324" s="268">
        <f>N324 / AA856</f>
        <v>0</v>
      </c>
      <c r="Q324" s="128">
        <f>IF(OR(OR(J324=0,G324 = "#N/A N/A"),G324="#N/A Real Time"),0,G324*J324*V324/M324)</f>
        <v>0</v>
      </c>
      <c r="R324" s="129">
        <f>Q324 / AA816*100</f>
        <v>0</v>
      </c>
      <c r="S324" s="273">
        <f>Q324 / AA856*100</f>
        <v>0</v>
      </c>
      <c r="T324" s="129">
        <f>IF(S324&lt;0,R324,0)</f>
        <v>0</v>
      </c>
      <c r="U324" s="273">
        <f>IF(S324&gt;0,R324,0)</f>
        <v>0</v>
      </c>
      <c r="V324" s="120">
        <f>IF(EXACT(D324,UPPER(D324)),1,0.01)/X324</f>
        <v>1</v>
      </c>
      <c r="W324" s="120">
        <v>0</v>
      </c>
      <c r="X324" s="120">
        <v>1</v>
      </c>
      <c r="Y324" s="127">
        <f>IF(AND(S324&lt;0,O324&gt;0),O324,0)</f>
        <v>0</v>
      </c>
      <c r="Z324" s="127">
        <f>IF(AND(S324&gt;0,O324&gt;0),O324,0)</f>
        <v>0</v>
      </c>
      <c r="AA324" s="74"/>
      <c r="AB324" s="130">
        <f>_xll.BDH(C324,$AB$11,$D$1,$D$1)</f>
        <v>61.06</v>
      </c>
      <c r="AC324" s="130">
        <f>IF(OR(OR(F324="#N/A N/A",F324="#N/A Real Time"),OR(AB324="#N/A N/A",AB324="#N/A Real Time")),0,  F324 - AB324)</f>
        <v>-8.00000000000054E-2</v>
      </c>
      <c r="AD324" s="177">
        <f>IF(OR(AB324=0,AB324="#N/A N/A"),0,AC324 / AB324*100)</f>
        <v>-0.13101867016050672</v>
      </c>
      <c r="AE324" s="132">
        <v>0</v>
      </c>
      <c r="AF324" s="133">
        <f>IF(D324 = D856,1,_xll.BDP(K324,$AF$11)*L324)</f>
        <v>1</v>
      </c>
      <c r="AG324" s="134">
        <f>AC324*AE324*V324/AF324 / AI816</f>
        <v>0</v>
      </c>
      <c r="AH324" s="278">
        <f>AC324*AE324*V324/AF324 / AI856</f>
        <v>0</v>
      </c>
      <c r="AI324" s="77"/>
      <c r="AJ324" s="73"/>
      <c r="AK324" s="65"/>
    </row>
    <row r="325" spans="1:37" x14ac:dyDescent="0.2">
      <c r="A325" s="102" t="s">
        <v>263</v>
      </c>
      <c r="B325" s="102"/>
      <c r="C325" s="102"/>
      <c r="D325" s="102"/>
      <c r="E325" s="102" t="s">
        <v>136</v>
      </c>
      <c r="F325" s="136"/>
      <c r="G325" s="136"/>
      <c r="H325" s="137"/>
      <c r="I325" s="138"/>
      <c r="J325" s="139"/>
      <c r="K325" s="102"/>
      <c r="L325" s="102"/>
      <c r="M325" s="263"/>
      <c r="N325" s="158">
        <f xml:space="preserve"> SUM(N310:N324)</f>
        <v>-54814.460000000123</v>
      </c>
      <c r="O325" s="140">
        <f xml:space="preserve"> SUM(O310:O324)</f>
        <v>-2.7418951095176705E-4</v>
      </c>
      <c r="P325" s="270">
        <f xml:space="preserve"> SUM(P310:P324)</f>
        <v>-2.5555699047709725E-4</v>
      </c>
      <c r="Q325" s="141">
        <f xml:space="preserve"> SUM(Q310:Q324)</f>
        <v>-1876161.0599999996</v>
      </c>
      <c r="R325" s="142">
        <f xml:space="preserve"> SUM(R310:R324)</f>
        <v>-0.93848171359919963</v>
      </c>
      <c r="S325" s="275">
        <f xml:space="preserve"> SUM(S310:S324)</f>
        <v>-0.8747072837056491</v>
      </c>
      <c r="T325" s="142">
        <f xml:space="preserve"> SUM(T310:T324)</f>
        <v>-3.6129811126954294</v>
      </c>
      <c r="U325" s="275">
        <f xml:space="preserve"> SUM(U310:U324)</f>
        <v>2.6744993990962298</v>
      </c>
      <c r="V325" s="102"/>
      <c r="W325" s="102"/>
      <c r="X325" s="102"/>
      <c r="Y325" s="143">
        <f xml:space="preserve"> SUM(Y310:Y324)</f>
        <v>1.5087749734347587E-5</v>
      </c>
      <c r="Z325" s="143">
        <f xml:space="preserve"> SUM(Z310:Z324)</f>
        <v>0</v>
      </c>
      <c r="AA325" s="102"/>
      <c r="AB325" s="144"/>
      <c r="AC325" s="144"/>
      <c r="AD325" s="178"/>
      <c r="AE325" s="145"/>
      <c r="AF325" s="146"/>
      <c r="AG325" s="147">
        <f xml:space="preserve"> SUM(AG310:AG324)</f>
        <v>-2.9938273688068695E-4</v>
      </c>
      <c r="AH325" s="280">
        <f xml:space="preserve"> SUM(AH310:AH324)</f>
        <v>-2.7903738758885575E-4</v>
      </c>
      <c r="AI325" s="285"/>
      <c r="AJ325" s="73"/>
      <c r="AK325" s="65"/>
    </row>
    <row r="326" spans="1:37" x14ac:dyDescent="0.2">
      <c r="B326" s="32"/>
      <c r="C326" s="51"/>
      <c r="F326" s="38"/>
      <c r="G326" s="38"/>
      <c r="H326" s="39"/>
      <c r="I326" s="42"/>
      <c r="J326" s="18"/>
      <c r="K326" s="32"/>
      <c r="L326" s="32"/>
      <c r="M326" s="291"/>
      <c r="N326" s="99"/>
      <c r="O326" s="57"/>
      <c r="P326" s="297"/>
      <c r="Q326" s="40"/>
      <c r="R326" s="44"/>
      <c r="S326" s="303"/>
      <c r="T326" s="100"/>
      <c r="U326" s="307"/>
      <c r="V326" s="24"/>
      <c r="Y326" s="53"/>
      <c r="Z326" s="53"/>
      <c r="AA326" s="74"/>
      <c r="AB326" s="68"/>
      <c r="AC326" s="67"/>
      <c r="AD326" s="60"/>
      <c r="AE326" s="59"/>
      <c r="AF326" s="61"/>
      <c r="AG326" s="72"/>
      <c r="AH326" s="309"/>
      <c r="AI326" s="77"/>
      <c r="AJ326" s="73"/>
      <c r="AK326" s="65"/>
    </row>
    <row r="327" spans="1:37" x14ac:dyDescent="0.2">
      <c r="B327" s="120">
        <v>24498</v>
      </c>
      <c r="C327" s="120" t="s">
        <v>135</v>
      </c>
      <c r="D327" s="120" t="str">
        <f>_xll.BDP(C327,$D$11)</f>
        <v>NOK</v>
      </c>
      <c r="E327" s="120" t="s">
        <v>310</v>
      </c>
      <c r="F327" s="121">
        <f>_xll.BDP(C327,$F$11)</f>
        <v>306.8</v>
      </c>
      <c r="G327" s="121">
        <f>_xll.BDP(C327,$G$11)</f>
        <v>306.10000000000002</v>
      </c>
      <c r="H327" s="122">
        <f>IF(OR(OR(G327="#N/A N/A",G327="#N/A Real Time"),OR(F327="#N/A N/A",F327="#N/A Real Time")),0,  G327 - F327)</f>
        <v>-0.69999999999998863</v>
      </c>
      <c r="I327" s="123">
        <f>IF(OR(F327=0,F327="#N/A N/A"),0,H327 / F327*100)</f>
        <v>-0.22816166883963124</v>
      </c>
      <c r="J327" s="124">
        <v>286326</v>
      </c>
      <c r="K327" s="120" t="str">
        <f>CONCATENATE(D856,D327, " Curncy")</f>
        <v>EURNOK Curncy</v>
      </c>
      <c r="L327" s="120">
        <f>IF(D327 = D856,1,_xll.BDP(K327,$L$11))</f>
        <v>1</v>
      </c>
      <c r="M327" s="260">
        <f>IF(D327 = D856,1,_xll.BDP(K327,$M$11)*L327)</f>
        <v>9.6133000000000006</v>
      </c>
      <c r="N327" s="126">
        <f>H327*J327*V327/M327</f>
        <v>-20849.052874662888</v>
      </c>
      <c r="O327" s="127">
        <f>N327 / AA816</f>
        <v>-1.0428984635644203E-4</v>
      </c>
      <c r="P327" s="268">
        <f>N327 / AA856</f>
        <v>-9.7202840399170388E-5</v>
      </c>
      <c r="Q327" s="128">
        <f>IF(OR(OR(J327=0,G327 = "#N/A N/A"),G327="#N/A Real Time"),0,G327*J327*V327/M327)</f>
        <v>9116992.9784777351</v>
      </c>
      <c r="R327" s="129">
        <f>Q327 / AA816*100</f>
        <v>4.5604459956724899</v>
      </c>
      <c r="S327" s="273">
        <f>Q327 / AA856*100</f>
        <v>4.2505413494552204</v>
      </c>
      <c r="T327" s="129">
        <f>IF(S327&lt;0,R327,0)</f>
        <v>0</v>
      </c>
      <c r="U327" s="273">
        <f>IF(S327&gt;0,R327,0)</f>
        <v>4.5604459956724899</v>
      </c>
      <c r="V327" s="120">
        <f>IF(EXACT(D327,UPPER(D327)),1,0.01)/X327</f>
        <v>1</v>
      </c>
      <c r="W327" s="120">
        <v>0</v>
      </c>
      <c r="X327" s="120">
        <v>1</v>
      </c>
      <c r="Y327" s="127">
        <f>IF(AND(S327&lt;0,O327&gt;0),O327,0)</f>
        <v>0</v>
      </c>
      <c r="Z327" s="127">
        <f>IF(AND(S327&gt;0,O327&gt;0),O327,0)</f>
        <v>0</v>
      </c>
      <c r="AA327" s="74"/>
      <c r="AB327" s="130">
        <f>_xll.BDH(C327,$AB$11,$D$1,$D$1)</f>
        <v>308.7</v>
      </c>
      <c r="AC327" s="130">
        <f>IF(OR(OR(F327="#N/A N/A",F327="#N/A Real Time"),OR(AB327="#N/A N/A",AB327="#N/A Real Time")),0,  F327 - AB327)</f>
        <v>-1.8999999999999773</v>
      </c>
      <c r="AD327" s="177">
        <f>IF(OR(AB327=0,AB327="#N/A N/A"),0,AC327 / AB327*100)</f>
        <v>-0.61548428895366936</v>
      </c>
      <c r="AE327" s="132">
        <v>286326</v>
      </c>
      <c r="AF327" s="133">
        <f>IF(D327 = D856,1,_xll.BDP(K327,$AF$11)*L327)</f>
        <v>9.5894999999999992</v>
      </c>
      <c r="AG327" s="134">
        <f>AC327*AE327*V327/AF327 / AI816</f>
        <v>-2.8319652942788688E-4</v>
      </c>
      <c r="AH327" s="278">
        <f>AC327*AE327*V327/AF327 / AI856</f>
        <v>-2.639511568674078E-4</v>
      </c>
      <c r="AI327" s="77"/>
      <c r="AJ327" s="73"/>
      <c r="AK327" s="65"/>
    </row>
    <row r="328" spans="1:37" x14ac:dyDescent="0.2">
      <c r="B328" s="120">
        <v>26358</v>
      </c>
      <c r="C328" s="120" t="s">
        <v>134</v>
      </c>
      <c r="D328" s="120" t="str">
        <f>_xll.BDP(C328,$D$11)</f>
        <v>NOK</v>
      </c>
      <c r="E328" s="120" t="s">
        <v>305</v>
      </c>
      <c r="F328" s="121">
        <f>_xll.BDP(C328,$F$11)</f>
        <v>26.08</v>
      </c>
      <c r="G328" s="121">
        <f>_xll.BDP(C328,$G$11)</f>
        <v>26.06</v>
      </c>
      <c r="H328" s="122">
        <f>IF(OR(OR(G328="#N/A N/A",G328="#N/A Real Time"),OR(F328="#N/A N/A",F328="#N/A Real Time")),0,  G328 - F328)</f>
        <v>-1.9999999999999574E-2</v>
      </c>
      <c r="I328" s="123">
        <f>IF(OR(F328=0,F328="#N/A N/A"),0,H328 / F328*100)</f>
        <v>-7.6687116564415556E-2</v>
      </c>
      <c r="J328" s="124">
        <v>0</v>
      </c>
      <c r="K328" s="120" t="str">
        <f>CONCATENATE(D856,D328, " Curncy")</f>
        <v>EURNOK Curncy</v>
      </c>
      <c r="L328" s="120">
        <f>IF(D328 = D856,1,_xll.BDP(K328,$L$11))</f>
        <v>1</v>
      </c>
      <c r="M328" s="260">
        <f>IF(D328 = D856,1,_xll.BDP(K328,$M$11)*L328)</f>
        <v>9.6133000000000006</v>
      </c>
      <c r="N328" s="126">
        <f>H328*J328*V328/M328</f>
        <v>0</v>
      </c>
      <c r="O328" s="127">
        <f>N328 / AA816</f>
        <v>0</v>
      </c>
      <c r="P328" s="268">
        <f>N328 / AA856</f>
        <v>0</v>
      </c>
      <c r="Q328" s="128">
        <f>IF(OR(OR(J328=0,G328 = "#N/A N/A"),G328="#N/A Real Time"),0,G328*J328*V328/M328)</f>
        <v>0</v>
      </c>
      <c r="R328" s="129">
        <f>Q328 / AA816*100</f>
        <v>0</v>
      </c>
      <c r="S328" s="273">
        <f>Q328 / AA856*100</f>
        <v>0</v>
      </c>
      <c r="T328" s="129">
        <f>IF(S328&lt;0,R328,0)</f>
        <v>0</v>
      </c>
      <c r="U328" s="273">
        <f>IF(S328&gt;0,R328,0)</f>
        <v>0</v>
      </c>
      <c r="V328" s="120">
        <f>IF(EXACT(D328,UPPER(D328)),1,0.01)/X328</f>
        <v>1</v>
      </c>
      <c r="W328" s="120">
        <v>0</v>
      </c>
      <c r="X328" s="120">
        <v>1</v>
      </c>
      <c r="Y328" s="127">
        <f>IF(AND(S328&lt;0,O328&gt;0),O328,0)</f>
        <v>0</v>
      </c>
      <c r="Z328" s="127">
        <f>IF(AND(S328&gt;0,O328&gt;0),O328,0)</f>
        <v>0</v>
      </c>
      <c r="AA328" s="74"/>
      <c r="AB328" s="130">
        <f>_xll.BDH(C328,$AB$11,$D$1,$D$1)</f>
        <v>26.62</v>
      </c>
      <c r="AC328" s="130">
        <f>IF(OR(OR(F328="#N/A N/A",F328="#N/A Real Time"),OR(AB328="#N/A N/A",AB328="#N/A Real Time")),0,  F328 - AB328)</f>
        <v>-0.5400000000000027</v>
      </c>
      <c r="AD328" s="177">
        <f>IF(OR(AB328=0,AB328="#N/A N/A"),0,AC328 / AB328*100)</f>
        <v>-2.02854996243427</v>
      </c>
      <c r="AE328" s="132">
        <v>0</v>
      </c>
      <c r="AF328" s="133">
        <f>IF(D328 = D856,1,_xll.BDP(K328,$AF$11)*L328)</f>
        <v>9.5894999999999992</v>
      </c>
      <c r="AG328" s="134">
        <f>AC328*AE328*V328/AF328 / AI816</f>
        <v>0</v>
      </c>
      <c r="AH328" s="278">
        <f>AC328*AE328*V328/AF328 / AI856</f>
        <v>0</v>
      </c>
      <c r="AI328" s="77"/>
      <c r="AJ328" s="73"/>
      <c r="AK328" s="65"/>
    </row>
    <row r="329" spans="1:37" x14ac:dyDescent="0.2">
      <c r="B329" s="120">
        <v>2981</v>
      </c>
      <c r="C329" s="120" t="s">
        <v>729</v>
      </c>
      <c r="D329" s="120" t="str">
        <f>_xll.BDP(C329,$D$11)</f>
        <v>NOK</v>
      </c>
      <c r="E329" s="120" t="s">
        <v>758</v>
      </c>
      <c r="F329" s="121">
        <f>_xll.BDP(C329,$F$11)</f>
        <v>165.8</v>
      </c>
      <c r="G329" s="121">
        <f>_xll.BDP(C329,$G$11)</f>
        <v>166.5</v>
      </c>
      <c r="H329" s="122">
        <f>IF(OR(OR(G329="#N/A N/A",G329="#N/A Real Time"),OR(F329="#N/A N/A",F329="#N/A Real Time")),0,  G329 - F329)</f>
        <v>0.69999999999998863</v>
      </c>
      <c r="I329" s="123">
        <f>IF(OR(F329=0,F329="#N/A N/A"),0,H329 / F329*100)</f>
        <v>0.42219541616404621</v>
      </c>
      <c r="J329" s="124">
        <v>0</v>
      </c>
      <c r="K329" s="120" t="str">
        <f>CONCATENATE(D856,D329, " Curncy")</f>
        <v>EURNOK Curncy</v>
      </c>
      <c r="L329" s="120">
        <f>IF(D329 = D856,1,_xll.BDP(K329,$L$11))</f>
        <v>1</v>
      </c>
      <c r="M329" s="260">
        <f>IF(D329 = D856,1,_xll.BDP(K329,$M$11)*L329)</f>
        <v>9.6133000000000006</v>
      </c>
      <c r="N329" s="126">
        <f>H329*J329*V329/M329</f>
        <v>0</v>
      </c>
      <c r="O329" s="127">
        <f>N329 / AA816</f>
        <v>0</v>
      </c>
      <c r="P329" s="268">
        <f>N329 / AA856</f>
        <v>0</v>
      </c>
      <c r="Q329" s="128">
        <f>IF(OR(OR(J329=0,G329 = "#N/A N/A"),G329="#N/A Real Time"),0,G329*J329*V329/M329)</f>
        <v>0</v>
      </c>
      <c r="R329" s="129">
        <f>Q329 / AA816*100</f>
        <v>0</v>
      </c>
      <c r="S329" s="273">
        <f>Q329 / AA856*100</f>
        <v>0</v>
      </c>
      <c r="T329" s="129">
        <f>IF(S329&lt;0,R329,0)</f>
        <v>0</v>
      </c>
      <c r="U329" s="273">
        <f>IF(S329&gt;0,R329,0)</f>
        <v>0</v>
      </c>
      <c r="V329" s="120">
        <f>IF(EXACT(D329,UPPER(D329)),1,0.01)/X329</f>
        <v>1</v>
      </c>
      <c r="W329" s="120">
        <v>0</v>
      </c>
      <c r="X329" s="120">
        <v>1</v>
      </c>
      <c r="Y329" s="127">
        <f>IF(AND(S329&lt;0,O329&gt;0),O329,0)</f>
        <v>0</v>
      </c>
      <c r="Z329" s="127">
        <f>IF(AND(S329&gt;0,O329&gt;0),O329,0)</f>
        <v>0</v>
      </c>
      <c r="AA329" s="74"/>
      <c r="AB329" s="130">
        <f>_xll.BDH(C329,$AB$11,$D$1,$D$1)</f>
        <v>164</v>
      </c>
      <c r="AC329" s="130">
        <f>IF(OR(OR(F329="#N/A N/A",F329="#N/A Real Time"),OR(AB329="#N/A N/A",AB329="#N/A Real Time")),0,  F329 - AB329)</f>
        <v>1.8000000000000114</v>
      </c>
      <c r="AD329" s="177">
        <f>IF(OR(AB329=0,AB329="#N/A N/A"),0,AC329 / AB329*100)</f>
        <v>1.0975609756097631</v>
      </c>
      <c r="AE329" s="132">
        <v>0</v>
      </c>
      <c r="AF329" s="133">
        <f>IF(D329 = D856,1,_xll.BDP(K329,$AF$11)*L329)</f>
        <v>9.5894999999999992</v>
      </c>
      <c r="AG329" s="134">
        <f>AC329*AE329*V329/AF329 / AI816</f>
        <v>0</v>
      </c>
      <c r="AH329" s="278">
        <f>AC329*AE329*V329/AF329 / AI856</f>
        <v>0</v>
      </c>
      <c r="AI329" s="77"/>
      <c r="AJ329" s="73"/>
      <c r="AK329" s="65"/>
    </row>
    <row r="330" spans="1:37" x14ac:dyDescent="0.2">
      <c r="B330" s="120">
        <v>565</v>
      </c>
      <c r="C330" s="120" t="s">
        <v>133</v>
      </c>
      <c r="D330" s="120" t="str">
        <f>_xll.BDP(C330,$D$11)</f>
        <v>NOK</v>
      </c>
      <c r="E330" s="120" t="s">
        <v>301</v>
      </c>
      <c r="F330" s="121">
        <f>_xll.BDP(C330,$F$11)</f>
        <v>67.05</v>
      </c>
      <c r="G330" s="121">
        <f>_xll.BDP(C330,$G$11)</f>
        <v>66.3</v>
      </c>
      <c r="H330" s="122">
        <f>IF(OR(OR(G330="#N/A N/A",G330="#N/A Real Time"),OR(F330="#N/A N/A",F330="#N/A Real Time")),0,  G330 - F330)</f>
        <v>-0.75</v>
      </c>
      <c r="I330" s="123">
        <f>IF(OR(F330=0,F330="#N/A N/A"),0,H330 / F330*100)</f>
        <v>-1.1185682326621924</v>
      </c>
      <c r="J330" s="124">
        <v>278067</v>
      </c>
      <c r="K330" s="120" t="str">
        <f>CONCATENATE(D856,D330, " Curncy")</f>
        <v>EURNOK Curncy</v>
      </c>
      <c r="L330" s="120">
        <f>IF(D330 = D856,1,_xll.BDP(K330,$L$11))</f>
        <v>1</v>
      </c>
      <c r="M330" s="260">
        <f>IF(D330 = D856,1,_xll.BDP(K330,$M$11)*L330)</f>
        <v>9.6133000000000006</v>
      </c>
      <c r="N330" s="126">
        <f>H330*J330*V330/M330</f>
        <v>-21693.929243860068</v>
      </c>
      <c r="O330" s="127">
        <f>N330 / AA816</f>
        <v>-1.0851603481994015E-4</v>
      </c>
      <c r="P330" s="268">
        <f>N330 / AA856</f>
        <v>-1.0114183865323049E-4</v>
      </c>
      <c r="Q330" s="128">
        <f>IF(OR(OR(J330=0,G330 = "#N/A N/A"),G330="#N/A Real Time"),0,G330*J330*V330/M330)</f>
        <v>1917743.3451572298</v>
      </c>
      <c r="R330" s="129">
        <f>Q330 / AA816*100</f>
        <v>0.95928174780827091</v>
      </c>
      <c r="S330" s="273">
        <f>Q330 / AA856*100</f>
        <v>0.89409385369455752</v>
      </c>
      <c r="T330" s="129">
        <f>IF(S330&lt;0,R330,0)</f>
        <v>0</v>
      </c>
      <c r="U330" s="273">
        <f>IF(S330&gt;0,R330,0)</f>
        <v>0.95928174780827091</v>
      </c>
      <c r="V330" s="120">
        <f>IF(EXACT(D330,UPPER(D330)),1,0.01)/X330</f>
        <v>1</v>
      </c>
      <c r="W330" s="120">
        <v>0</v>
      </c>
      <c r="X330" s="120">
        <v>1</v>
      </c>
      <c r="Y330" s="127">
        <f>IF(AND(S330&lt;0,O330&gt;0),O330,0)</f>
        <v>0</v>
      </c>
      <c r="Z330" s="127">
        <f>IF(AND(S330&gt;0,O330&gt;0),O330,0)</f>
        <v>0</v>
      </c>
      <c r="AA330" s="74"/>
      <c r="AB330" s="130">
        <f>_xll.BDH(C330,$AB$11,$D$1,$D$1)</f>
        <v>66.2</v>
      </c>
      <c r="AC330" s="130">
        <f>IF(OR(OR(F330="#N/A N/A",F330="#N/A Real Time"),OR(AB330="#N/A N/A",AB330="#N/A Real Time")),0,  F330 - AB330)</f>
        <v>0.84999999999999432</v>
      </c>
      <c r="AD330" s="177">
        <f>IF(OR(AB330=0,AB330="#N/A N/A"),0,AC330 / AB330*100)</f>
        <v>1.2839879154078464</v>
      </c>
      <c r="AE330" s="132">
        <v>278067</v>
      </c>
      <c r="AF330" s="133">
        <f>IF(D330 = D856,1,_xll.BDP(K330,$AF$11)*L330)</f>
        <v>9.5894999999999992</v>
      </c>
      <c r="AG330" s="134">
        <f>AC330*AE330*V330/AF330 / AI816</f>
        <v>1.2303875182789609E-4</v>
      </c>
      <c r="AH330" s="278">
        <f>AC330*AE330*V330/AF330 / AI856</f>
        <v>1.146773265551787E-4</v>
      </c>
      <c r="AI330" s="77"/>
      <c r="AJ330" s="73"/>
      <c r="AK330" s="65"/>
    </row>
    <row r="331" spans="1:37" x14ac:dyDescent="0.2">
      <c r="A331" s="209"/>
      <c r="B331" s="120">
        <v>28128</v>
      </c>
      <c r="C331" s="120" t="s">
        <v>1467</v>
      </c>
      <c r="D331" s="120" t="str">
        <f>_xll.BDP(C331,$D$11)</f>
        <v>NOK</v>
      </c>
      <c r="E331" s="120" t="s">
        <v>1468</v>
      </c>
      <c r="F331" s="121">
        <f>_xll.BDP(C331,$F$11)</f>
        <v>3.6</v>
      </c>
      <c r="G331" s="121">
        <f>_xll.BDP(C331,$G$11)</f>
        <v>3.55</v>
      </c>
      <c r="H331" s="122">
        <f>IF(OR(OR(G331="#N/A N/A",G331="#N/A Real Time"),OR(F331="#N/A N/A",F331="#N/A Real Time")),0,  G331 - F331)</f>
        <v>-5.0000000000000266E-2</v>
      </c>
      <c r="I331" s="123">
        <f>IF(OR(F331=0,F331="#N/A N/A"),0,H331 / F331*100)</f>
        <v>-1.3888888888888962</v>
      </c>
      <c r="J331" s="124">
        <v>230060</v>
      </c>
      <c r="K331" s="120" t="str">
        <f>CONCATENATE(D856,D331, " Curncy")</f>
        <v>EURNOK Curncy</v>
      </c>
      <c r="L331" s="120">
        <f>IF(D331 = D856,1,_xll.BDP(K331,$L$11))</f>
        <v>1</v>
      </c>
      <c r="M331" s="260">
        <f>IF(D331 = D856,1,_xll.BDP(K331,$M$11)*L331)</f>
        <v>9.6133000000000006</v>
      </c>
      <c r="N331" s="126">
        <f>H331*J331*V331/M331</f>
        <v>-1196.5714166831433</v>
      </c>
      <c r="O331" s="127">
        <f>N331 / AA816</f>
        <v>-5.9854157380956305E-6</v>
      </c>
      <c r="P331" s="268">
        <f>N331 / AA856</f>
        <v>-5.5786774172081628E-6</v>
      </c>
      <c r="Q331" s="128">
        <f>IF(OR(OR(J331=0,G331 = "#N/A N/A"),G331="#N/A Real Time"),0,G331*J331*V331/M331)</f>
        <v>84956.570584502711</v>
      </c>
      <c r="R331" s="129">
        <f>Q331 / AA816*100</f>
        <v>4.2496451740478745E-2</v>
      </c>
      <c r="S331" s="273">
        <f>Q331 / AA856*100</f>
        <v>3.9608609662177739E-2</v>
      </c>
      <c r="T331" s="129">
        <f>IF(S331&lt;0,R331,0)</f>
        <v>0</v>
      </c>
      <c r="U331" s="273">
        <f>IF(S331&gt;0,R331,0)</f>
        <v>4.2496451740478745E-2</v>
      </c>
      <c r="V331" s="120">
        <f>IF(EXACT(D331,UPPER(D331)),1,0.01)/X331</f>
        <v>1</v>
      </c>
      <c r="W331" s="120">
        <v>0</v>
      </c>
      <c r="X331" s="120">
        <v>1</v>
      </c>
      <c r="Y331" s="127">
        <f>IF(AND(S331&lt;0,O331&gt;0),O331,0)</f>
        <v>0</v>
      </c>
      <c r="Z331" s="127">
        <f>IF(AND(S331&gt;0,O331&gt;0),O331,0)</f>
        <v>0</v>
      </c>
      <c r="AA331" s="218"/>
      <c r="AB331" s="130">
        <f>_xll.BDH(C331,$AB$11,$D$1,$D$1)</f>
        <v>3.6</v>
      </c>
      <c r="AC331" s="130">
        <f>IF(OR(OR(F331="#N/A N/A",F331="#N/A Real Time"),OR(AB331="#N/A N/A",AB331="#N/A Real Time")),0,  F331 - AB331)</f>
        <v>0</v>
      </c>
      <c r="AD331" s="177">
        <f>IF(OR(AB331=0,AB331="#N/A N/A"),0,AC331 / AB331*100)</f>
        <v>0</v>
      </c>
      <c r="AE331" s="132">
        <v>230060</v>
      </c>
      <c r="AF331" s="133">
        <f>IF(D331 = D856,1,_xll.BDP(K331,$AF$11)*L331)</f>
        <v>9.5894999999999992</v>
      </c>
      <c r="AG331" s="134">
        <f>AC331*AE331*V331/AF331 / AI816</f>
        <v>0</v>
      </c>
      <c r="AH331" s="278">
        <f>AC331*AE331*V331/AF331 / AI856</f>
        <v>0</v>
      </c>
      <c r="AI331" s="223"/>
      <c r="AJ331" s="73"/>
      <c r="AK331" s="65"/>
    </row>
    <row r="332" spans="1:37" x14ac:dyDescent="0.2">
      <c r="A332" s="209"/>
      <c r="B332" s="120">
        <v>1464</v>
      </c>
      <c r="C332" s="120" t="s">
        <v>1574</v>
      </c>
      <c r="D332" s="120" t="str">
        <f>_xll.BDP(C332,$D$11)</f>
        <v>NOK</v>
      </c>
      <c r="E332" s="120" t="s">
        <v>291</v>
      </c>
      <c r="F332" s="121">
        <f>_xll.BDP(C332,$F$11)</f>
        <v>186.6</v>
      </c>
      <c r="G332" s="121">
        <f>_xll.BDP(C332,$G$11)</f>
        <v>191.1</v>
      </c>
      <c r="H332" s="122">
        <f>IF(OR(OR(G332="#N/A N/A",G332="#N/A Real Time"),OR(F332="#N/A N/A",F332="#N/A Real Time")),0,  G332 - F332)</f>
        <v>4.5</v>
      </c>
      <c r="I332" s="123">
        <f>IF(OR(F332=0,F332="#N/A N/A"),0,H332 / F332*100)</f>
        <v>2.411575562700965</v>
      </c>
      <c r="J332" s="124">
        <v>0</v>
      </c>
      <c r="K332" s="120" t="str">
        <f>CONCATENATE(D856,D332, " Curncy")</f>
        <v>EURNOK Curncy</v>
      </c>
      <c r="L332" s="120">
        <f>IF(D332 = D856,1,_xll.BDP(K332,$L$11))</f>
        <v>1</v>
      </c>
      <c r="M332" s="260">
        <f>IF(D332 = D856,1,_xll.BDP(K332,$M$11)*L332)</f>
        <v>9.6133000000000006</v>
      </c>
      <c r="N332" s="126">
        <f>H332*J332*V332/M332</f>
        <v>0</v>
      </c>
      <c r="O332" s="127">
        <f>N332 / AA816</f>
        <v>0</v>
      </c>
      <c r="P332" s="268">
        <f>N332 / AA856</f>
        <v>0</v>
      </c>
      <c r="Q332" s="128">
        <f>IF(OR(OR(J332=0,G332 = "#N/A N/A"),G332="#N/A Real Time"),0,G332*J332*V332/M332)</f>
        <v>0</v>
      </c>
      <c r="R332" s="129">
        <f>Q332 / AA816*100</f>
        <v>0</v>
      </c>
      <c r="S332" s="273">
        <f>Q332 / AA856*100</f>
        <v>0</v>
      </c>
      <c r="T332" s="129">
        <f>IF(S332&lt;0,R332,0)</f>
        <v>0</v>
      </c>
      <c r="U332" s="273">
        <f>IF(S332&gt;0,R332,0)</f>
        <v>0</v>
      </c>
      <c r="V332" s="120">
        <f>IF(EXACT(D332,UPPER(D332)),1,0.01)/X332</f>
        <v>1</v>
      </c>
      <c r="W332" s="120">
        <v>0</v>
      </c>
      <c r="X332" s="120">
        <v>1</v>
      </c>
      <c r="Y332" s="127">
        <f>IF(AND(S332&lt;0,O332&gt;0),O332,0)</f>
        <v>0</v>
      </c>
      <c r="Z332" s="127">
        <f>IF(AND(S332&gt;0,O332&gt;0),O332,0)</f>
        <v>0</v>
      </c>
      <c r="AA332" s="218"/>
      <c r="AB332" s="130">
        <f>_xll.BDH(C332,$AB$11,$D$1,$D$1)</f>
        <v>188.1</v>
      </c>
      <c r="AC332" s="130">
        <f>IF(OR(OR(F332="#N/A N/A",F332="#N/A Real Time"),OR(AB332="#N/A N/A",AB332="#N/A Real Time")),0,  F332 - AB332)</f>
        <v>-1.5</v>
      </c>
      <c r="AD332" s="177">
        <f>IF(OR(AB332=0,AB332="#N/A N/A"),0,AC332 / AB332*100)</f>
        <v>-0.79744816586921841</v>
      </c>
      <c r="AE332" s="132">
        <v>0</v>
      </c>
      <c r="AF332" s="133">
        <f>IF(D332 = D856,1,_xll.BDP(K332,$AF$11)*L332)</f>
        <v>9.5894999999999992</v>
      </c>
      <c r="AG332" s="134">
        <f>AC332*AE332*V332/AF332 / AI816</f>
        <v>0</v>
      </c>
      <c r="AH332" s="278">
        <f>AC332*AE332*V332/AF332 / AI856</f>
        <v>0</v>
      </c>
      <c r="AI332" s="223"/>
      <c r="AJ332" s="73"/>
      <c r="AK332" s="65"/>
    </row>
    <row r="333" spans="1:37" x14ac:dyDescent="0.2">
      <c r="B333" s="120">
        <v>106</v>
      </c>
      <c r="C333" s="120" t="s">
        <v>730</v>
      </c>
      <c r="D333" s="120" t="str">
        <f>_xll.BDP(C333,$D$11)</f>
        <v>NOK</v>
      </c>
      <c r="E333" s="120" t="s">
        <v>759</v>
      </c>
      <c r="F333" s="121">
        <f>_xll.BDP(C333,$F$11)</f>
        <v>37.35</v>
      </c>
      <c r="G333" s="121">
        <f>_xll.BDP(C333,$G$11)</f>
        <v>38.729999999999997</v>
      </c>
      <c r="H333" s="122">
        <f>IF(OR(OR(G333="#N/A N/A",G333="#N/A Real Time"),OR(F333="#N/A N/A",F333="#N/A Real Time")),0,  G333 - F333)</f>
        <v>1.3799999999999955</v>
      </c>
      <c r="I333" s="123">
        <f>IF(OR(F333=0,F333="#N/A N/A"),0,H333 / F333*100)</f>
        <v>3.6947791164658508</v>
      </c>
      <c r="J333" s="124">
        <v>0</v>
      </c>
      <c r="K333" s="120" t="str">
        <f>CONCATENATE(D856,D333, " Curncy")</f>
        <v>EURNOK Curncy</v>
      </c>
      <c r="L333" s="120">
        <f>IF(D333 = D856,1,_xll.BDP(K333,$L$11))</f>
        <v>1</v>
      </c>
      <c r="M333" s="260">
        <f>IF(D333 = D856,1,_xll.BDP(K333,$M$11)*L333)</f>
        <v>9.6133000000000006</v>
      </c>
      <c r="N333" s="126">
        <f>H333*J333*V333/M333</f>
        <v>0</v>
      </c>
      <c r="O333" s="127">
        <f>N333 / AA816</f>
        <v>0</v>
      </c>
      <c r="P333" s="268">
        <f>N333 / AA856</f>
        <v>0</v>
      </c>
      <c r="Q333" s="128">
        <f>IF(OR(OR(J333=0,G333 = "#N/A N/A"),G333="#N/A Real Time"),0,G333*J333*V333/M333)</f>
        <v>0</v>
      </c>
      <c r="R333" s="129">
        <f>Q333 / AA816*100</f>
        <v>0</v>
      </c>
      <c r="S333" s="273">
        <f>Q333 / AA856*100</f>
        <v>0</v>
      </c>
      <c r="T333" s="129">
        <f>IF(S333&lt;0,R333,0)</f>
        <v>0</v>
      </c>
      <c r="U333" s="273">
        <f>IF(S333&gt;0,R333,0)</f>
        <v>0</v>
      </c>
      <c r="V333" s="120">
        <f>IF(EXACT(D333,UPPER(D333)),1,0.01)/X333</f>
        <v>1</v>
      </c>
      <c r="W333" s="120">
        <v>0</v>
      </c>
      <c r="X333" s="120">
        <v>1</v>
      </c>
      <c r="Y333" s="127">
        <f>IF(AND(S333&lt;0,O333&gt;0),O333,0)</f>
        <v>0</v>
      </c>
      <c r="Z333" s="127">
        <f>IF(AND(S333&gt;0,O333&gt;0),O333,0)</f>
        <v>0</v>
      </c>
      <c r="AA333" s="74"/>
      <c r="AB333" s="130">
        <f>_xll.BDH(C333,$AB$11,$D$1,$D$1)</f>
        <v>37.119999999999997</v>
      </c>
      <c r="AC333" s="130">
        <f>IF(OR(OR(F333="#N/A N/A",F333="#N/A Real Time"),OR(AB333="#N/A N/A",AB333="#N/A Real Time")),0,  F333 - AB333)</f>
        <v>0.23000000000000398</v>
      </c>
      <c r="AD333" s="177">
        <f>IF(OR(AB333=0,AB333="#N/A N/A"),0,AC333 / AB333*100)</f>
        <v>0.61961206896552801</v>
      </c>
      <c r="AE333" s="132">
        <v>0</v>
      </c>
      <c r="AF333" s="133">
        <f>IF(D333 = D856,1,_xll.BDP(K333,$AF$11)*L333)</f>
        <v>9.5894999999999992</v>
      </c>
      <c r="AG333" s="134">
        <f>AC333*AE333*V333/AF333 / AI816</f>
        <v>0</v>
      </c>
      <c r="AH333" s="278">
        <f>AC333*AE333*V333/AF333 / AI856</f>
        <v>0</v>
      </c>
      <c r="AI333" s="77"/>
      <c r="AJ333" s="73"/>
      <c r="AK333" s="65"/>
    </row>
    <row r="334" spans="1:37" x14ac:dyDescent="0.2">
      <c r="B334" s="120">
        <v>26989</v>
      </c>
      <c r="C334" s="120" t="s">
        <v>132</v>
      </c>
      <c r="D334" s="120" t="str">
        <f>_xll.BDP(C334,$D$11)</f>
        <v>NOK</v>
      </c>
      <c r="E334" s="120" t="s">
        <v>287</v>
      </c>
      <c r="F334" s="121">
        <f>_xll.BDP(C334,$F$11)</f>
        <v>57</v>
      </c>
      <c r="G334" s="121">
        <f>_xll.BDP(C334,$G$11)</f>
        <v>56.4</v>
      </c>
      <c r="H334" s="122">
        <f>IF(OR(OR(G334="#N/A N/A",G334="#N/A Real Time"),OR(F334="#N/A N/A",F334="#N/A Real Time")),0,  G334 - F334)</f>
        <v>-0.60000000000000142</v>
      </c>
      <c r="I334" s="123">
        <f>IF(OR(F334=0,F334="#N/A N/A"),0,H334 / F334*100)</f>
        <v>-1.052631578947371</v>
      </c>
      <c r="J334" s="124">
        <v>265920</v>
      </c>
      <c r="K334" s="120" t="str">
        <f>CONCATENATE(D856,D334, " Curncy")</f>
        <v>EURNOK Curncy</v>
      </c>
      <c r="L334" s="120">
        <f>IF(D334 = D856,1,_xll.BDP(K334,$L$11))</f>
        <v>1</v>
      </c>
      <c r="M334" s="260">
        <f>IF(D334 = D856,1,_xll.BDP(K334,$M$11)*L334)</f>
        <v>9.6133000000000006</v>
      </c>
      <c r="N334" s="126">
        <f>H334*J334*V334/M334</f>
        <v>-16597.006230950909</v>
      </c>
      <c r="O334" s="127">
        <f>N334 / AA816</f>
        <v>-8.3020520894082521E-5</v>
      </c>
      <c r="P334" s="268">
        <f>N334 / AA856</f>
        <v>-7.7378869796609063E-5</v>
      </c>
      <c r="Q334" s="128">
        <f>IF(OR(OR(J334=0,G334 = "#N/A N/A"),G334="#N/A Real Time"),0,G334*J334*V334/M334)</f>
        <v>1560118.5857093816</v>
      </c>
      <c r="R334" s="129">
        <f>Q334 / AA816*100</f>
        <v>0.7803928964043737</v>
      </c>
      <c r="S334" s="273">
        <f>Q334 / AA856*100</f>
        <v>0.72736137608812346</v>
      </c>
      <c r="T334" s="129">
        <f>IF(S334&lt;0,R334,0)</f>
        <v>0</v>
      </c>
      <c r="U334" s="273">
        <f>IF(S334&gt;0,R334,0)</f>
        <v>0.7803928964043737</v>
      </c>
      <c r="V334" s="120">
        <f>IF(EXACT(D334,UPPER(D334)),1,0.01)/X334</f>
        <v>1</v>
      </c>
      <c r="W334" s="120">
        <v>0</v>
      </c>
      <c r="X334" s="120">
        <v>1</v>
      </c>
      <c r="Y334" s="127">
        <f>IF(AND(S334&lt;0,O334&gt;0),O334,0)</f>
        <v>0</v>
      </c>
      <c r="Z334" s="127">
        <f>IF(AND(S334&gt;0,O334&gt;0),O334,0)</f>
        <v>0</v>
      </c>
      <c r="AA334" s="74"/>
      <c r="AB334" s="130">
        <f>_xll.BDH(C334,$AB$11,$D$1,$D$1)</f>
        <v>58.5</v>
      </c>
      <c r="AC334" s="130">
        <f>IF(OR(OR(F334="#N/A N/A",F334="#N/A Real Time"),OR(AB334="#N/A N/A",AB334="#N/A Real Time")),0,  F334 - AB334)</f>
        <v>-1.5</v>
      </c>
      <c r="AD334" s="177">
        <f>IF(OR(AB334=0,AB334="#N/A N/A"),0,AC334 / AB334*100)</f>
        <v>-2.5641025641025639</v>
      </c>
      <c r="AE334" s="132">
        <v>265920</v>
      </c>
      <c r="AF334" s="133">
        <f>IF(D334 = D856,1,_xll.BDP(K334,$AF$11)*L334)</f>
        <v>9.5894999999999992</v>
      </c>
      <c r="AG334" s="134">
        <f>AC334*AE334*V334/AF334 / AI816</f>
        <v>-2.076422856578219E-4</v>
      </c>
      <c r="AH334" s="278">
        <f>AC334*AE334*V334/AF334 / AI856</f>
        <v>-1.9353140246703129E-4</v>
      </c>
      <c r="AI334" s="77"/>
      <c r="AJ334" s="73"/>
      <c r="AK334" s="65"/>
    </row>
    <row r="335" spans="1:37" x14ac:dyDescent="0.2">
      <c r="B335" s="120">
        <v>2836</v>
      </c>
      <c r="C335" s="120" t="s">
        <v>131</v>
      </c>
      <c r="D335" s="120" t="str">
        <f>_xll.BDP(C335,$D$11)</f>
        <v>NOK</v>
      </c>
      <c r="E335" s="120" t="s">
        <v>347</v>
      </c>
      <c r="F335" s="121">
        <f>_xll.BDP(C335,$F$11)</f>
        <v>20.76</v>
      </c>
      <c r="G335" s="121">
        <f>_xll.BDP(C335,$G$11)</f>
        <v>20.27</v>
      </c>
      <c r="H335" s="122">
        <f>IF(OR(OR(G335="#N/A N/A",G335="#N/A Real Time"),OR(F335="#N/A N/A",F335="#N/A Real Time")),0,  G335 - F335)</f>
        <v>-0.49000000000000199</v>
      </c>
      <c r="I335" s="123">
        <f>IF(OR(F335=0,F335="#N/A N/A"),0,H335 / F335*100)</f>
        <v>-2.3603082851637858</v>
      </c>
      <c r="J335" s="124">
        <v>0</v>
      </c>
      <c r="K335" s="120" t="str">
        <f>CONCATENATE(D856,D335, " Curncy")</f>
        <v>EURNOK Curncy</v>
      </c>
      <c r="L335" s="120">
        <f>IF(D335 = D856,1,_xll.BDP(K335,$L$11))</f>
        <v>1</v>
      </c>
      <c r="M335" s="260">
        <f>IF(D335 = D856,1,_xll.BDP(K335,$M$11)*L335)</f>
        <v>9.6133000000000006</v>
      </c>
      <c r="N335" s="126">
        <f>H335*J335*V335/M335</f>
        <v>0</v>
      </c>
      <c r="O335" s="127">
        <f>N335 / AA816</f>
        <v>0</v>
      </c>
      <c r="P335" s="268">
        <f>N335 / AA856</f>
        <v>0</v>
      </c>
      <c r="Q335" s="128">
        <f>IF(OR(OR(J335=0,G335 = "#N/A N/A"),G335="#N/A Real Time"),0,G335*J335*V335/M335)</f>
        <v>0</v>
      </c>
      <c r="R335" s="129">
        <f>Q335 / AA816*100</f>
        <v>0</v>
      </c>
      <c r="S335" s="273">
        <f>Q335 / AA856*100</f>
        <v>0</v>
      </c>
      <c r="T335" s="129">
        <f>IF(S335&lt;0,R335,0)</f>
        <v>0</v>
      </c>
      <c r="U335" s="273">
        <f>IF(S335&gt;0,R335,0)</f>
        <v>0</v>
      </c>
      <c r="V335" s="120">
        <f>IF(EXACT(D335,UPPER(D335)),1,0.01)/X335</f>
        <v>1</v>
      </c>
      <c r="W335" s="120">
        <v>0</v>
      </c>
      <c r="X335" s="120">
        <v>1</v>
      </c>
      <c r="Y335" s="127">
        <f>IF(AND(S335&lt;0,O335&gt;0),O335,0)</f>
        <v>0</v>
      </c>
      <c r="Z335" s="127">
        <f>IF(AND(S335&gt;0,O335&gt;0),O335,0)</f>
        <v>0</v>
      </c>
      <c r="AA335" s="74"/>
      <c r="AB335" s="130">
        <f>_xll.BDH(C335,$AB$11,$D$1,$D$1)</f>
        <v>21.74</v>
      </c>
      <c r="AC335" s="130">
        <f>IF(OR(OR(F335="#N/A N/A",F335="#N/A Real Time"),OR(AB335="#N/A N/A",AB335="#N/A Real Time")),0,  F335 - AB335)</f>
        <v>-0.97999999999999687</v>
      </c>
      <c r="AD335" s="177">
        <f>IF(OR(AB335=0,AB335="#N/A N/A"),0,AC335 / AB335*100)</f>
        <v>-4.507819687212498</v>
      </c>
      <c r="AE335" s="132">
        <v>0</v>
      </c>
      <c r="AF335" s="133">
        <f>IF(D335 = D856,1,_xll.BDP(K335,$AF$11)*L335)</f>
        <v>9.5894999999999992</v>
      </c>
      <c r="AG335" s="134">
        <f>AC335*AE335*V335/AF335 / AI816</f>
        <v>0</v>
      </c>
      <c r="AH335" s="278">
        <f>AC335*AE335*V335/AF335 / AI856</f>
        <v>0</v>
      </c>
      <c r="AI335" s="77"/>
      <c r="AJ335" s="73"/>
      <c r="AK335" s="65"/>
    </row>
    <row r="336" spans="1:37" x14ac:dyDescent="0.2">
      <c r="B336" s="120">
        <v>2014</v>
      </c>
      <c r="C336" s="120" t="s">
        <v>130</v>
      </c>
      <c r="D336" s="120" t="str">
        <f>_xll.BDP(C336,$D$11)</f>
        <v>NOK</v>
      </c>
      <c r="E336" s="120" t="s">
        <v>346</v>
      </c>
      <c r="F336" s="121">
        <f>_xll.BDP(C336,$F$11)</f>
        <v>83.1</v>
      </c>
      <c r="G336" s="121">
        <f>_xll.BDP(C336,$G$11)</f>
        <v>81.650000000000006</v>
      </c>
      <c r="H336" s="122">
        <f>IF(OR(OR(G336="#N/A N/A",G336="#N/A Real Time"),OR(F336="#N/A N/A",F336="#N/A Real Time")),0,  G336 - F336)</f>
        <v>-1.4499999999999886</v>
      </c>
      <c r="I336" s="123">
        <f>IF(OR(F336=0,F336="#N/A N/A"),0,H336 / F336*100)</f>
        <v>-1.7448856799037169</v>
      </c>
      <c r="J336" s="124">
        <v>627942</v>
      </c>
      <c r="K336" s="120" t="str">
        <f>CONCATENATE(D856,D336, " Curncy")</f>
        <v>EURNOK Curncy</v>
      </c>
      <c r="L336" s="120">
        <f>IF(D336 = D856,1,_xll.BDP(K336,$L$11))</f>
        <v>1</v>
      </c>
      <c r="M336" s="260">
        <f>IF(D336 = D856,1,_xll.BDP(K336,$M$11)*L336)</f>
        <v>9.6133000000000006</v>
      </c>
      <c r="N336" s="126">
        <f>H336*J336*V336/M336</f>
        <v>-94714.187635878698</v>
      </c>
      <c r="O336" s="127">
        <f>N336 / AA816</f>
        <v>-4.7377346758638918E-4</v>
      </c>
      <c r="P336" s="268">
        <f>N336 / AA856</f>
        <v>-4.415782395322001E-4</v>
      </c>
      <c r="Q336" s="128">
        <f>IF(OR(OR(J336=0,G336 = "#N/A N/A"),G336="#N/A Real Time"),0,G336*J336*V336/M336)</f>
        <v>5333388.5658410741</v>
      </c>
      <c r="R336" s="129">
        <f>Q336 / AA816*100</f>
        <v>2.6678347329951024</v>
      </c>
      <c r="S336" s="273">
        <f>Q336 / AA856*100</f>
        <v>2.4865422936416848</v>
      </c>
      <c r="T336" s="129">
        <f>IF(S336&lt;0,R336,0)</f>
        <v>0</v>
      </c>
      <c r="U336" s="273">
        <f>IF(S336&gt;0,R336,0)</f>
        <v>2.6678347329951024</v>
      </c>
      <c r="V336" s="120">
        <f>IF(EXACT(D336,UPPER(D336)),1,0.01)/X336</f>
        <v>1</v>
      </c>
      <c r="W336" s="120">
        <v>0</v>
      </c>
      <c r="X336" s="120">
        <v>1</v>
      </c>
      <c r="Y336" s="127">
        <f>IF(AND(S336&lt;0,O336&gt;0),O336,0)</f>
        <v>0</v>
      </c>
      <c r="Z336" s="127">
        <f>IF(AND(S336&gt;0,O336&gt;0),O336,0)</f>
        <v>0</v>
      </c>
      <c r="AA336" s="74"/>
      <c r="AB336" s="130">
        <f>_xll.BDH(C336,$AB$11,$D$1,$D$1)</f>
        <v>83.05</v>
      </c>
      <c r="AC336" s="130">
        <f>IF(OR(OR(F336="#N/A N/A",F336="#N/A Real Time"),OR(AB336="#N/A N/A",AB336="#N/A Real Time")),0,  F336 - AB336)</f>
        <v>4.9999999999997158E-2</v>
      </c>
      <c r="AD336" s="177">
        <f>IF(OR(AB336=0,AB336="#N/A N/A"),0,AC336 / AB336*100)</f>
        <v>6.0204695966281953E-2</v>
      </c>
      <c r="AE336" s="132">
        <v>627942</v>
      </c>
      <c r="AF336" s="133">
        <f>IF(D336 = D856,1,_xll.BDP(K336,$AF$11)*L336)</f>
        <v>9.5894999999999992</v>
      </c>
      <c r="AG336" s="134">
        <f>AC336*AE336*V336/AF336 / AI816</f>
        <v>1.6344177715169547E-5</v>
      </c>
      <c r="AH336" s="278">
        <f>AC336*AE336*V336/AF336 / AI856</f>
        <v>1.5233465694939035E-5</v>
      </c>
      <c r="AI336" s="77"/>
      <c r="AJ336" s="73"/>
      <c r="AK336" s="65"/>
    </row>
    <row r="337" spans="1:37" x14ac:dyDescent="0.2">
      <c r="B337" s="120">
        <v>92</v>
      </c>
      <c r="C337" s="120" t="s">
        <v>1444</v>
      </c>
      <c r="D337" s="120" t="str">
        <f>_xll.BDP(C337,$D$11)</f>
        <v>NOK</v>
      </c>
      <c r="E337" s="120" t="s">
        <v>760</v>
      </c>
      <c r="F337" s="121">
        <f>_xll.BDP(C337,$F$11)</f>
        <v>197</v>
      </c>
      <c r="G337" s="121">
        <f>_xll.BDP(C337,$G$11)</f>
        <v>195.55</v>
      </c>
      <c r="H337" s="122">
        <f>IF(OR(OR(G337="#N/A N/A",G337="#N/A Real Time"),OR(F337="#N/A N/A",F337="#N/A Real Time")),0,  G337 - F337)</f>
        <v>-1.4499999999999886</v>
      </c>
      <c r="I337" s="123">
        <f>IF(OR(F337=0,F337="#N/A N/A"),0,H337 / F337*100)</f>
        <v>-0.73604060913705005</v>
      </c>
      <c r="J337" s="124">
        <v>0</v>
      </c>
      <c r="K337" s="120" t="str">
        <f>CONCATENATE(D856,D337, " Curncy")</f>
        <v>EURNOK Curncy</v>
      </c>
      <c r="L337" s="120">
        <f>IF(D337 = D856,1,_xll.BDP(K337,$L$11))</f>
        <v>1</v>
      </c>
      <c r="M337" s="260">
        <f>IF(D337 = D856,1,_xll.BDP(K337,$M$11)*L337)</f>
        <v>9.6133000000000006</v>
      </c>
      <c r="N337" s="126">
        <f>H337*J337*V337/M337</f>
        <v>0</v>
      </c>
      <c r="O337" s="127">
        <f>N337 / AA816</f>
        <v>0</v>
      </c>
      <c r="P337" s="268">
        <f>N337 / AA856</f>
        <v>0</v>
      </c>
      <c r="Q337" s="128">
        <f>IF(OR(OR(J337=0,G337 = "#N/A N/A"),G337="#N/A Real Time"),0,G337*J337*V337/M337)</f>
        <v>0</v>
      </c>
      <c r="R337" s="129">
        <f>Q337 / AA816*100</f>
        <v>0</v>
      </c>
      <c r="S337" s="273">
        <f>Q337 / AA856*100</f>
        <v>0</v>
      </c>
      <c r="T337" s="129">
        <f>IF(S337&lt;0,R337,0)</f>
        <v>0</v>
      </c>
      <c r="U337" s="273">
        <f>IF(S337&gt;0,R337,0)</f>
        <v>0</v>
      </c>
      <c r="V337" s="120">
        <f>IF(EXACT(D337,UPPER(D337)),1,0.01)/X337</f>
        <v>1</v>
      </c>
      <c r="W337" s="120">
        <v>0</v>
      </c>
      <c r="X337" s="120">
        <v>1</v>
      </c>
      <c r="Y337" s="127">
        <f>IF(AND(S337&lt;0,O337&gt;0),O337,0)</f>
        <v>0</v>
      </c>
      <c r="Z337" s="127">
        <f>IF(AND(S337&gt;0,O337&gt;0),O337,0)</f>
        <v>0</v>
      </c>
      <c r="AA337" s="74"/>
      <c r="AB337" s="130">
        <f>_xll.BDH(C337,$AB$11,$D$1,$D$1)</f>
        <v>196.5</v>
      </c>
      <c r="AC337" s="130">
        <f>IF(OR(OR(F337="#N/A N/A",F337="#N/A Real Time"),OR(AB337="#N/A N/A",AB337="#N/A Real Time")),0,  F337 - AB337)</f>
        <v>0.5</v>
      </c>
      <c r="AD337" s="177">
        <f>IF(OR(AB337=0,AB337="#N/A N/A"),0,AC337 / AB337*100)</f>
        <v>0.2544529262086514</v>
      </c>
      <c r="AE337" s="132">
        <v>0</v>
      </c>
      <c r="AF337" s="133">
        <f>IF(D337 = D856,1,_xll.BDP(K337,$AF$11)*L337)</f>
        <v>9.5894999999999992</v>
      </c>
      <c r="AG337" s="134">
        <f>AC337*AE337*V337/AF337 / AI816</f>
        <v>0</v>
      </c>
      <c r="AH337" s="278">
        <f>AC337*AE337*V337/AF337 / AI856</f>
        <v>0</v>
      </c>
      <c r="AI337" s="77"/>
      <c r="AJ337" s="73"/>
      <c r="AK337" s="65"/>
    </row>
    <row r="338" spans="1:37" x14ac:dyDescent="0.2">
      <c r="B338" s="120">
        <v>3052</v>
      </c>
      <c r="C338" s="120" t="s">
        <v>731</v>
      </c>
      <c r="D338" s="120" t="str">
        <f>_xll.BDP(C338,$D$11)</f>
        <v>NOK</v>
      </c>
      <c r="E338" s="120" t="s">
        <v>761</v>
      </c>
      <c r="F338" s="121">
        <f>_xll.BDP(C338,$F$11)</f>
        <v>71.34</v>
      </c>
      <c r="G338" s="121">
        <f>_xll.BDP(C338,$G$11)</f>
        <v>71.099999999999994</v>
      </c>
      <c r="H338" s="122">
        <f>IF(OR(OR(G338="#N/A N/A",G338="#N/A Real Time"),OR(F338="#N/A N/A",F338="#N/A Real Time")),0,  G338 - F338)</f>
        <v>-0.24000000000000909</v>
      </c>
      <c r="I338" s="123">
        <f>IF(OR(F338=0,F338="#N/A N/A"),0,H338 / F338*100)</f>
        <v>-0.33641715727503374</v>
      </c>
      <c r="J338" s="124">
        <v>0</v>
      </c>
      <c r="K338" s="120" t="str">
        <f>CONCATENATE(D856,D338, " Curncy")</f>
        <v>EURNOK Curncy</v>
      </c>
      <c r="L338" s="120">
        <f>IF(D338 = D856,1,_xll.BDP(K338,$L$11))</f>
        <v>1</v>
      </c>
      <c r="M338" s="260">
        <f>IF(D338 = D856,1,_xll.BDP(K338,$M$11)*L338)</f>
        <v>9.6133000000000006</v>
      </c>
      <c r="N338" s="126">
        <f>H338*J338*V338/M338</f>
        <v>0</v>
      </c>
      <c r="O338" s="127">
        <f>N338 / AA816</f>
        <v>0</v>
      </c>
      <c r="P338" s="268">
        <f>N338 / AA856</f>
        <v>0</v>
      </c>
      <c r="Q338" s="128">
        <f>IF(OR(OR(J338=0,G338 = "#N/A N/A"),G338="#N/A Real Time"),0,G338*J338*V338/M338)</f>
        <v>0</v>
      </c>
      <c r="R338" s="129">
        <f>Q338 / AA816*100</f>
        <v>0</v>
      </c>
      <c r="S338" s="273">
        <f>Q338 / AA856*100</f>
        <v>0</v>
      </c>
      <c r="T338" s="129">
        <f>IF(S338&lt;0,R338,0)</f>
        <v>0</v>
      </c>
      <c r="U338" s="273">
        <f>IF(S338&gt;0,R338,0)</f>
        <v>0</v>
      </c>
      <c r="V338" s="120">
        <f>IF(EXACT(D338,UPPER(D338)),1,0.01)/X338</f>
        <v>1</v>
      </c>
      <c r="W338" s="120">
        <v>0</v>
      </c>
      <c r="X338" s="120">
        <v>1</v>
      </c>
      <c r="Y338" s="127">
        <f>IF(AND(S338&lt;0,O338&gt;0),O338,0)</f>
        <v>0</v>
      </c>
      <c r="Z338" s="127">
        <f>IF(AND(S338&gt;0,O338&gt;0),O338,0)</f>
        <v>0</v>
      </c>
      <c r="AA338" s="74"/>
      <c r="AB338" s="130">
        <f>_xll.BDH(C338,$AB$11,$D$1,$D$1)</f>
        <v>68.7</v>
      </c>
      <c r="AC338" s="130">
        <f>IF(OR(OR(F338="#N/A N/A",F338="#N/A Real Time"),OR(AB338="#N/A N/A",AB338="#N/A Real Time")),0,  F338 - AB338)</f>
        <v>2.6400000000000006</v>
      </c>
      <c r="AD338" s="177">
        <f>IF(OR(AB338=0,AB338="#N/A N/A"),0,AC338 / AB338*100)</f>
        <v>3.8427947598253285</v>
      </c>
      <c r="AE338" s="132">
        <v>0</v>
      </c>
      <c r="AF338" s="133">
        <f>IF(D338 = D856,1,_xll.BDP(K338,$AF$11)*L338)</f>
        <v>9.5894999999999992</v>
      </c>
      <c r="AG338" s="134">
        <f>AC338*AE338*V338/AF338 / AI816</f>
        <v>0</v>
      </c>
      <c r="AH338" s="278">
        <f>AC338*AE338*V338/AF338 / AI856</f>
        <v>0</v>
      </c>
      <c r="AI338" s="77"/>
      <c r="AJ338" s="73"/>
      <c r="AK338" s="65"/>
    </row>
    <row r="339" spans="1:37" x14ac:dyDescent="0.2">
      <c r="B339" s="120">
        <v>6477</v>
      </c>
      <c r="C339" s="120" t="s">
        <v>732</v>
      </c>
      <c r="D339" s="120" t="str">
        <f>_xll.BDP(C339,$D$11)</f>
        <v>NOK</v>
      </c>
      <c r="E339" s="120" t="s">
        <v>762</v>
      </c>
      <c r="F339" s="121">
        <f>_xll.BDP(C339,$F$11)</f>
        <v>111.4</v>
      </c>
      <c r="G339" s="121">
        <f>_xll.BDP(C339,$G$11)</f>
        <v>110.25</v>
      </c>
      <c r="H339" s="122">
        <f>IF(OR(OR(G339="#N/A N/A",G339="#N/A Real Time"),OR(F339="#N/A N/A",F339="#N/A Real Time")),0,  G339 - F339)</f>
        <v>-1.1500000000000057</v>
      </c>
      <c r="I339" s="123">
        <f>IF(OR(F339=0,F339="#N/A N/A"),0,H339 / F339*100)</f>
        <v>-1.0323159784560194</v>
      </c>
      <c r="J339" s="124">
        <v>0</v>
      </c>
      <c r="K339" s="120" t="str">
        <f>CONCATENATE(D856,D339, " Curncy")</f>
        <v>EURNOK Curncy</v>
      </c>
      <c r="L339" s="120">
        <f>IF(D339 = D856,1,_xll.BDP(K339,$L$11))</f>
        <v>1</v>
      </c>
      <c r="M339" s="260">
        <f>IF(D339 = D856,1,_xll.BDP(K339,$M$11)*L339)</f>
        <v>9.6133000000000006</v>
      </c>
      <c r="N339" s="126">
        <f>H339*J339*V339/M339</f>
        <v>0</v>
      </c>
      <c r="O339" s="127">
        <f>N339 / AA816</f>
        <v>0</v>
      </c>
      <c r="P339" s="268">
        <f>N339 / AA856</f>
        <v>0</v>
      </c>
      <c r="Q339" s="128">
        <f>IF(OR(OR(J339=0,G339 = "#N/A N/A"),G339="#N/A Real Time"),0,G339*J339*V339/M339)</f>
        <v>0</v>
      </c>
      <c r="R339" s="129">
        <f>Q339 / AA816*100</f>
        <v>0</v>
      </c>
      <c r="S339" s="273">
        <f>Q339 / AA856*100</f>
        <v>0</v>
      </c>
      <c r="T339" s="129">
        <f>IF(S339&lt;0,R339,0)</f>
        <v>0</v>
      </c>
      <c r="U339" s="273">
        <f>IF(S339&gt;0,R339,0)</f>
        <v>0</v>
      </c>
      <c r="V339" s="120">
        <f>IF(EXACT(D339,UPPER(D339)),1,0.01)/X339</f>
        <v>1</v>
      </c>
      <c r="W339" s="120">
        <v>0</v>
      </c>
      <c r="X339" s="120">
        <v>1</v>
      </c>
      <c r="Y339" s="127">
        <f>IF(AND(S339&lt;0,O339&gt;0),O339,0)</f>
        <v>0</v>
      </c>
      <c r="Z339" s="127">
        <f>IF(AND(S339&gt;0,O339&gt;0),O339,0)</f>
        <v>0</v>
      </c>
      <c r="AA339" s="74"/>
      <c r="AB339" s="130">
        <f>_xll.BDH(C339,$AB$11,$D$1,$D$1)</f>
        <v>112.35</v>
      </c>
      <c r="AC339" s="130">
        <f>IF(OR(OR(F339="#N/A N/A",F339="#N/A Real Time"),OR(AB339="#N/A N/A",AB339="#N/A Real Time")),0,  F339 - AB339)</f>
        <v>-0.94999999999998863</v>
      </c>
      <c r="AD339" s="177">
        <f>IF(OR(AB339=0,AB339="#N/A N/A"),0,AC339 / AB339*100)</f>
        <v>-0.84557187360924679</v>
      </c>
      <c r="AE339" s="132">
        <v>0</v>
      </c>
      <c r="AF339" s="133">
        <f>IF(D339 = D856,1,_xll.BDP(K339,$AF$11)*L339)</f>
        <v>9.5894999999999992</v>
      </c>
      <c r="AG339" s="134">
        <f>AC339*AE339*V339/AF339 / AI816</f>
        <v>0</v>
      </c>
      <c r="AH339" s="278">
        <f>AC339*AE339*V339/AF339 / AI856</f>
        <v>0</v>
      </c>
      <c r="AI339" s="77"/>
      <c r="AJ339" s="73"/>
      <c r="AK339" s="65"/>
    </row>
    <row r="340" spans="1:37" x14ac:dyDescent="0.2">
      <c r="B340" s="120">
        <v>522</v>
      </c>
      <c r="C340" s="120" t="s">
        <v>733</v>
      </c>
      <c r="D340" s="120" t="str">
        <f>_xll.BDP(C340,$D$11)</f>
        <v>NOK</v>
      </c>
      <c r="E340" s="120" t="s">
        <v>763</v>
      </c>
      <c r="F340" s="121">
        <f>_xll.BDP(C340,$F$11)</f>
        <v>171.55</v>
      </c>
      <c r="G340" s="121">
        <f>_xll.BDP(C340,$G$11)</f>
        <v>172.75</v>
      </c>
      <c r="H340" s="122">
        <f>IF(OR(OR(G340="#N/A N/A",G340="#N/A Real Time"),OR(F340="#N/A N/A",F340="#N/A Real Time")),0,  G340 - F340)</f>
        <v>1.1999999999999886</v>
      </c>
      <c r="I340" s="123">
        <f>IF(OR(F340=0,F340="#N/A N/A"),0,H340 / F340*100)</f>
        <v>0.69950451763333643</v>
      </c>
      <c r="J340" s="124">
        <v>0</v>
      </c>
      <c r="K340" s="120" t="str">
        <f>CONCATENATE(D856,D340, " Curncy")</f>
        <v>EURNOK Curncy</v>
      </c>
      <c r="L340" s="120">
        <f>IF(D340 = D856,1,_xll.BDP(K340,$L$11))</f>
        <v>1</v>
      </c>
      <c r="M340" s="260">
        <f>IF(D340 = D856,1,_xll.BDP(K340,$M$11)*L340)</f>
        <v>9.6133000000000006</v>
      </c>
      <c r="N340" s="126">
        <f>H340*J340*V340/M340</f>
        <v>0</v>
      </c>
      <c r="O340" s="127">
        <f>N340 / AA816</f>
        <v>0</v>
      </c>
      <c r="P340" s="268">
        <f>N340 / AA856</f>
        <v>0</v>
      </c>
      <c r="Q340" s="128">
        <f>IF(OR(OR(J340=0,G340 = "#N/A N/A"),G340="#N/A Real Time"),0,G340*J340*V340/M340)</f>
        <v>0</v>
      </c>
      <c r="R340" s="129">
        <f>Q340 / AA816*100</f>
        <v>0</v>
      </c>
      <c r="S340" s="273">
        <f>Q340 / AA856*100</f>
        <v>0</v>
      </c>
      <c r="T340" s="129">
        <f>IF(S340&lt;0,R340,0)</f>
        <v>0</v>
      </c>
      <c r="U340" s="273">
        <f>IF(S340&gt;0,R340,0)</f>
        <v>0</v>
      </c>
      <c r="V340" s="120">
        <f>IF(EXACT(D340,UPPER(D340)),1,0.01)/X340</f>
        <v>1</v>
      </c>
      <c r="W340" s="120">
        <v>0</v>
      </c>
      <c r="X340" s="120">
        <v>1</v>
      </c>
      <c r="Y340" s="127">
        <f>IF(AND(S340&lt;0,O340&gt;0),O340,0)</f>
        <v>0</v>
      </c>
      <c r="Z340" s="127">
        <f>IF(AND(S340&gt;0,O340&gt;0),O340,0)</f>
        <v>0</v>
      </c>
      <c r="AA340" s="74"/>
      <c r="AB340" s="130">
        <f>_xll.BDH(C340,$AB$11,$D$1,$D$1)</f>
        <v>172</v>
      </c>
      <c r="AC340" s="130">
        <f>IF(OR(OR(F340="#N/A N/A",F340="#N/A Real Time"),OR(AB340="#N/A N/A",AB340="#N/A Real Time")),0,  F340 - AB340)</f>
        <v>-0.44999999999998863</v>
      </c>
      <c r="AD340" s="177">
        <f>IF(OR(AB340=0,AB340="#N/A N/A"),0,AC340 / AB340*100)</f>
        <v>-0.2616279069767376</v>
      </c>
      <c r="AE340" s="132">
        <v>0</v>
      </c>
      <c r="AF340" s="133">
        <f>IF(D340 = D856,1,_xll.BDP(K340,$AF$11)*L340)</f>
        <v>9.5894999999999992</v>
      </c>
      <c r="AG340" s="134">
        <f>AC340*AE340*V340/AF340 / AI816</f>
        <v>0</v>
      </c>
      <c r="AH340" s="278">
        <f>AC340*AE340*V340/AF340 / AI856</f>
        <v>0</v>
      </c>
      <c r="AI340" s="77"/>
      <c r="AJ340" s="73"/>
      <c r="AK340" s="65"/>
    </row>
    <row r="341" spans="1:37" x14ac:dyDescent="0.2">
      <c r="B341" s="120">
        <v>100</v>
      </c>
      <c r="C341" s="120" t="s">
        <v>734</v>
      </c>
      <c r="D341" s="120" t="str">
        <f>_xll.BDP(C341,$D$11)</f>
        <v>NOK</v>
      </c>
      <c r="E341" s="120" t="s">
        <v>764</v>
      </c>
      <c r="F341" s="121">
        <f>_xll.BDP(C341,$F$11)</f>
        <v>362.3</v>
      </c>
      <c r="G341" s="121">
        <f>_xll.BDP(C341,$G$11)</f>
        <v>362</v>
      </c>
      <c r="H341" s="122">
        <f>IF(OR(OR(G341="#N/A N/A",G341="#N/A Real Time"),OR(F341="#N/A N/A",F341="#N/A Real Time")),0,  G341 - F341)</f>
        <v>-0.30000000000001137</v>
      </c>
      <c r="I341" s="123">
        <f>IF(OR(F341=0,F341="#N/A N/A"),0,H341 / F341*100)</f>
        <v>-8.280430582390598E-2</v>
      </c>
      <c r="J341" s="124">
        <v>0</v>
      </c>
      <c r="K341" s="120" t="str">
        <f>CONCATENATE(D856,D341, " Curncy")</f>
        <v>EURNOK Curncy</v>
      </c>
      <c r="L341" s="120">
        <f>IF(D341 = D856,1,_xll.BDP(K341,$L$11))</f>
        <v>1</v>
      </c>
      <c r="M341" s="260">
        <f>IF(D341 = D856,1,_xll.BDP(K341,$M$11)*L341)</f>
        <v>9.6133000000000006</v>
      </c>
      <c r="N341" s="126">
        <f>H341*J341*V341/M341</f>
        <v>0</v>
      </c>
      <c r="O341" s="127">
        <f>N341 / AA816</f>
        <v>0</v>
      </c>
      <c r="P341" s="268">
        <f>N341 / AA856</f>
        <v>0</v>
      </c>
      <c r="Q341" s="128">
        <f>IF(OR(OR(J341=0,G341 = "#N/A N/A"),G341="#N/A Real Time"),0,G341*J341*V341/M341)</f>
        <v>0</v>
      </c>
      <c r="R341" s="129">
        <f>Q341 / AA816*100</f>
        <v>0</v>
      </c>
      <c r="S341" s="273">
        <f>Q341 / AA856*100</f>
        <v>0</v>
      </c>
      <c r="T341" s="129">
        <f>IF(S341&lt;0,R341,0)</f>
        <v>0</v>
      </c>
      <c r="U341" s="273">
        <f>IF(S341&gt;0,R341,0)</f>
        <v>0</v>
      </c>
      <c r="V341" s="120">
        <f>IF(EXACT(D341,UPPER(D341)),1,0.01)/X341</f>
        <v>1</v>
      </c>
      <c r="W341" s="120">
        <v>0</v>
      </c>
      <c r="X341" s="120">
        <v>1</v>
      </c>
      <c r="Y341" s="127">
        <f>IF(AND(S341&lt;0,O341&gt;0),O341,0)</f>
        <v>0</v>
      </c>
      <c r="Z341" s="127">
        <f>IF(AND(S341&gt;0,O341&gt;0),O341,0)</f>
        <v>0</v>
      </c>
      <c r="AA341" s="74"/>
      <c r="AB341" s="130">
        <f>_xll.BDH(C341,$AB$11,$D$1,$D$1)</f>
        <v>363.2</v>
      </c>
      <c r="AC341" s="130">
        <f>IF(OR(OR(F341="#N/A N/A",F341="#N/A Real Time"),OR(AB341="#N/A N/A",AB341="#N/A Real Time")),0,  F341 - AB341)</f>
        <v>-0.89999999999997726</v>
      </c>
      <c r="AD341" s="177">
        <f>IF(OR(AB341=0,AB341="#N/A N/A"),0,AC341 / AB341*100)</f>
        <v>-0.24779735682818757</v>
      </c>
      <c r="AE341" s="132">
        <v>0</v>
      </c>
      <c r="AF341" s="133">
        <f>IF(D341 = D856,1,_xll.BDP(K341,$AF$11)*L341)</f>
        <v>9.5894999999999992</v>
      </c>
      <c r="AG341" s="134">
        <f>AC341*AE341*V341/AF341 / AI816</f>
        <v>0</v>
      </c>
      <c r="AH341" s="278">
        <f>AC341*AE341*V341/AF341 / AI856</f>
        <v>0</v>
      </c>
      <c r="AI341" s="77"/>
      <c r="AJ341" s="73"/>
      <c r="AK341" s="65"/>
    </row>
    <row r="342" spans="1:37" x14ac:dyDescent="0.2">
      <c r="A342" s="102" t="s">
        <v>264</v>
      </c>
      <c r="B342" s="102"/>
      <c r="C342" s="102"/>
      <c r="D342" s="102"/>
      <c r="E342" s="102" t="s">
        <v>129</v>
      </c>
      <c r="F342" s="136"/>
      <c r="G342" s="136"/>
      <c r="H342" s="137"/>
      <c r="I342" s="138"/>
      <c r="J342" s="139"/>
      <c r="K342" s="102"/>
      <c r="L342" s="102"/>
      <c r="M342" s="263"/>
      <c r="N342" s="158">
        <f xml:space="preserve"> SUM(N326:N341)</f>
        <v>-155050.74740203569</v>
      </c>
      <c r="O342" s="140">
        <f xml:space="preserve"> SUM(O326:O341)</f>
        <v>-7.755852853949495E-4</v>
      </c>
      <c r="P342" s="270">
        <f xml:space="preserve"> SUM(P326:P341)</f>
        <v>-7.2288046579841825E-4</v>
      </c>
      <c r="Q342" s="141">
        <f xml:space="preserve"> SUM(Q326:Q341)</f>
        <v>18013200.045769922</v>
      </c>
      <c r="R342" s="142">
        <f xml:space="preserve"> SUM(R326:R341)</f>
        <v>9.0104518246207164</v>
      </c>
      <c r="S342" s="275">
        <f xml:space="preserve"> SUM(S326:S341)</f>
        <v>8.3981474825417646</v>
      </c>
      <c r="T342" s="142">
        <f xml:space="preserve"> SUM(T326:T341)</f>
        <v>0</v>
      </c>
      <c r="U342" s="275">
        <f xml:space="preserve"> SUM(U326:U341)</f>
        <v>9.0104518246207164</v>
      </c>
      <c r="V342" s="102"/>
      <c r="W342" s="102"/>
      <c r="X342" s="102"/>
      <c r="Y342" s="143">
        <f xml:space="preserve"> SUM(Y326:Y341)</f>
        <v>0</v>
      </c>
      <c r="Z342" s="143">
        <f xml:space="preserve"> SUM(Z326:Z341)</f>
        <v>0</v>
      </c>
      <c r="AA342" s="102"/>
      <c r="AB342" s="144"/>
      <c r="AC342" s="144"/>
      <c r="AD342" s="178"/>
      <c r="AE342" s="145"/>
      <c r="AF342" s="146"/>
      <c r="AG342" s="147">
        <f xml:space="preserve"> SUM(AG326:AG341)</f>
        <v>-3.514558855426431E-4</v>
      </c>
      <c r="AH342" s="280">
        <f xml:space="preserve"> SUM(AH326:AH341)</f>
        <v>-3.2757176708432133E-4</v>
      </c>
      <c r="AI342" s="285"/>
      <c r="AJ342" s="73"/>
      <c r="AK342" s="65"/>
    </row>
    <row r="343" spans="1:37" x14ac:dyDescent="0.2">
      <c r="A343" s="12"/>
      <c r="B343" s="34"/>
      <c r="C343" s="86"/>
      <c r="D343" s="12"/>
      <c r="E343" s="12"/>
      <c r="F343" s="89"/>
      <c r="G343" s="89"/>
      <c r="H343" s="90"/>
      <c r="I343" s="91"/>
      <c r="J343" s="21"/>
      <c r="K343" s="34"/>
      <c r="L343" s="34"/>
      <c r="M343" s="291"/>
      <c r="N343" s="99"/>
      <c r="O343" s="57"/>
      <c r="P343" s="297"/>
      <c r="Q343" s="99"/>
      <c r="R343" s="103"/>
      <c r="S343" s="303"/>
      <c r="T343" s="100"/>
      <c r="U343" s="307"/>
      <c r="V343" s="27"/>
      <c r="W343" s="12"/>
      <c r="X343" s="12"/>
      <c r="Y343" s="101"/>
      <c r="Z343" s="101"/>
      <c r="AA343" s="94"/>
      <c r="AB343" s="95"/>
      <c r="AC343" s="95"/>
      <c r="AD343" s="96"/>
      <c r="AE343" s="95"/>
      <c r="AF343" s="97"/>
      <c r="AG343" s="72"/>
      <c r="AH343" s="309"/>
      <c r="AI343" s="77"/>
      <c r="AJ343" s="73"/>
      <c r="AK343" s="65"/>
    </row>
    <row r="344" spans="1:37" x14ac:dyDescent="0.2">
      <c r="A344" s="12"/>
      <c r="B344" s="120">
        <v>2690</v>
      </c>
      <c r="C344" s="120" t="s">
        <v>614</v>
      </c>
      <c r="D344" s="120" t="str">
        <f>_xll.BDP(C344,$D$11)</f>
        <v>EUR</v>
      </c>
      <c r="E344" s="120" t="s">
        <v>632</v>
      </c>
      <c r="F344" s="121">
        <f>_xll.BDP(C344,$F$11)</f>
        <v>0.2399</v>
      </c>
      <c r="G344" s="121">
        <f>_xll.BDP(C344,$G$11)</f>
        <v>0.24809999999999999</v>
      </c>
      <c r="H344" s="122">
        <f>IF(OR(OR(G344="#N/A N/A",G344="#N/A Real Time"),OR(F344="#N/A N/A",F344="#N/A Real Time")),0,  G344 - F344)</f>
        <v>8.1999999999999851E-3</v>
      </c>
      <c r="I344" s="123">
        <f>IF(OR(F344=0,F344="#N/A N/A"),0,H344 / F344*100)</f>
        <v>3.4180908711963256</v>
      </c>
      <c r="J344" s="124">
        <v>0</v>
      </c>
      <c r="K344" s="120" t="str">
        <f>CONCATENATE(D856,D344, " Curncy")</f>
        <v>EUREUR Curncy</v>
      </c>
      <c r="L344" s="120">
        <f>IF(D344 = D856,1,_xll.BDP(K344,$L$11))</f>
        <v>1</v>
      </c>
      <c r="M344" s="260">
        <f>IF(D344 = D856,1,_xll.BDP(K344,$M$11)*L344)</f>
        <v>1</v>
      </c>
      <c r="N344" s="126">
        <f>H344*J344*V344/M344</f>
        <v>0</v>
      </c>
      <c r="O344" s="127">
        <f>N344 / AA816</f>
        <v>0</v>
      </c>
      <c r="P344" s="268">
        <f>N344 / AA856</f>
        <v>0</v>
      </c>
      <c r="Q344" s="128">
        <f>IF(OR(OR(J344=0,G344 = "#N/A N/A"),G344="#N/A Real Time"),0,G344*J344*V344/M344)</f>
        <v>0</v>
      </c>
      <c r="R344" s="129">
        <f>Q344 / AA816*100</f>
        <v>0</v>
      </c>
      <c r="S344" s="273">
        <f>Q344 / AA856*100</f>
        <v>0</v>
      </c>
      <c r="T344" s="129">
        <f>IF(S344&lt;0,R344,0)</f>
        <v>0</v>
      </c>
      <c r="U344" s="273">
        <f>IF(S344&gt;0,R344,0)</f>
        <v>0</v>
      </c>
      <c r="V344" s="120">
        <f>IF(EXACT(D344,UPPER(D344)),1,0.01)/X344</f>
        <v>1</v>
      </c>
      <c r="W344" s="120">
        <v>0</v>
      </c>
      <c r="X344" s="120">
        <v>1</v>
      </c>
      <c r="Y344" s="127">
        <f>IF(AND(S344&lt;0,O344&gt;0),O344,0)</f>
        <v>0</v>
      </c>
      <c r="Z344" s="127">
        <f>IF(AND(S344&gt;0,O344&gt;0),O344,0)</f>
        <v>0</v>
      </c>
      <c r="AA344" s="94"/>
      <c r="AB344" s="130">
        <f>_xll.BDH(C344,$AB$11,$D$1,$D$1)</f>
        <v>0.23730000000000001</v>
      </c>
      <c r="AC344" s="130">
        <f>IF(OR(OR(F344="#N/A N/A",F344="#N/A Real Time"),OR(AB344="#N/A N/A",AB344="#N/A Real Time")),0,  F344 - AB344)</f>
        <v>2.5999999999999912E-3</v>
      </c>
      <c r="AD344" s="177">
        <f>IF(OR(AB344=0,AB344="#N/A N/A"),0,AC344 / AB344*100)</f>
        <v>1.0956595027391449</v>
      </c>
      <c r="AE344" s="132">
        <v>0</v>
      </c>
      <c r="AF344" s="133">
        <f>IF(D344 = D856,1,_xll.BDP(K344,$AF$11)*L344)</f>
        <v>1</v>
      </c>
      <c r="AG344" s="134">
        <f>AC344*AE344*V344/AF344 / AI816</f>
        <v>0</v>
      </c>
      <c r="AH344" s="278">
        <f>AC344*AE344*V344/AF344 / AI856</f>
        <v>0</v>
      </c>
      <c r="AI344" s="77"/>
      <c r="AJ344" s="73"/>
      <c r="AK344" s="65"/>
    </row>
    <row r="345" spans="1:37" x14ac:dyDescent="0.2">
      <c r="A345" s="12"/>
      <c r="B345" s="120">
        <v>6396</v>
      </c>
      <c r="C345" s="120" t="s">
        <v>619</v>
      </c>
      <c r="D345" s="120" t="str">
        <f>_xll.BDP(C345,$D$11)</f>
        <v>EUR</v>
      </c>
      <c r="E345" s="120" t="s">
        <v>637</v>
      </c>
      <c r="F345" s="121">
        <f>_xll.BDP(C345,$F$11)</f>
        <v>3.484</v>
      </c>
      <c r="G345" s="121">
        <f>_xll.BDP(C345,$G$11)</f>
        <v>3.488</v>
      </c>
      <c r="H345" s="122">
        <f>IF(OR(OR(G345="#N/A N/A",G345="#N/A Real Time"),OR(F345="#N/A N/A",F345="#N/A Real Time")),0,  G345 - F345)</f>
        <v>4.0000000000000036E-3</v>
      </c>
      <c r="I345" s="123">
        <f>IF(OR(F345=0,F345="#N/A N/A"),0,H345 / F345*100)</f>
        <v>0.11481056257175672</v>
      </c>
      <c r="J345" s="124">
        <v>0</v>
      </c>
      <c r="K345" s="120" t="str">
        <f>CONCATENATE(D856,D345, " Curncy")</f>
        <v>EUREUR Curncy</v>
      </c>
      <c r="L345" s="120">
        <f>IF(D345 = D856,1,_xll.BDP(K345,$L$11))</f>
        <v>1</v>
      </c>
      <c r="M345" s="260">
        <f>IF(D345 = D856,1,_xll.BDP(K345,$M$11)*L345)</f>
        <v>1</v>
      </c>
      <c r="N345" s="126">
        <f>H345*J345*V345/M345</f>
        <v>0</v>
      </c>
      <c r="O345" s="127">
        <f>N345 / AA816</f>
        <v>0</v>
      </c>
      <c r="P345" s="268">
        <f>N345 / AA856</f>
        <v>0</v>
      </c>
      <c r="Q345" s="128">
        <f>IF(OR(OR(J345=0,G345 = "#N/A N/A"),G345="#N/A Real Time"),0,G345*J345*V345/M345)</f>
        <v>0</v>
      </c>
      <c r="R345" s="129">
        <f>Q345 / AA816*100</f>
        <v>0</v>
      </c>
      <c r="S345" s="273">
        <f>Q345 / AA856*100</f>
        <v>0</v>
      </c>
      <c r="T345" s="129">
        <f>IF(S345&lt;0,R345,0)</f>
        <v>0</v>
      </c>
      <c r="U345" s="273">
        <f>IF(S345&gt;0,R345,0)</f>
        <v>0</v>
      </c>
      <c r="V345" s="120">
        <f>IF(EXACT(D345,UPPER(D345)),1,0.01)/X345</f>
        <v>1</v>
      </c>
      <c r="W345" s="120">
        <v>0</v>
      </c>
      <c r="X345" s="120">
        <v>1</v>
      </c>
      <c r="Y345" s="127">
        <f>IF(AND(S345&lt;0,O345&gt;0),O345,0)</f>
        <v>0</v>
      </c>
      <c r="Z345" s="127">
        <f>IF(AND(S345&gt;0,O345&gt;0),O345,0)</f>
        <v>0</v>
      </c>
      <c r="AA345" s="94"/>
      <c r="AB345" s="130">
        <f>_xll.BDH(C345,$AB$11,$D$1,$D$1)</f>
        <v>3.4180000000000001</v>
      </c>
      <c r="AC345" s="130">
        <f>IF(OR(OR(F345="#N/A N/A",F345="#N/A Real Time"),OR(AB345="#N/A N/A",AB345="#N/A Real Time")),0,  F345 - AB345)</f>
        <v>6.5999999999999837E-2</v>
      </c>
      <c r="AD345" s="177">
        <f>IF(OR(AB345=0,AB345="#N/A N/A"),0,AC345 / AB345*100)</f>
        <v>1.9309537741369172</v>
      </c>
      <c r="AE345" s="132">
        <v>0</v>
      </c>
      <c r="AF345" s="133">
        <f>IF(D345 = D856,1,_xll.BDP(K345,$AF$11)*L345)</f>
        <v>1</v>
      </c>
      <c r="AG345" s="134">
        <f>AC345*AE345*V345/AF345 / AI816</f>
        <v>0</v>
      </c>
      <c r="AH345" s="278">
        <f>AC345*AE345*V345/AF345 / AI856</f>
        <v>0</v>
      </c>
      <c r="AI345" s="77"/>
      <c r="AJ345" s="73"/>
      <c r="AK345" s="65"/>
    </row>
    <row r="346" spans="1:37" x14ac:dyDescent="0.2">
      <c r="A346" s="102" t="s">
        <v>630</v>
      </c>
      <c r="B346" s="102"/>
      <c r="C346" s="102"/>
      <c r="D346" s="102"/>
      <c r="E346" s="102" t="s">
        <v>631</v>
      </c>
      <c r="F346" s="136"/>
      <c r="G346" s="136"/>
      <c r="H346" s="137"/>
      <c r="I346" s="138"/>
      <c r="J346" s="139"/>
      <c r="K346" s="102"/>
      <c r="L346" s="102"/>
      <c r="M346" s="263"/>
      <c r="N346" s="158">
        <f xml:space="preserve"> SUM(N343:N345)</f>
        <v>0</v>
      </c>
      <c r="O346" s="140">
        <f xml:space="preserve"> SUM(O343:O345)</f>
        <v>0</v>
      </c>
      <c r="P346" s="270">
        <f xml:space="preserve"> SUM(P343:P345)</f>
        <v>0</v>
      </c>
      <c r="Q346" s="141">
        <f xml:space="preserve"> SUM(Q343:Q345)</f>
        <v>0</v>
      </c>
      <c r="R346" s="142">
        <f xml:space="preserve"> SUM(R343:R345)</f>
        <v>0</v>
      </c>
      <c r="S346" s="275">
        <f xml:space="preserve"> SUM(S343:S345)</f>
        <v>0</v>
      </c>
      <c r="T346" s="142">
        <f xml:space="preserve"> SUM(T343:T345)</f>
        <v>0</v>
      </c>
      <c r="U346" s="275">
        <f xml:space="preserve"> SUM(U343:U345)</f>
        <v>0</v>
      </c>
      <c r="V346" s="102"/>
      <c r="W346" s="102"/>
      <c r="X346" s="102"/>
      <c r="Y346" s="143">
        <f xml:space="preserve"> SUM(Y343:Y345)</f>
        <v>0</v>
      </c>
      <c r="Z346" s="143">
        <f xml:space="preserve"> SUM(Z343:Z345)</f>
        <v>0</v>
      </c>
      <c r="AA346" s="102"/>
      <c r="AB346" s="144"/>
      <c r="AC346" s="144"/>
      <c r="AD346" s="178"/>
      <c r="AE346" s="145"/>
      <c r="AF346" s="146"/>
      <c r="AG346" s="147">
        <f xml:space="preserve"> SUM(AG343:AG345)</f>
        <v>0</v>
      </c>
      <c r="AH346" s="280">
        <f xml:space="preserve"> SUM(AH343:AH345)</f>
        <v>0</v>
      </c>
      <c r="AI346" s="285"/>
      <c r="AJ346" s="73"/>
      <c r="AK346" s="65"/>
    </row>
    <row r="347" spans="1:37" x14ac:dyDescent="0.2">
      <c r="A347" s="12"/>
      <c r="B347" s="34"/>
      <c r="C347" s="86"/>
      <c r="D347" s="12"/>
      <c r="E347" s="12"/>
      <c r="F347" s="89"/>
      <c r="G347" s="89"/>
      <c r="H347" s="90"/>
      <c r="I347" s="91"/>
      <c r="J347" s="21"/>
      <c r="K347" s="34"/>
      <c r="L347" s="34"/>
      <c r="M347" s="291"/>
      <c r="N347" s="99"/>
      <c r="O347" s="57"/>
      <c r="P347" s="297"/>
      <c r="Q347" s="99"/>
      <c r="R347" s="103"/>
      <c r="S347" s="303"/>
      <c r="T347" s="100"/>
      <c r="U347" s="307"/>
      <c r="V347" s="27"/>
      <c r="W347" s="12"/>
      <c r="X347" s="12"/>
      <c r="Y347" s="101"/>
      <c r="Z347" s="101"/>
      <c r="AA347" s="94"/>
      <c r="AB347" s="95"/>
      <c r="AC347" s="95"/>
      <c r="AD347" s="96"/>
      <c r="AE347" s="95"/>
      <c r="AF347" s="97"/>
      <c r="AG347" s="72"/>
      <c r="AH347" s="309"/>
      <c r="AI347" s="77"/>
      <c r="AJ347" s="73"/>
      <c r="AK347" s="65"/>
    </row>
    <row r="348" spans="1:37" x14ac:dyDescent="0.2">
      <c r="A348" s="12"/>
      <c r="B348" s="120">
        <v>17826</v>
      </c>
      <c r="C348" s="120" t="s">
        <v>784</v>
      </c>
      <c r="D348" s="120" t="str">
        <f>_xll.BDP(C348,$D$11)</f>
        <v>USD</v>
      </c>
      <c r="E348" s="120" t="s">
        <v>830</v>
      </c>
      <c r="F348" s="121">
        <f>_xll.BDP(C348,$F$11)</f>
        <v>63.43</v>
      </c>
      <c r="G348" s="121">
        <f>_xll.BDP(C348,$G$11)</f>
        <v>63.29</v>
      </c>
      <c r="H348" s="122">
        <f>IF(OR(OR(G348="#N/A N/A",G348="#N/A Real Time"),OR(F348="#N/A N/A",F348="#N/A Real Time")),0,  G348 - F348)</f>
        <v>-0.14000000000000057</v>
      </c>
      <c r="I348" s="123">
        <f>IF(OR(F348=0,F348="#N/A N/A"),0,H348 / F348*100)</f>
        <v>-0.22071574964527915</v>
      </c>
      <c r="J348" s="124">
        <v>0</v>
      </c>
      <c r="K348" s="120" t="str">
        <f>CONCATENATE(D856,D348, " Curncy")</f>
        <v>EURUSD Curncy</v>
      </c>
      <c r="L348" s="120">
        <f>IF(D348 = D856,1,_xll.BDP(K348,$L$11))</f>
        <v>1</v>
      </c>
      <c r="M348" s="260">
        <f>IF(D348 = D856,1,_xll.BDP(K348,$M$11)*L348)</f>
        <v>1.1314</v>
      </c>
      <c r="N348" s="126">
        <f>H348*J348*V348/M348</f>
        <v>0</v>
      </c>
      <c r="O348" s="127">
        <f>N348 / AA816</f>
        <v>0</v>
      </c>
      <c r="P348" s="268">
        <f>N348 / AA856</f>
        <v>0</v>
      </c>
      <c r="Q348" s="128">
        <f>IF(OR(OR(J348=0,G348 = "#N/A N/A"),G348="#N/A Real Time"),0,G348*J348*V348/M348)</f>
        <v>0</v>
      </c>
      <c r="R348" s="129">
        <f>Q348 / AA816*100</f>
        <v>0</v>
      </c>
      <c r="S348" s="273">
        <f>Q348 / AA856*100</f>
        <v>0</v>
      </c>
      <c r="T348" s="129">
        <f>IF(S348&lt;0,R348,0)</f>
        <v>0</v>
      </c>
      <c r="U348" s="273">
        <f>IF(S348&gt;0,R348,0)</f>
        <v>0</v>
      </c>
      <c r="V348" s="120">
        <f>IF(EXACT(D348,UPPER(D348)),1,0.01)/X348</f>
        <v>1</v>
      </c>
      <c r="W348" s="120">
        <v>0</v>
      </c>
      <c r="X348" s="120">
        <v>1</v>
      </c>
      <c r="Y348" s="127">
        <f>IF(AND(S348&lt;0,O348&gt;0),O348,0)</f>
        <v>0</v>
      </c>
      <c r="Z348" s="127">
        <f>IF(AND(S348&gt;0,O348&gt;0),O348,0)</f>
        <v>0</v>
      </c>
      <c r="AA348" s="94"/>
      <c r="AB348" s="130">
        <f>_xll.BDH(C348,$AB$11,$D$1,$D$1)</f>
        <v>63.1</v>
      </c>
      <c r="AC348" s="130">
        <f>IF(OR(OR(F348="#N/A N/A",F348="#N/A Real Time"),OR(AB348="#N/A N/A",AB348="#N/A Real Time")),0,  F348 - AB348)</f>
        <v>0.32999999999999829</v>
      </c>
      <c r="AD348" s="177">
        <f>IF(OR(AB348=0,AB348="#N/A N/A"),0,AC348 / AB348*100)</f>
        <v>0.52297939778129676</v>
      </c>
      <c r="AE348" s="132">
        <v>0</v>
      </c>
      <c r="AF348" s="133">
        <f>IF(D348 = D856,1,_xll.BDP(K348,$AF$11)*L348)</f>
        <v>1.1298999999999999</v>
      </c>
      <c r="AG348" s="134">
        <f>AC348*AE348*V348/AF348 / AI816</f>
        <v>0</v>
      </c>
      <c r="AH348" s="278">
        <f>AC348*AE348*V348/AF348 / AI856</f>
        <v>0</v>
      </c>
      <c r="AI348" s="77"/>
      <c r="AJ348" s="73"/>
      <c r="AK348" s="65"/>
    </row>
    <row r="349" spans="1:37" x14ac:dyDescent="0.2">
      <c r="A349" s="12"/>
      <c r="B349" s="120">
        <v>8569</v>
      </c>
      <c r="C349" s="120" t="s">
        <v>809</v>
      </c>
      <c r="D349" s="120" t="str">
        <f>_xll.BDP(C349,$D$11)</f>
        <v>SGD</v>
      </c>
      <c r="E349" s="120" t="s">
        <v>853</v>
      </c>
      <c r="F349" s="121">
        <f>_xll.BDP(C349,$F$11)</f>
        <v>26.68</v>
      </c>
      <c r="G349" s="121">
        <f>_xll.BDP(C349,$G$11)</f>
        <v>26.61</v>
      </c>
      <c r="H349" s="122">
        <f>IF(OR(OR(G349="#N/A N/A",G349="#N/A Real Time"),OR(F349="#N/A N/A",F349="#N/A Real Time")),0,  G349 - F349)</f>
        <v>-7.0000000000000284E-2</v>
      </c>
      <c r="I349" s="123">
        <f>IF(OR(F349=0,F349="#N/A N/A"),0,H349 / F349*100)</f>
        <v>-0.26236881559220493</v>
      </c>
      <c r="J349" s="124">
        <v>0</v>
      </c>
      <c r="K349" s="120" t="str">
        <f>CONCATENATE(D856,D349, " Curncy")</f>
        <v>EURSGD Curncy</v>
      </c>
      <c r="L349" s="120">
        <f>IF(D349 = D856,1,_xll.BDP(K349,$L$11))</f>
        <v>1</v>
      </c>
      <c r="M349" s="260">
        <f>IF(D349 = D856,1,_xll.BDP(K349,$M$11)*L349)</f>
        <v>1.5297000000000001</v>
      </c>
      <c r="N349" s="126">
        <f>H349*J349*V349/M349</f>
        <v>0</v>
      </c>
      <c r="O349" s="127">
        <f>N349 / AA816</f>
        <v>0</v>
      </c>
      <c r="P349" s="268">
        <f>N349 / AA856</f>
        <v>0</v>
      </c>
      <c r="Q349" s="128">
        <f>IF(OR(OR(J349=0,G349 = "#N/A N/A"),G349="#N/A Real Time"),0,G349*J349*V349/M349)</f>
        <v>0</v>
      </c>
      <c r="R349" s="129">
        <f>Q349 / AA816*100</f>
        <v>0</v>
      </c>
      <c r="S349" s="273">
        <f>Q349 / AA856*100</f>
        <v>0</v>
      </c>
      <c r="T349" s="129">
        <f>IF(S349&lt;0,R349,0)</f>
        <v>0</v>
      </c>
      <c r="U349" s="273">
        <f>IF(S349&gt;0,R349,0)</f>
        <v>0</v>
      </c>
      <c r="V349" s="120">
        <f>IF(EXACT(D349,UPPER(D349)),1,0.01)/X349</f>
        <v>1</v>
      </c>
      <c r="W349" s="120">
        <v>0</v>
      </c>
      <c r="X349" s="120">
        <v>1</v>
      </c>
      <c r="Y349" s="127">
        <f>IF(AND(S349&lt;0,O349&gt;0),O349,0)</f>
        <v>0</v>
      </c>
      <c r="Z349" s="127">
        <f>IF(AND(S349&gt;0,O349&gt;0),O349,0)</f>
        <v>0</v>
      </c>
      <c r="AA349" s="94"/>
      <c r="AB349" s="130">
        <f>_xll.BDH(C349,$AB$11,$D$1,$D$1)</f>
        <v>26.53</v>
      </c>
      <c r="AC349" s="130">
        <f>IF(OR(OR(F349="#N/A N/A",F349="#N/A Real Time"),OR(AB349="#N/A N/A",AB349="#N/A Real Time")),0,  F349 - AB349)</f>
        <v>0.14999999999999858</v>
      </c>
      <c r="AD349" s="177">
        <f>IF(OR(AB349=0,AB349="#N/A N/A"),0,AC349 / AB349*100)</f>
        <v>0.56539766302298744</v>
      </c>
      <c r="AE349" s="132">
        <v>0</v>
      </c>
      <c r="AF349" s="133">
        <f>IF(D349 = D856,1,_xll.BDP(K349,$AF$11)*L349)</f>
        <v>1.5286</v>
      </c>
      <c r="AG349" s="134">
        <f>AC349*AE349*V349/AF349 / AI816</f>
        <v>0</v>
      </c>
      <c r="AH349" s="278">
        <f>AC349*AE349*V349/AF349 / AI856</f>
        <v>0</v>
      </c>
      <c r="AI349" s="77"/>
      <c r="AJ349" s="73"/>
      <c r="AK349" s="65"/>
    </row>
    <row r="350" spans="1:37" x14ac:dyDescent="0.2">
      <c r="A350" s="102" t="s">
        <v>828</v>
      </c>
      <c r="B350" s="102"/>
      <c r="C350" s="102"/>
      <c r="D350" s="102"/>
      <c r="E350" s="102" t="s">
        <v>829</v>
      </c>
      <c r="F350" s="136"/>
      <c r="G350" s="136"/>
      <c r="H350" s="137"/>
      <c r="I350" s="138"/>
      <c r="J350" s="139"/>
      <c r="K350" s="102"/>
      <c r="L350" s="102"/>
      <c r="M350" s="263"/>
      <c r="N350" s="158">
        <f xml:space="preserve"> SUM(N347:N349)</f>
        <v>0</v>
      </c>
      <c r="O350" s="140">
        <f xml:space="preserve"> SUM(O347:O349)</f>
        <v>0</v>
      </c>
      <c r="P350" s="270">
        <f xml:space="preserve"> SUM(P347:P349)</f>
        <v>0</v>
      </c>
      <c r="Q350" s="141">
        <f xml:space="preserve"> SUM(Q347:Q349)</f>
        <v>0</v>
      </c>
      <c r="R350" s="142">
        <f xml:space="preserve"> SUM(R347:R349)</f>
        <v>0</v>
      </c>
      <c r="S350" s="275">
        <f xml:space="preserve"> SUM(S347:S349)</f>
        <v>0</v>
      </c>
      <c r="T350" s="142">
        <f xml:space="preserve"> SUM(T347:T349)</f>
        <v>0</v>
      </c>
      <c r="U350" s="275">
        <f xml:space="preserve"> SUM(U347:U349)</f>
        <v>0</v>
      </c>
      <c r="V350" s="102"/>
      <c r="W350" s="102"/>
      <c r="X350" s="102"/>
      <c r="Y350" s="143">
        <f xml:space="preserve"> SUM(Y347:Y349)</f>
        <v>0</v>
      </c>
      <c r="Z350" s="143">
        <f xml:space="preserve"> SUM(Z347:Z349)</f>
        <v>0</v>
      </c>
      <c r="AA350" s="102"/>
      <c r="AB350" s="144"/>
      <c r="AC350" s="144"/>
      <c r="AD350" s="178"/>
      <c r="AE350" s="145"/>
      <c r="AF350" s="146"/>
      <c r="AG350" s="147">
        <f xml:space="preserve"> SUM(AG347:AG349)</f>
        <v>0</v>
      </c>
      <c r="AH350" s="280">
        <f xml:space="preserve"> SUM(AH347:AH349)</f>
        <v>0</v>
      </c>
      <c r="AI350" s="285"/>
      <c r="AJ350" s="73"/>
      <c r="AK350" s="65"/>
    </row>
    <row r="351" spans="1:37" x14ac:dyDescent="0.2">
      <c r="B351" s="32"/>
      <c r="C351" s="51"/>
      <c r="F351" s="38"/>
      <c r="G351" s="38"/>
      <c r="H351" s="39"/>
      <c r="I351" s="42"/>
      <c r="J351" s="18"/>
      <c r="K351" s="32"/>
      <c r="L351" s="32"/>
      <c r="M351" s="291"/>
      <c r="N351" s="99"/>
      <c r="O351" s="57"/>
      <c r="P351" s="297"/>
      <c r="Q351" s="40"/>
      <c r="R351" s="44"/>
      <c r="S351" s="303"/>
      <c r="T351" s="100"/>
      <c r="U351" s="307"/>
      <c r="V351" s="24"/>
      <c r="Y351" s="53"/>
      <c r="Z351" s="53"/>
      <c r="AA351" s="74"/>
      <c r="AB351" s="68"/>
      <c r="AC351" s="67"/>
      <c r="AD351" s="60"/>
      <c r="AE351" s="59"/>
      <c r="AF351" s="61"/>
      <c r="AG351" s="72"/>
      <c r="AH351" s="309"/>
      <c r="AI351" s="77"/>
      <c r="AJ351" s="73"/>
      <c r="AK351" s="65"/>
    </row>
    <row r="352" spans="1:37" x14ac:dyDescent="0.2">
      <c r="B352" s="120">
        <v>18897</v>
      </c>
      <c r="C352" s="120" t="s">
        <v>128</v>
      </c>
      <c r="D352" s="120" t="str">
        <f>_xll.BDP(C352,$D$11)</f>
        <v>ZAr</v>
      </c>
      <c r="E352" s="120" t="s">
        <v>345</v>
      </c>
      <c r="F352" s="121">
        <f>_xll.BDP(C352,$F$11)</f>
        <v>58</v>
      </c>
      <c r="G352" s="121">
        <f>_xll.BDP(C352,$G$11)</f>
        <v>58</v>
      </c>
      <c r="H352" s="122">
        <f>IF(OR(OR(G352="#N/A N/A",G352="#N/A Real Time"),OR(F352="#N/A N/A",F352="#N/A Real Time")),0,  G352 - F352)</f>
        <v>0</v>
      </c>
      <c r="I352" s="123">
        <f>IF(OR(F352=0,F352="#N/A N/A"),0,H352 / F352*100)</f>
        <v>0</v>
      </c>
      <c r="J352" s="124">
        <v>0</v>
      </c>
      <c r="K352" s="120" t="str">
        <f>CONCATENATE(D856,D352, " Curncy")</f>
        <v>EURZAr Curncy</v>
      </c>
      <c r="L352" s="120">
        <f>IF(D352 = D856,1,_xll.BDP(K352,$L$11))</f>
        <v>1</v>
      </c>
      <c r="M352" s="260">
        <f>IF(D352 = D856,1,_xll.BDP(K352,$M$11)*L352)</f>
        <v>15.7798</v>
      </c>
      <c r="N352" s="126">
        <f>H352*J352*V352/M352</f>
        <v>0</v>
      </c>
      <c r="O352" s="127">
        <f>N352 / AA816</f>
        <v>0</v>
      </c>
      <c r="P352" s="268">
        <f>N352 / AA856</f>
        <v>0</v>
      </c>
      <c r="Q352" s="128">
        <f>IF(OR(OR(J352=0,G352 = "#N/A N/A"),G352="#N/A Real Time"),0,G352*J352*V352/M352)</f>
        <v>0</v>
      </c>
      <c r="R352" s="129">
        <f>Q352 / AA816*100</f>
        <v>0</v>
      </c>
      <c r="S352" s="273">
        <f>Q352 / AA856*100</f>
        <v>0</v>
      </c>
      <c r="T352" s="129">
        <f>IF(S352&lt;0,R352,0)</f>
        <v>0</v>
      </c>
      <c r="U352" s="273">
        <f>IF(S352&gt;0,R352,0)</f>
        <v>0</v>
      </c>
      <c r="V352" s="120">
        <f>IF(EXACT(D352,UPPER(D352)),1,0.01)/X352</f>
        <v>0.01</v>
      </c>
      <c r="W352" s="120">
        <v>0</v>
      </c>
      <c r="X352" s="120">
        <v>1</v>
      </c>
      <c r="Y352" s="127">
        <f>IF(AND(S352&lt;0,O352&gt;0),O352,0)</f>
        <v>0</v>
      </c>
      <c r="Z352" s="127">
        <f>IF(AND(S352&gt;0,O352&gt;0),O352,0)</f>
        <v>0</v>
      </c>
      <c r="AA352" s="74"/>
      <c r="AB352" s="130">
        <f>_xll.BDH(C352,$AB$11,$D$1,$D$1)</f>
        <v>59</v>
      </c>
      <c r="AC352" s="130">
        <f>IF(OR(OR(F352="#N/A N/A",F352="#N/A Real Time"),OR(AB352="#N/A N/A",AB352="#N/A Real Time")),0,  F352 - AB352)</f>
        <v>-1</v>
      </c>
      <c r="AD352" s="177">
        <f>IF(OR(AB352=0,AB352="#N/A N/A"),0,AC352 / AB352*100)</f>
        <v>-1.6949152542372881</v>
      </c>
      <c r="AE352" s="132">
        <v>0</v>
      </c>
      <c r="AF352" s="133">
        <f>IF(D352 = D856,1,_xll.BDP(K352,$AF$11)*L352)</f>
        <v>15.7905</v>
      </c>
      <c r="AG352" s="134">
        <f>AC352*AE352*V352/AF352 / AI816</f>
        <v>0</v>
      </c>
      <c r="AH352" s="278">
        <f>AC352*AE352*V352/AF352 / AI856</f>
        <v>0</v>
      </c>
      <c r="AI352" s="77"/>
      <c r="AJ352" s="73"/>
      <c r="AK352" s="65"/>
    </row>
    <row r="353" spans="1:37" x14ac:dyDescent="0.2">
      <c r="B353" s="120">
        <v>924</v>
      </c>
      <c r="C353" s="120" t="s">
        <v>427</v>
      </c>
      <c r="D353" s="120" t="str">
        <f>_xll.BDP(C353,$D$11)</f>
        <v>ZAr</v>
      </c>
      <c r="E353" s="120" t="s">
        <v>428</v>
      </c>
      <c r="F353" s="121">
        <f>_xll.BDP(C353,$F$11)</f>
        <v>18205</v>
      </c>
      <c r="G353" s="121">
        <f>_xll.BDP(C353,$G$11)</f>
        <v>17754</v>
      </c>
      <c r="H353" s="122">
        <f>IF(OR(OR(G353="#N/A N/A",G353="#N/A Real Time"),OR(F353="#N/A N/A",F353="#N/A Real Time")),0,  G353 - F353)</f>
        <v>-451</v>
      </c>
      <c r="I353" s="123">
        <f>IF(OR(F353=0,F353="#N/A N/A"),0,H353 / F353*100)</f>
        <v>-2.4773413897280965</v>
      </c>
      <c r="J353" s="124">
        <v>306178</v>
      </c>
      <c r="K353" s="120" t="str">
        <f>CONCATENATE(D856,D353, " Curncy")</f>
        <v>EURZAr Curncy</v>
      </c>
      <c r="L353" s="120">
        <f>IF(D353 = D856,1,_xll.BDP(K353,$L$11))</f>
        <v>1</v>
      </c>
      <c r="M353" s="260">
        <f>IF(D353 = D856,1,_xll.BDP(K353,$M$11)*L353)</f>
        <v>15.7798</v>
      </c>
      <c r="N353" s="126">
        <f>H353*J353*V353/M353</f>
        <v>-87508.256124919208</v>
      </c>
      <c r="O353" s="127">
        <f>N353 / AA816</f>
        <v>-4.377284014315478E-4</v>
      </c>
      <c r="P353" s="268">
        <f>N353 / AA856</f>
        <v>-4.0798261220092866E-4</v>
      </c>
      <c r="Q353" s="128">
        <f>IF(OR(OR(J353=0,G353 = "#N/A N/A"),G353="#N/A Real Time"),0,G353*J353*V353/M353)</f>
        <v>3444837.2045273073</v>
      </c>
      <c r="R353" s="129">
        <f>Q353 / AA816*100</f>
        <v>1.7231552192939468</v>
      </c>
      <c r="S353" s="273">
        <f>Q353 / AA856*100</f>
        <v>1.6060583807129243</v>
      </c>
      <c r="T353" s="129">
        <f>IF(S353&lt;0,R353,0)</f>
        <v>0</v>
      </c>
      <c r="U353" s="273">
        <f>IF(S353&gt;0,R353,0)</f>
        <v>1.7231552192939468</v>
      </c>
      <c r="V353" s="120">
        <f>IF(EXACT(D353,UPPER(D353)),1,0.01)/X353</f>
        <v>0.01</v>
      </c>
      <c r="W353" s="120">
        <v>0</v>
      </c>
      <c r="X353" s="120">
        <v>1</v>
      </c>
      <c r="Y353" s="127">
        <f>IF(AND(S353&lt;0,O353&gt;0),O353,0)</f>
        <v>0</v>
      </c>
      <c r="Z353" s="127">
        <f>IF(AND(S353&gt;0,O353&gt;0),O353,0)</f>
        <v>0</v>
      </c>
      <c r="AA353" s="74"/>
      <c r="AB353" s="130">
        <f>_xll.BDH(C353,$AB$11,$D$1,$D$1)</f>
        <v>18492</v>
      </c>
      <c r="AC353" s="130">
        <f>IF(OR(OR(F353="#N/A N/A",F353="#N/A Real Time"),OR(AB353="#N/A N/A",AB353="#N/A Real Time")),0,  F353 - AB353)</f>
        <v>-287</v>
      </c>
      <c r="AD353" s="177">
        <f>IF(OR(AB353=0,AB353="#N/A N/A"),0,AC353 / AB353*100)</f>
        <v>-1.5520224962145792</v>
      </c>
      <c r="AE353" s="132">
        <v>306178</v>
      </c>
      <c r="AF353" s="133">
        <f>IF(D353 = D856,1,_xll.BDP(K353,$AF$11)*L353)</f>
        <v>15.7905</v>
      </c>
      <c r="AG353" s="134">
        <f>AC353*AE353*V353/AF353 / AI816</f>
        <v>-2.7779824627043189E-4</v>
      </c>
      <c r="AH353" s="278">
        <f>AC353*AE353*V353/AF353 / AI856</f>
        <v>-2.5891972838420341E-4</v>
      </c>
      <c r="AI353" s="77"/>
      <c r="AJ353" s="73"/>
      <c r="AK353" s="65"/>
    </row>
    <row r="354" spans="1:37" s="117" customFormat="1" ht="12" customHeight="1" x14ac:dyDescent="0.2">
      <c r="A354" s="120"/>
      <c r="B354" s="120">
        <v>22641</v>
      </c>
      <c r="C354" s="120" t="s">
        <v>1601</v>
      </c>
      <c r="D354" s="120" t="str">
        <f>_xll.BDP(C354,$D$11)</f>
        <v>ZAr</v>
      </c>
      <c r="E354" s="120" t="s">
        <v>1602</v>
      </c>
      <c r="F354" s="121">
        <f>_xll.BDP(C354,$F$11)</f>
        <v>5288</v>
      </c>
      <c r="G354" s="121">
        <f>_xll.BDP(C354,$G$11)</f>
        <v>5213</v>
      </c>
      <c r="H354" s="122">
        <f>IF(OR(OR(G354="#N/A N/A",G354="#N/A Real Time"),OR(F354="#N/A N/A",F354="#N/A Real Time")),0,  G354 - F354)</f>
        <v>-75</v>
      </c>
      <c r="I354" s="123">
        <f>IF(OR(F354=0,F354="#N/A N/A"),0,H354 / F354*100)</f>
        <v>-1.4183055975794252</v>
      </c>
      <c r="J354" s="124">
        <v>288084</v>
      </c>
      <c r="K354" s="120" t="str">
        <f>CONCATENATE(D856,D354, " Curncy")</f>
        <v>EURZAr Curncy</v>
      </c>
      <c r="L354" s="120">
        <f>IF(D354 = D856,1,_xll.BDP(K354,$L$11))</f>
        <v>1</v>
      </c>
      <c r="M354" s="260">
        <f>IF(D354 = D856,1,_xll.BDP(K354,$M$11)*L354)</f>
        <v>15.7798</v>
      </c>
      <c r="N354" s="126">
        <f>H354*J354*V354/M354</f>
        <v>-13692.378864117416</v>
      </c>
      <c r="O354" s="127">
        <f>N354 / AA816</f>
        <v>-6.8491173032054998E-5</v>
      </c>
      <c r="P354" s="268">
        <f>N354 / AA856</f>
        <v>-6.3836862298489384E-5</v>
      </c>
      <c r="Q354" s="128">
        <f>IF(OR(OR(J354=0,G354 = "#N/A N/A"),G354="#N/A Real Time"),0,G354*J354*V354/M354)</f>
        <v>951711.61358192121</v>
      </c>
      <c r="R354" s="129">
        <f>Q354 / AA816*100</f>
        <v>0.47605931335480367</v>
      </c>
      <c r="S354" s="273">
        <f>Q354 / AA856*100</f>
        <v>0.44370875088270023</v>
      </c>
      <c r="T354" s="129">
        <f>IF(S354&lt;0,R354,0)</f>
        <v>0</v>
      </c>
      <c r="U354" s="273">
        <f>IF(S354&gt;0,R354,0)</f>
        <v>0.47605931335480367</v>
      </c>
      <c r="V354" s="120">
        <f>IF(EXACT(D354,UPPER(D354)),1,0.01)/X354</f>
        <v>0.01</v>
      </c>
      <c r="W354" s="120">
        <v>0</v>
      </c>
      <c r="X354" s="120">
        <v>1</v>
      </c>
      <c r="Y354" s="127">
        <f>IF(AND(S354&lt;0,O354&gt;0),O354,0)</f>
        <v>0</v>
      </c>
      <c r="Z354" s="127">
        <f>IF(AND(S354&gt;0,O354&gt;0),O354,0)</f>
        <v>0</v>
      </c>
      <c r="AA354" s="120"/>
      <c r="AB354" s="130">
        <f>_xll.BDH(C354,$AB$11,$D$1,$D$1)</f>
        <v>5330</v>
      </c>
      <c r="AC354" s="130">
        <f>IF(OR(OR(F354="#N/A N/A",F354="#N/A Real Time"),OR(AB354="#N/A N/A",AB354="#N/A Real Time")),0,  F354 - AB354)</f>
        <v>-42</v>
      </c>
      <c r="AD354" s="177">
        <f>IF(OR(AB354=0,AB354="#N/A N/A"),0,AC354 / AB354*100)</f>
        <v>-0.78799249530956861</v>
      </c>
      <c r="AE354" s="132">
        <v>288084</v>
      </c>
      <c r="AF354" s="133">
        <f>IF(D354 = D856,1,_xll.BDP(K354,$AF$11)*L354)</f>
        <v>15.7905</v>
      </c>
      <c r="AG354" s="134">
        <f>AC354*AE354*V354/AF354 / AI816</f>
        <v>-3.8250934525048839E-5</v>
      </c>
      <c r="AH354" s="278">
        <f>AC354*AE354*V354/AF354 / AI856</f>
        <v>-3.5651490643415708E-5</v>
      </c>
      <c r="AI354" s="135"/>
      <c r="AJ354" s="73"/>
      <c r="AK354" s="65"/>
    </row>
    <row r="355" spans="1:37" x14ac:dyDescent="0.2">
      <c r="B355" s="120">
        <v>23878</v>
      </c>
      <c r="C355" s="120" t="s">
        <v>127</v>
      </c>
      <c r="D355" s="120" t="str">
        <f>_xll.BDP(C355,$D$11)</f>
        <v>ZAr</v>
      </c>
      <c r="E355" s="120" t="s">
        <v>429</v>
      </c>
      <c r="F355" s="121">
        <f>_xll.BDP(C355,$F$11)</f>
        <v>47206</v>
      </c>
      <c r="G355" s="121">
        <f>_xll.BDP(C355,$G$11)</f>
        <v>47125</v>
      </c>
      <c r="H355" s="122">
        <f>IF(OR(OR(G355="#N/A N/A",G355="#N/A Real Time"),OR(F355="#N/A N/A",F355="#N/A Real Time")),0,  G355 - F355)</f>
        <v>-81</v>
      </c>
      <c r="I355" s="123">
        <f>IF(OR(F355=0,F355="#N/A N/A"),0,H355 / F355*100)</f>
        <v>-0.17158835741219336</v>
      </c>
      <c r="J355" s="124">
        <v>-105985</v>
      </c>
      <c r="K355" s="120" t="str">
        <f>CONCATENATE(D856,D355, " Curncy")</f>
        <v>EURZAr Curncy</v>
      </c>
      <c r="L355" s="120">
        <f>IF(D355 = D856,1,_xll.BDP(K355,$L$11))</f>
        <v>1</v>
      </c>
      <c r="M355" s="260">
        <f>IF(D355 = D856,1,_xll.BDP(K355,$M$11)*L355)</f>
        <v>15.7798</v>
      </c>
      <c r="N355" s="126">
        <f>H355*J355*V355/M355</f>
        <v>5440.3636294503103</v>
      </c>
      <c r="O355" s="127">
        <f>N355 / AA816</f>
        <v>2.7213451395101909E-5</v>
      </c>
      <c r="P355" s="268">
        <f>N355 / AA856</f>
        <v>2.5364164058961379E-5</v>
      </c>
      <c r="Q355" s="128">
        <f>IF(OR(OR(J355=0,G355 = "#N/A N/A"),G355="#N/A Real Time"),0,G355*J355*V355/M355)</f>
        <v>-3165149.8276277268</v>
      </c>
      <c r="R355" s="129">
        <f>Q355 / AA816*100</f>
        <v>-1.5832517246841697</v>
      </c>
      <c r="S355" s="273">
        <f>Q355 / AA856*100</f>
        <v>-1.4756620139241421</v>
      </c>
      <c r="T355" s="129">
        <f>IF(S355&lt;0,R355,0)</f>
        <v>-1.5832517246841697</v>
      </c>
      <c r="U355" s="273">
        <f>IF(S355&gt;0,R355,0)</f>
        <v>0</v>
      </c>
      <c r="V355" s="120">
        <f>IF(EXACT(D355,UPPER(D355)),1,0.01)/X355</f>
        <v>0.01</v>
      </c>
      <c r="W355" s="120">
        <v>0</v>
      </c>
      <c r="X355" s="120">
        <v>1</v>
      </c>
      <c r="Y355" s="127">
        <f>IF(AND(S355&lt;0,O355&gt;0),O355,0)</f>
        <v>2.7213451395101909E-5</v>
      </c>
      <c r="Z355" s="127">
        <f>IF(AND(S355&gt;0,O355&gt;0),O355,0)</f>
        <v>0</v>
      </c>
      <c r="AA355" s="74"/>
      <c r="AB355" s="130">
        <f>_xll.BDH(C355,$AB$11,$D$1,$D$1)</f>
        <v>46476</v>
      </c>
      <c r="AC355" s="130">
        <f>IF(OR(OR(F355="#N/A N/A",F355="#N/A Real Time"),OR(AB355="#N/A N/A",AB355="#N/A Real Time")),0,  F355 - AB355)</f>
        <v>730</v>
      </c>
      <c r="AD355" s="177">
        <f>IF(OR(AB355=0,AB355="#N/A N/A"),0,AC355 / AB355*100)</f>
        <v>1.5707031586195026</v>
      </c>
      <c r="AE355" s="132">
        <v>-105985</v>
      </c>
      <c r="AF355" s="133">
        <f>IF(D355 = D856,1,_xll.BDP(K355,$AF$11)*L355)</f>
        <v>15.7905</v>
      </c>
      <c r="AG355" s="134">
        <f>AC355*AE355*V355/AF355 / AI816</f>
        <v>-2.4459123246916989E-4</v>
      </c>
      <c r="AH355" s="278">
        <f>AC355*AE355*V355/AF355 / AI856</f>
        <v>-2.2796938543098231E-4</v>
      </c>
      <c r="AI355" s="77"/>
      <c r="AJ355" s="73"/>
      <c r="AK355" s="65"/>
    </row>
    <row r="356" spans="1:37" x14ac:dyDescent="0.2">
      <c r="B356" s="120">
        <v>19942</v>
      </c>
      <c r="C356" s="120" t="s">
        <v>856</v>
      </c>
      <c r="D356" s="120" t="str">
        <f>_xll.BDP(C356,$D$11)</f>
        <v>ZAr</v>
      </c>
      <c r="E356" s="120" t="s">
        <v>886</v>
      </c>
      <c r="F356" s="121">
        <f>_xll.BDP(C356,$F$11)</f>
        <v>1390</v>
      </c>
      <c r="G356" s="121">
        <f>_xll.BDP(C356,$G$11)</f>
        <v>1347</v>
      </c>
      <c r="H356" s="122">
        <f>IF(OR(OR(G356="#N/A N/A",G356="#N/A Real Time"),OR(F356="#N/A N/A",F356="#N/A Real Time")),0,  G356 - F356)</f>
        <v>-43</v>
      </c>
      <c r="I356" s="123">
        <f>IF(OR(F356=0,F356="#N/A N/A"),0,H356 / F356*100)</f>
        <v>-3.093525179856115</v>
      </c>
      <c r="J356" s="124">
        <v>4480450</v>
      </c>
      <c r="K356" s="120" t="str">
        <f>CONCATENATE(D856,D356, " Curncy")</f>
        <v>EURZAr Curncy</v>
      </c>
      <c r="L356" s="120">
        <f>IF(D356 = D856,1,_xll.BDP(K356,$L$11))</f>
        <v>1</v>
      </c>
      <c r="M356" s="260">
        <f>IF(D356 = D856,1,_xll.BDP(K356,$M$11)*L356)</f>
        <v>15.7798</v>
      </c>
      <c r="N356" s="126">
        <f>H356*J356*V356/M356</f>
        <v>-122092.39027110609</v>
      </c>
      <c r="O356" s="127">
        <f>N356 / AA816</f>
        <v>-6.1072302416856404E-4</v>
      </c>
      <c r="P356" s="268">
        <f>N356 / AA856</f>
        <v>-5.6922140285317114E-4</v>
      </c>
      <c r="Q356" s="128">
        <f>IF(OR(OR(J356=0,G356 = "#N/A N/A"),G356="#N/A Real Time"),0,G356*J356*V356/M356)</f>
        <v>3824615.1091902307</v>
      </c>
      <c r="R356" s="129">
        <f>Q356 / AA816*100</f>
        <v>1.913125380360595</v>
      </c>
      <c r="S356" s="273">
        <f>Q356 / AA856*100</f>
        <v>1.7831191387051666</v>
      </c>
      <c r="T356" s="129">
        <f>IF(S356&lt;0,R356,0)</f>
        <v>0</v>
      </c>
      <c r="U356" s="273">
        <f>IF(S356&gt;0,R356,0)</f>
        <v>1.913125380360595</v>
      </c>
      <c r="V356" s="120">
        <f>IF(EXACT(D356,UPPER(D356)),1,0.01)/X356</f>
        <v>0.01</v>
      </c>
      <c r="W356" s="120">
        <v>0</v>
      </c>
      <c r="X356" s="120">
        <v>1</v>
      </c>
      <c r="Y356" s="127">
        <f>IF(AND(S356&lt;0,O356&gt;0),O356,0)</f>
        <v>0</v>
      </c>
      <c r="Z356" s="127">
        <f>IF(AND(S356&gt;0,O356&gt;0),O356,0)</f>
        <v>0</v>
      </c>
      <c r="AA356" s="74"/>
      <c r="AB356" s="130">
        <f>_xll.BDH(C356,$AB$11,$D$1,$D$1)</f>
        <v>1384</v>
      </c>
      <c r="AC356" s="130">
        <f>IF(OR(OR(F356="#N/A N/A",F356="#N/A Real Time"),OR(AB356="#N/A N/A",AB356="#N/A Real Time")),0,  F356 - AB356)</f>
        <v>6</v>
      </c>
      <c r="AD356" s="177">
        <f>IF(OR(AB356=0,AB356="#N/A N/A"),0,AC356 / AB356*100)</f>
        <v>0.43352601156069359</v>
      </c>
      <c r="AE356" s="132">
        <v>4480450</v>
      </c>
      <c r="AF356" s="133">
        <f>IF(D356 = D856,1,_xll.BDP(K356,$AF$11)*L356)</f>
        <v>15.7905</v>
      </c>
      <c r="AG356" s="134">
        <f>AC356*AE356*V356/AF356 / AI816</f>
        <v>8.498582734438323E-5</v>
      </c>
      <c r="AH356" s="278">
        <f>AC356*AE356*V356/AF356 / AI856</f>
        <v>7.9210389654848652E-5</v>
      </c>
      <c r="AI356" s="77"/>
      <c r="AJ356" s="73"/>
      <c r="AK356" s="65"/>
    </row>
    <row r="357" spans="1:37" x14ac:dyDescent="0.2">
      <c r="A357" s="102" t="s">
        <v>265</v>
      </c>
      <c r="B357" s="102"/>
      <c r="C357" s="102"/>
      <c r="D357" s="102"/>
      <c r="E357" s="102" t="s">
        <v>126</v>
      </c>
      <c r="F357" s="136"/>
      <c r="G357" s="136"/>
      <c r="H357" s="137"/>
      <c r="I357" s="138"/>
      <c r="J357" s="139"/>
      <c r="K357" s="102"/>
      <c r="L357" s="102"/>
      <c r="M357" s="263"/>
      <c r="N357" s="158">
        <f xml:space="preserve"> SUM(N351:N356)</f>
        <v>-217852.66163069243</v>
      </c>
      <c r="O357" s="140">
        <f xml:space="preserve"> SUM(O351:O356)</f>
        <v>-1.089729147237065E-3</v>
      </c>
      <c r="P357" s="270">
        <f xml:space="preserve"> SUM(P351:P356)</f>
        <v>-1.0156767132936278E-3</v>
      </c>
      <c r="Q357" s="141">
        <f xml:space="preserve"> SUM(Q351:Q356)</f>
        <v>5056014.0996717326</v>
      </c>
      <c r="R357" s="142">
        <f xml:space="preserve"> SUM(R351:R356)</f>
        <v>2.5290881883251757</v>
      </c>
      <c r="S357" s="275">
        <f xml:space="preserve"> SUM(S351:S356)</f>
        <v>2.3572242563766488</v>
      </c>
      <c r="T357" s="142">
        <f xml:space="preserve"> SUM(T351:T356)</f>
        <v>-1.5832517246841697</v>
      </c>
      <c r="U357" s="275">
        <f xml:space="preserve"> SUM(U351:U356)</f>
        <v>4.112339913009345</v>
      </c>
      <c r="V357" s="102"/>
      <c r="W357" s="102"/>
      <c r="X357" s="102"/>
      <c r="Y357" s="143">
        <f xml:space="preserve"> SUM(Y351:Y356)</f>
        <v>2.7213451395101909E-5</v>
      </c>
      <c r="Z357" s="143">
        <f xml:space="preserve"> SUM(Z351:Z356)</f>
        <v>0</v>
      </c>
      <c r="AA357" s="102"/>
      <c r="AB357" s="144"/>
      <c r="AC357" s="144"/>
      <c r="AD357" s="178"/>
      <c r="AE357" s="145"/>
      <c r="AF357" s="146"/>
      <c r="AG357" s="147">
        <f xml:space="preserve"> SUM(AG351:AG356)</f>
        <v>-4.7565458592026743E-4</v>
      </c>
      <c r="AH357" s="280">
        <f xml:space="preserve"> SUM(AH351:AH356)</f>
        <v>-4.4333021480375272E-4</v>
      </c>
      <c r="AI357" s="285"/>
      <c r="AJ357" s="73"/>
      <c r="AK357" s="65"/>
    </row>
    <row r="358" spans="1:37" x14ac:dyDescent="0.2">
      <c r="A358" s="12"/>
      <c r="B358" s="34"/>
      <c r="C358" s="86"/>
      <c r="D358" s="12"/>
      <c r="E358" s="12"/>
      <c r="F358" s="89"/>
      <c r="G358" s="89"/>
      <c r="H358" s="90"/>
      <c r="I358" s="91"/>
      <c r="J358" s="21"/>
      <c r="K358" s="34"/>
      <c r="L358" s="34"/>
      <c r="M358" s="291"/>
      <c r="N358" s="99"/>
      <c r="O358" s="57"/>
      <c r="P358" s="297"/>
      <c r="Q358" s="99"/>
      <c r="R358" s="103"/>
      <c r="S358" s="303"/>
      <c r="T358" s="100"/>
      <c r="U358" s="307"/>
      <c r="V358" s="27"/>
      <c r="W358" s="12"/>
      <c r="X358" s="12"/>
      <c r="Y358" s="101"/>
      <c r="Z358" s="101"/>
      <c r="AA358" s="94"/>
      <c r="AB358" s="95"/>
      <c r="AC358" s="95"/>
      <c r="AD358" s="96"/>
      <c r="AE358" s="95"/>
      <c r="AF358" s="97"/>
      <c r="AG358" s="72"/>
      <c r="AH358" s="309"/>
      <c r="AI358" s="77"/>
      <c r="AJ358" s="73"/>
      <c r="AK358" s="65"/>
    </row>
    <row r="359" spans="1:37" x14ac:dyDescent="0.2">
      <c r="A359" s="12"/>
      <c r="B359" s="120"/>
      <c r="C359" s="120" t="s">
        <v>623</v>
      </c>
      <c r="D359" s="120" t="str">
        <f>_xll.BDP(C359,$D$11)</f>
        <v>EUR</v>
      </c>
      <c r="E359" s="120" t="str">
        <f>_xll.BDP(C359,$E$11)</f>
        <v>IBEX 35 INDX FUTR Apr19</v>
      </c>
      <c r="F359" s="121">
        <f>_xll.BDP(C359,$F$11)</f>
        <v>9464.4</v>
      </c>
      <c r="G359" s="121">
        <f>_xll.BDP(C359,$G$11)</f>
        <v>9491</v>
      </c>
      <c r="H359" s="122">
        <f>IF(OR(OR(G359="#N/A N/A",G359="#N/A Real Time"),OR(F359="#N/A N/A",F359="#N/A Real Time")),0,  G359 - F359)</f>
        <v>26.600000000000364</v>
      </c>
      <c r="I359" s="123">
        <f>IF(OR(F359=0,F359="#N/A N/A"),0,H359 / F359*100)</f>
        <v>0.28105320992350663</v>
      </c>
      <c r="J359" s="124">
        <v>0</v>
      </c>
      <c r="K359" s="120" t="str">
        <f>CONCATENATE(D856,D359, " Curncy")</f>
        <v>EUREUR Curncy</v>
      </c>
      <c r="L359" s="120">
        <f>IF(D359 = D856,1,_xll.BDP(K359,$L$11))</f>
        <v>1</v>
      </c>
      <c r="M359" s="260">
        <f>IF(D359 = D856,1,_xll.BDP(K359,$M$11)*L359)</f>
        <v>1</v>
      </c>
      <c r="N359" s="126">
        <f>H359*J359*V359/M359</f>
        <v>0</v>
      </c>
      <c r="O359" s="127">
        <f>N359 / AA816</f>
        <v>0</v>
      </c>
      <c r="P359" s="268">
        <f>N359 / AA856</f>
        <v>0</v>
      </c>
      <c r="Q359" s="128">
        <f>IF(OR(OR(J359=0,G359 = "#N/A N/A"),G359="#N/A Real Time"),0,G359*J359*V359/M359)</f>
        <v>0</v>
      </c>
      <c r="R359" s="129">
        <f>Q359 / AA816*100</f>
        <v>0</v>
      </c>
      <c r="S359" s="273">
        <f>Q359 / AA856*100</f>
        <v>0</v>
      </c>
      <c r="T359" s="129">
        <f>IF(S359&lt;0,R359,0)</f>
        <v>0</v>
      </c>
      <c r="U359" s="273">
        <f>IF(S359&gt;0,R359,0)</f>
        <v>0</v>
      </c>
      <c r="V359" s="120">
        <f>IF(EXACT(D359,UPPER(D359)),1,0.01)/X359</f>
        <v>1</v>
      </c>
      <c r="W359" s="120">
        <v>3</v>
      </c>
      <c r="X359" s="120">
        <v>1</v>
      </c>
      <c r="Y359" s="127">
        <f>IF(AND(S359&lt;0,O359&gt;0),O359,0)</f>
        <v>0</v>
      </c>
      <c r="Z359" s="127">
        <f>IF(AND(S359&gt;0,O359&gt;0),O359,0)</f>
        <v>0</v>
      </c>
      <c r="AA359" s="94"/>
      <c r="AB359" s="130">
        <f>_xll.BDH(C359,$AB$11,$D$1,$D$1)</f>
        <v>9450.5</v>
      </c>
      <c r="AC359" s="130">
        <f>IF(OR(OR(F359="#N/A N/A",F359="#N/A Real Time"),OR(AB359="#N/A N/A",AB359="#N/A Real Time")),0,  F359 - AB359)</f>
        <v>13.899999999999636</v>
      </c>
      <c r="AD359" s="177">
        <f>IF(OR(AB359=0,AB359="#N/A N/A"),0,AC359 / AB359*100)</f>
        <v>0.14708216496481283</v>
      </c>
      <c r="AE359" s="132">
        <v>0</v>
      </c>
      <c r="AF359" s="133">
        <f>IF(D359 = D856,1,_xll.BDP(K359,$AF$11)*L359)</f>
        <v>1</v>
      </c>
      <c r="AG359" s="134">
        <f>AC359*AE359*V359/AF359 / AI816</f>
        <v>0</v>
      </c>
      <c r="AH359" s="278">
        <f>AC359*AE359*V359/AF359 / AI856</f>
        <v>0</v>
      </c>
      <c r="AI359" s="77"/>
      <c r="AJ359" s="73"/>
      <c r="AK359" s="65"/>
    </row>
    <row r="360" spans="1:37" x14ac:dyDescent="0.2">
      <c r="A360" s="12"/>
      <c r="B360" s="120">
        <v>78</v>
      </c>
      <c r="C360" s="120" t="s">
        <v>612</v>
      </c>
      <c r="D360" s="120" t="str">
        <f>_xll.BDP(C360,$D$11)</f>
        <v>EUR</v>
      </c>
      <c r="E360" s="120" t="s">
        <v>1302</v>
      </c>
      <c r="F360" s="121">
        <f>_xll.BDP(C360,$F$11)</f>
        <v>9.4700000000000006</v>
      </c>
      <c r="G360" s="121">
        <f>_xll.BDP(C360,$G$11)</f>
        <v>9.52</v>
      </c>
      <c r="H360" s="122">
        <f>IF(OR(OR(G360="#N/A N/A",G360="#N/A Real Time"),OR(F360="#N/A N/A",F360="#N/A Real Time")),0,  G360 - F360)</f>
        <v>4.9999999999998934E-2</v>
      </c>
      <c r="I360" s="123">
        <f>IF(OR(F360=0,F360="#N/A N/A"),0,H360 / F360*100)</f>
        <v>0.52798310454064346</v>
      </c>
      <c r="J360" s="124">
        <v>0</v>
      </c>
      <c r="K360" s="120" t="str">
        <f>CONCATENATE(D856,D360, " Curncy")</f>
        <v>EUREUR Curncy</v>
      </c>
      <c r="L360" s="120">
        <f>IF(D360 = D856,1,_xll.BDP(K360,$L$11))</f>
        <v>1</v>
      </c>
      <c r="M360" s="260">
        <f>IF(D360 = D856,1,_xll.BDP(K360,$M$11)*L360)</f>
        <v>1</v>
      </c>
      <c r="N360" s="126">
        <f>H360*J360*V360/M360</f>
        <v>0</v>
      </c>
      <c r="O360" s="127">
        <f>N360 / AA816</f>
        <v>0</v>
      </c>
      <c r="P360" s="268">
        <f>N360 / AA856</f>
        <v>0</v>
      </c>
      <c r="Q360" s="128">
        <f>IF(OR(OR(J360=0,G360 = "#N/A N/A"),G360="#N/A Real Time"),0,G360*J360*V360/M360)</f>
        <v>0</v>
      </c>
      <c r="R360" s="129">
        <f>Q360 / AA816*100</f>
        <v>0</v>
      </c>
      <c r="S360" s="273">
        <f>Q360 / AA856*100</f>
        <v>0</v>
      </c>
      <c r="T360" s="129">
        <f>IF(S360&lt;0,R360,0)</f>
        <v>0</v>
      </c>
      <c r="U360" s="273">
        <f>IF(S360&gt;0,R360,0)</f>
        <v>0</v>
      </c>
      <c r="V360" s="120">
        <f>IF(EXACT(D360,UPPER(D360)),1,0.01)/X360</f>
        <v>1</v>
      </c>
      <c r="W360" s="120">
        <v>0</v>
      </c>
      <c r="X360" s="120">
        <v>1</v>
      </c>
      <c r="Y360" s="127">
        <f>IF(AND(S360&lt;0,O360&gt;0),O360,0)</f>
        <v>0</v>
      </c>
      <c r="Z360" s="127">
        <f>IF(AND(S360&gt;0,O360&gt;0),O360,0)</f>
        <v>0</v>
      </c>
      <c r="AA360" s="94"/>
      <c r="AB360" s="130">
        <f>_xll.BDH(C360,$AB$11,$D$1,$D$1)</f>
        <v>9.2780000000000005</v>
      </c>
      <c r="AC360" s="130">
        <f>IF(OR(OR(F360="#N/A N/A",F360="#N/A Real Time"),OR(AB360="#N/A N/A",AB360="#N/A Real Time")),0,  F360 - AB360)</f>
        <v>0.19200000000000017</v>
      </c>
      <c r="AD360" s="177">
        <f>IF(OR(AB360=0,AB360="#N/A N/A"),0,AC360 / AB360*100)</f>
        <v>2.0694115111015323</v>
      </c>
      <c r="AE360" s="132">
        <v>0</v>
      </c>
      <c r="AF360" s="133">
        <f>IF(D360 = D856,1,_xll.BDP(K360,$AF$11)*L360)</f>
        <v>1</v>
      </c>
      <c r="AG360" s="134">
        <f>AC360*AE360*V360/AF360 / AI816</f>
        <v>0</v>
      </c>
      <c r="AH360" s="278">
        <f>AC360*AE360*V360/AF360 / AI856</f>
        <v>0</v>
      </c>
      <c r="AI360" s="77"/>
      <c r="AJ360" s="73"/>
      <c r="AK360" s="65"/>
    </row>
    <row r="361" spans="1:37" x14ac:dyDescent="0.2">
      <c r="A361" s="12"/>
      <c r="B361" s="120">
        <v>2799</v>
      </c>
      <c r="C361" s="120" t="s">
        <v>613</v>
      </c>
      <c r="D361" s="120" t="str">
        <f>_xll.BDP(C361,$D$11)</f>
        <v>EUR</v>
      </c>
      <c r="E361" s="120" t="s">
        <v>629</v>
      </c>
      <c r="F361" s="121">
        <f>_xll.BDP(C361,$F$11)</f>
        <v>69.739999999999995</v>
      </c>
      <c r="G361" s="121">
        <f>_xll.BDP(C361,$G$11)</f>
        <v>69.319999999999993</v>
      </c>
      <c r="H361" s="122">
        <f>IF(OR(OR(G361="#N/A N/A",G361="#N/A Real Time"),OR(F361="#N/A N/A",F361="#N/A Real Time")),0,  G361 - F361)</f>
        <v>-0.42000000000000171</v>
      </c>
      <c r="I361" s="123">
        <f>IF(OR(F361=0,F361="#N/A N/A"),0,H361 / F361*100)</f>
        <v>-0.60223687983940599</v>
      </c>
      <c r="J361" s="124">
        <v>0</v>
      </c>
      <c r="K361" s="120" t="str">
        <f>CONCATENATE(D856,D361, " Curncy")</f>
        <v>EUREUR Curncy</v>
      </c>
      <c r="L361" s="120">
        <f>IF(D361 = D856,1,_xll.BDP(K361,$L$11))</f>
        <v>1</v>
      </c>
      <c r="M361" s="260">
        <f>IF(D361 = D856,1,_xll.BDP(K361,$M$11)*L361)</f>
        <v>1</v>
      </c>
      <c r="N361" s="126">
        <f>H361*J361*V361/M361</f>
        <v>0</v>
      </c>
      <c r="O361" s="127">
        <f>N361 / AA816</f>
        <v>0</v>
      </c>
      <c r="P361" s="268">
        <f>N361 / AA856</f>
        <v>0</v>
      </c>
      <c r="Q361" s="128">
        <f>IF(OR(OR(J361=0,G361 = "#N/A N/A"),G361="#N/A Real Time"),0,G361*J361*V361/M361)</f>
        <v>0</v>
      </c>
      <c r="R361" s="129">
        <f>Q361 / AA816*100</f>
        <v>0</v>
      </c>
      <c r="S361" s="273">
        <f>Q361 / AA856*100</f>
        <v>0</v>
      </c>
      <c r="T361" s="129">
        <f>IF(S361&lt;0,R361,0)</f>
        <v>0</v>
      </c>
      <c r="U361" s="273">
        <f>IF(S361&gt;0,R361,0)</f>
        <v>0</v>
      </c>
      <c r="V361" s="120">
        <f>IF(EXACT(D361,UPPER(D361)),1,0.01)/X361</f>
        <v>1</v>
      </c>
      <c r="W361" s="120">
        <v>0</v>
      </c>
      <c r="X361" s="120">
        <v>1</v>
      </c>
      <c r="Y361" s="127">
        <f>IF(AND(S361&lt;0,O361&gt;0),O361,0)</f>
        <v>0</v>
      </c>
      <c r="Z361" s="127">
        <f>IF(AND(S361&gt;0,O361&gt;0),O361,0)</f>
        <v>0</v>
      </c>
      <c r="AA361" s="94"/>
      <c r="AB361" s="130">
        <f>_xll.BDH(C361,$AB$11,$D$1,$D$1)</f>
        <v>69.900000000000006</v>
      </c>
      <c r="AC361" s="130">
        <f>IF(OR(OR(F361="#N/A N/A",F361="#N/A Real Time"),OR(AB361="#N/A N/A",AB361="#N/A Real Time")),0,  F361 - AB361)</f>
        <v>-0.1600000000000108</v>
      </c>
      <c r="AD361" s="177">
        <f>IF(OR(AB361=0,AB361="#N/A N/A"),0,AC361 / AB361*100)</f>
        <v>-0.22889842632333443</v>
      </c>
      <c r="AE361" s="132">
        <v>0</v>
      </c>
      <c r="AF361" s="133">
        <f>IF(D361 = D856,1,_xll.BDP(K361,$AF$11)*L361)</f>
        <v>1</v>
      </c>
      <c r="AG361" s="134">
        <f>AC361*AE361*V361/AF361 / AI816</f>
        <v>0</v>
      </c>
      <c r="AH361" s="278">
        <f>AC361*AE361*V361/AF361 / AI856</f>
        <v>0</v>
      </c>
      <c r="AI361" s="77"/>
      <c r="AJ361" s="73"/>
      <c r="AK361" s="65"/>
    </row>
    <row r="362" spans="1:37" x14ac:dyDescent="0.2">
      <c r="A362" s="12"/>
      <c r="B362" s="120">
        <v>2337</v>
      </c>
      <c r="C362" s="120" t="s">
        <v>616</v>
      </c>
      <c r="D362" s="120" t="str">
        <f>_xll.BDP(C362,$D$11)</f>
        <v>EUR</v>
      </c>
      <c r="E362" s="120" t="s">
        <v>634</v>
      </c>
      <c r="F362" s="121">
        <f>_xll.BDP(C362,$F$11)</f>
        <v>5.5119999999999996</v>
      </c>
      <c r="G362" s="121">
        <f>_xll.BDP(C362,$G$11)</f>
        <v>5.5330000000000004</v>
      </c>
      <c r="H362" s="122">
        <f>IF(OR(OR(G362="#N/A N/A",G362="#N/A Real Time"),OR(F362="#N/A N/A",F362="#N/A Real Time")),0,  G362 - F362)</f>
        <v>2.1000000000000796E-2</v>
      </c>
      <c r="I362" s="123">
        <f>IF(OR(F362=0,F362="#N/A N/A"),0,H362 / F362*100)</f>
        <v>0.38098693759072561</v>
      </c>
      <c r="J362" s="124">
        <v>0</v>
      </c>
      <c r="K362" s="120" t="str">
        <f>CONCATENATE(D856,D362, " Curncy")</f>
        <v>EUREUR Curncy</v>
      </c>
      <c r="L362" s="120">
        <f>IF(D362 = D856,1,_xll.BDP(K362,$L$11))</f>
        <v>1</v>
      </c>
      <c r="M362" s="260">
        <f>IF(D362 = D856,1,_xll.BDP(K362,$M$11)*L362)</f>
        <v>1</v>
      </c>
      <c r="N362" s="126">
        <f>H362*J362*V362/M362</f>
        <v>0</v>
      </c>
      <c r="O362" s="127">
        <f>N362 / AA816</f>
        <v>0</v>
      </c>
      <c r="P362" s="268">
        <f>N362 / AA856</f>
        <v>0</v>
      </c>
      <c r="Q362" s="128">
        <f>IF(OR(OR(J362=0,G362 = "#N/A N/A"),G362="#N/A Real Time"),0,G362*J362*V362/M362)</f>
        <v>0</v>
      </c>
      <c r="R362" s="129">
        <f>Q362 / AA816*100</f>
        <v>0</v>
      </c>
      <c r="S362" s="273">
        <f>Q362 / AA856*100</f>
        <v>0</v>
      </c>
      <c r="T362" s="129">
        <f>IF(S362&lt;0,R362,0)</f>
        <v>0</v>
      </c>
      <c r="U362" s="273">
        <f>IF(S362&gt;0,R362,0)</f>
        <v>0</v>
      </c>
      <c r="V362" s="120">
        <f>IF(EXACT(D362,UPPER(D362)),1,0.01)/X362</f>
        <v>1</v>
      </c>
      <c r="W362" s="120">
        <v>0</v>
      </c>
      <c r="X362" s="120">
        <v>1</v>
      </c>
      <c r="Y362" s="127">
        <f>IF(AND(S362&lt;0,O362&gt;0),O362,0)</f>
        <v>0</v>
      </c>
      <c r="Z362" s="127">
        <f>IF(AND(S362&gt;0,O362&gt;0),O362,0)</f>
        <v>0</v>
      </c>
      <c r="AA362" s="94"/>
      <c r="AB362" s="130">
        <f>_xll.BDH(C362,$AB$11,$D$1,$D$1)</f>
        <v>5.37</v>
      </c>
      <c r="AC362" s="130">
        <f>IF(OR(OR(F362="#N/A N/A",F362="#N/A Real Time"),OR(AB362="#N/A N/A",AB362="#N/A Real Time")),0,  F362 - AB362)</f>
        <v>0.14199999999999946</v>
      </c>
      <c r="AD362" s="177">
        <f>IF(OR(AB362=0,AB362="#N/A N/A"),0,AC362 / AB362*100)</f>
        <v>2.6443202979515728</v>
      </c>
      <c r="AE362" s="132">
        <v>0</v>
      </c>
      <c r="AF362" s="133">
        <f>IF(D362 = D856,1,_xll.BDP(K362,$AF$11)*L362)</f>
        <v>1</v>
      </c>
      <c r="AG362" s="134">
        <f>AC362*AE362*V362/AF362 / AI816</f>
        <v>0</v>
      </c>
      <c r="AH362" s="278">
        <f>AC362*AE362*V362/AF362 / AI856</f>
        <v>0</v>
      </c>
      <c r="AI362" s="77"/>
      <c r="AJ362" s="73"/>
      <c r="AK362" s="65"/>
    </row>
    <row r="363" spans="1:37" x14ac:dyDescent="0.2">
      <c r="A363" s="12"/>
      <c r="B363" s="120">
        <v>4284</v>
      </c>
      <c r="C363" s="120" t="s">
        <v>617</v>
      </c>
      <c r="D363" s="120" t="str">
        <f>_xll.BDP(C363,$D$11)</f>
        <v>EUR</v>
      </c>
      <c r="E363" s="120" t="s">
        <v>635</v>
      </c>
      <c r="F363" s="121">
        <f>_xll.BDP(C363,$F$11)</f>
        <v>0.99</v>
      </c>
      <c r="G363" s="121">
        <f>_xll.BDP(C363,$G$11)</f>
        <v>0.998</v>
      </c>
      <c r="H363" s="122">
        <f>IF(OR(OR(G363="#N/A N/A",G363="#N/A Real Time"),OR(F363="#N/A N/A",F363="#N/A Real Time")),0,  G363 - F363)</f>
        <v>8.0000000000000071E-3</v>
      </c>
      <c r="I363" s="123">
        <f>IF(OR(F363=0,F363="#N/A N/A"),0,H363 / F363*100)</f>
        <v>0.80808080808080873</v>
      </c>
      <c r="J363" s="124">
        <v>-2737070</v>
      </c>
      <c r="K363" s="120" t="str">
        <f>CONCATENATE(D856,D363, " Curncy")</f>
        <v>EUREUR Curncy</v>
      </c>
      <c r="L363" s="120">
        <f>IF(D363 = D856,1,_xll.BDP(K363,$L$11))</f>
        <v>1</v>
      </c>
      <c r="M363" s="260">
        <f>IF(D363 = D856,1,_xll.BDP(K363,$M$11)*L363)</f>
        <v>1</v>
      </c>
      <c r="N363" s="126">
        <f>H363*J363*V363/M363</f>
        <v>-21896.560000000019</v>
      </c>
      <c r="O363" s="127">
        <f>N363 / AA816</f>
        <v>-1.0952962189039199E-4</v>
      </c>
      <c r="P363" s="268">
        <f>N363 / AA856</f>
        <v>-1.0208654751686291E-4</v>
      </c>
      <c r="Q363" s="128">
        <f>IF(OR(OR(J363=0,G363 = "#N/A N/A"),G363="#N/A Real Time"),0,G363*J363*V363/M363)</f>
        <v>-2731595.86</v>
      </c>
      <c r="R363" s="129">
        <f>Q363 / AA816*100</f>
        <v>-1.3663820330826388</v>
      </c>
      <c r="S363" s="273">
        <f>Q363 / AA856*100</f>
        <v>-1.2735296802728637</v>
      </c>
      <c r="T363" s="129">
        <f>IF(S363&lt;0,R363,0)</f>
        <v>-1.3663820330826388</v>
      </c>
      <c r="U363" s="273">
        <f>IF(S363&gt;0,R363,0)</f>
        <v>0</v>
      </c>
      <c r="V363" s="120">
        <f>IF(EXACT(D363,UPPER(D363)),1,0.01)/X363</f>
        <v>1</v>
      </c>
      <c r="W363" s="120">
        <v>0</v>
      </c>
      <c r="X363" s="120">
        <v>1</v>
      </c>
      <c r="Y363" s="127">
        <f>IF(AND(S363&lt;0,O363&gt;0),O363,0)</f>
        <v>0</v>
      </c>
      <c r="Z363" s="127">
        <f>IF(AND(S363&gt;0,O363&gt;0),O363,0)</f>
        <v>0</v>
      </c>
      <c r="AA363" s="94"/>
      <c r="AB363" s="130">
        <f>_xll.BDH(C363,$AB$11,$D$1,$D$1)</f>
        <v>0.96519999999999995</v>
      </c>
      <c r="AC363" s="130">
        <f>IF(OR(OR(F363="#N/A N/A",F363="#N/A Real Time"),OR(AB363="#N/A N/A",AB363="#N/A Real Time")),0,  F363 - AB363)</f>
        <v>2.4800000000000044E-2</v>
      </c>
      <c r="AD363" s="177">
        <f>IF(OR(AB363=0,AB363="#N/A N/A"),0,AC363 / AB363*100)</f>
        <v>2.5694156651471243</v>
      </c>
      <c r="AE363" s="132">
        <v>-2737070</v>
      </c>
      <c r="AF363" s="133">
        <f>IF(D363 = D856,1,_xll.BDP(K363,$AF$11)*L363)</f>
        <v>1</v>
      </c>
      <c r="AG363" s="134">
        <f>AC363*AE363*V363/AF363 / AI816</f>
        <v>-3.3884968675883758E-4</v>
      </c>
      <c r="AH363" s="278">
        <f>AC363*AE363*V363/AF363 / AI856</f>
        <v>-3.1582225603131502E-4</v>
      </c>
      <c r="AI363" s="77"/>
      <c r="AJ363" s="73"/>
      <c r="AK363" s="65"/>
    </row>
    <row r="364" spans="1:37" x14ac:dyDescent="0.2">
      <c r="A364" s="12"/>
      <c r="B364" s="120">
        <v>104</v>
      </c>
      <c r="C364" s="120" t="s">
        <v>615</v>
      </c>
      <c r="D364" s="120" t="str">
        <f>_xll.BDP(C364,$D$11)</f>
        <v>EUR</v>
      </c>
      <c r="E364" s="120" t="s">
        <v>633</v>
      </c>
      <c r="F364" s="121">
        <f>_xll.BDP(C364,$F$11)</f>
        <v>4.5590000000000002</v>
      </c>
      <c r="G364" s="121">
        <f>_xll.BDP(C364,$G$11)</f>
        <v>4.5715000000000003</v>
      </c>
      <c r="H364" s="122">
        <f>IF(OR(OR(G364="#N/A N/A",G364="#N/A Real Time"),OR(F364="#N/A N/A",F364="#N/A Real Time")),0,  G364 - F364)</f>
        <v>1.2500000000000178E-2</v>
      </c>
      <c r="I364" s="123">
        <f>IF(OR(F364=0,F364="#N/A N/A"),0,H364 / F364*100)</f>
        <v>0.27418293485413858</v>
      </c>
      <c r="J364" s="124">
        <v>0</v>
      </c>
      <c r="K364" s="120" t="str">
        <f>CONCATENATE(D856,D364, " Curncy")</f>
        <v>EUREUR Curncy</v>
      </c>
      <c r="L364" s="120">
        <f>IF(D364 = D856,1,_xll.BDP(K364,$L$11))</f>
        <v>1</v>
      </c>
      <c r="M364" s="260">
        <f>IF(D364 = D856,1,_xll.BDP(K364,$M$11)*L364)</f>
        <v>1</v>
      </c>
      <c r="N364" s="126">
        <f>H364*J364*V364/M364</f>
        <v>0</v>
      </c>
      <c r="O364" s="127">
        <f>N364 / AA816</f>
        <v>0</v>
      </c>
      <c r="P364" s="268">
        <f>N364 / AA856</f>
        <v>0</v>
      </c>
      <c r="Q364" s="128">
        <f>IF(OR(OR(J364=0,G364 = "#N/A N/A"),G364="#N/A Real Time"),0,G364*J364*V364/M364)</f>
        <v>0</v>
      </c>
      <c r="R364" s="129">
        <f>Q364 / AA816*100</f>
        <v>0</v>
      </c>
      <c r="S364" s="273">
        <f>Q364 / AA856*100</f>
        <v>0</v>
      </c>
      <c r="T364" s="129">
        <f>IF(S364&lt;0,R364,0)</f>
        <v>0</v>
      </c>
      <c r="U364" s="273">
        <f>IF(S364&gt;0,R364,0)</f>
        <v>0</v>
      </c>
      <c r="V364" s="120">
        <f>IF(EXACT(D364,UPPER(D364)),1,0.01)/X364</f>
        <v>1</v>
      </c>
      <c r="W364" s="120">
        <v>0</v>
      </c>
      <c r="X364" s="120">
        <v>1</v>
      </c>
      <c r="Y364" s="127">
        <f>IF(AND(S364&lt;0,O364&gt;0),O364,0)</f>
        <v>0</v>
      </c>
      <c r="Z364" s="127">
        <f>IF(AND(S364&gt;0,O364&gt;0),O364,0)</f>
        <v>0</v>
      </c>
      <c r="AA364" s="94"/>
      <c r="AB364" s="130">
        <f>_xll.BDH(C364,$AB$11,$D$1,$D$1)</f>
        <v>4.4770000000000003</v>
      </c>
      <c r="AC364" s="130">
        <f>IF(OR(OR(F364="#N/A N/A",F364="#N/A Real Time"),OR(AB364="#N/A N/A",AB364="#N/A Real Time")),0,  F364 - AB364)</f>
        <v>8.1999999999999851E-2</v>
      </c>
      <c r="AD364" s="177">
        <f>IF(OR(AB364=0,AB364="#N/A N/A"),0,AC364 / AB364*100)</f>
        <v>1.8315836497654645</v>
      </c>
      <c r="AE364" s="132">
        <v>0</v>
      </c>
      <c r="AF364" s="133">
        <f>IF(D364 = D856,1,_xll.BDP(K364,$AF$11)*L364)</f>
        <v>1</v>
      </c>
      <c r="AG364" s="134">
        <f>AC364*AE364*V364/AF364 / AI816</f>
        <v>0</v>
      </c>
      <c r="AH364" s="278">
        <f>AC364*AE364*V364/AF364 / AI856</f>
        <v>0</v>
      </c>
      <c r="AI364" s="77"/>
      <c r="AJ364" s="73"/>
      <c r="AK364" s="65"/>
    </row>
    <row r="365" spans="1:37" x14ac:dyDescent="0.2">
      <c r="A365" s="12"/>
      <c r="B365" s="120">
        <v>12083</v>
      </c>
      <c r="C365" s="120" t="s">
        <v>618</v>
      </c>
      <c r="D365" s="120" t="str">
        <f>_xll.BDP(C365,$D$11)</f>
        <v>EUR</v>
      </c>
      <c r="E365" s="120" t="s">
        <v>636</v>
      </c>
      <c r="F365" s="121">
        <f>_xll.BDP(C365,$F$11)</f>
        <v>2.8919999999999999</v>
      </c>
      <c r="G365" s="121">
        <f>_xll.BDP(C365,$G$11)</f>
        <v>2.9140000000000001</v>
      </c>
      <c r="H365" s="122">
        <f>IF(OR(OR(G365="#N/A N/A",G365="#N/A Real Time"),OR(F365="#N/A N/A",F365="#N/A Real Time")),0,  G365 - F365)</f>
        <v>2.2000000000000242E-2</v>
      </c>
      <c r="I365" s="123">
        <f>IF(OR(F365=0,F365="#N/A N/A"),0,H365 / F365*100)</f>
        <v>0.76071922544952431</v>
      </c>
      <c r="J365" s="124">
        <v>0</v>
      </c>
      <c r="K365" s="120" t="str">
        <f>CONCATENATE(D856,D365, " Curncy")</f>
        <v>EUREUR Curncy</v>
      </c>
      <c r="L365" s="120">
        <f>IF(D365 = D856,1,_xll.BDP(K365,$L$11))</f>
        <v>1</v>
      </c>
      <c r="M365" s="260">
        <f>IF(D365 = D856,1,_xll.BDP(K365,$M$11)*L365)</f>
        <v>1</v>
      </c>
      <c r="N365" s="126">
        <f>H365*J365*V365/M365</f>
        <v>0</v>
      </c>
      <c r="O365" s="127">
        <f>N365 / AA816</f>
        <v>0</v>
      </c>
      <c r="P365" s="268">
        <f>N365 / AA856</f>
        <v>0</v>
      </c>
      <c r="Q365" s="128">
        <f>IF(OR(OR(J365=0,G365 = "#N/A N/A"),G365="#N/A Real Time"),0,G365*J365*V365/M365)</f>
        <v>0</v>
      </c>
      <c r="R365" s="129">
        <f>Q365 / AA816*100</f>
        <v>0</v>
      </c>
      <c r="S365" s="273">
        <f>Q365 / AA856*100</f>
        <v>0</v>
      </c>
      <c r="T365" s="129">
        <f>IF(S365&lt;0,R365,0)</f>
        <v>0</v>
      </c>
      <c r="U365" s="273">
        <f>IF(S365&gt;0,R365,0)</f>
        <v>0</v>
      </c>
      <c r="V365" s="120">
        <f>IF(EXACT(D365,UPPER(D365)),1,0.01)/X365</f>
        <v>1</v>
      </c>
      <c r="W365" s="120">
        <v>0</v>
      </c>
      <c r="X365" s="120">
        <v>1</v>
      </c>
      <c r="Y365" s="127">
        <f>IF(AND(S365&lt;0,O365&gt;0),O365,0)</f>
        <v>0</v>
      </c>
      <c r="Z365" s="127">
        <f>IF(AND(S365&gt;0,O365&gt;0),O365,0)</f>
        <v>0</v>
      </c>
      <c r="AA365" s="94"/>
      <c r="AB365" s="130">
        <f>_xll.BDH(C365,$AB$11,$D$1,$D$1)</f>
        <v>2.8410000000000002</v>
      </c>
      <c r="AC365" s="130">
        <f>IF(OR(OR(F365="#N/A N/A",F365="#N/A Real Time"),OR(AB365="#N/A N/A",AB365="#N/A Real Time")),0,  F365 - AB365)</f>
        <v>5.0999999999999712E-2</v>
      </c>
      <c r="AD365" s="177">
        <f>IF(OR(AB365=0,AB365="#N/A N/A"),0,AC365 / AB365*100)</f>
        <v>1.7951425554382159</v>
      </c>
      <c r="AE365" s="132">
        <v>0</v>
      </c>
      <c r="AF365" s="133">
        <f>IF(D365 = D856,1,_xll.BDP(K365,$AF$11)*L365)</f>
        <v>1</v>
      </c>
      <c r="AG365" s="134">
        <f>AC365*AE365*V365/AF365 / AI816</f>
        <v>0</v>
      </c>
      <c r="AH365" s="278">
        <f>AC365*AE365*V365/AF365 / AI856</f>
        <v>0</v>
      </c>
      <c r="AI365" s="77"/>
      <c r="AJ365" s="73"/>
      <c r="AK365" s="65"/>
    </row>
    <row r="366" spans="1:37" x14ac:dyDescent="0.2">
      <c r="A366" s="12"/>
      <c r="B366" s="120">
        <v>6282</v>
      </c>
      <c r="C366" s="120" t="s">
        <v>620</v>
      </c>
      <c r="D366" s="120" t="str">
        <f>_xll.BDP(C366,$D$11)</f>
        <v>EUR</v>
      </c>
      <c r="E366" s="120" t="s">
        <v>638</v>
      </c>
      <c r="F366" s="121">
        <f>_xll.BDP(C366,$F$11)</f>
        <v>22.21</v>
      </c>
      <c r="G366" s="121">
        <f>_xll.BDP(C366,$G$11)</f>
        <v>22.22</v>
      </c>
      <c r="H366" s="122">
        <f>IF(OR(OR(G366="#N/A N/A",G366="#N/A Real Time"),OR(F366="#N/A N/A",F366="#N/A Real Time")),0,  G366 - F366)</f>
        <v>9.9999999999980105E-3</v>
      </c>
      <c r="I366" s="123">
        <f>IF(OR(F366=0,F366="#N/A N/A"),0,H366 / F366*100)</f>
        <v>4.5024763619982033E-2</v>
      </c>
      <c r="J366" s="124">
        <v>0</v>
      </c>
      <c r="K366" s="120" t="str">
        <f>CONCATENATE(D856,D366, " Curncy")</f>
        <v>EUREUR Curncy</v>
      </c>
      <c r="L366" s="120">
        <f>IF(D366 = D856,1,_xll.BDP(K366,$L$11))</f>
        <v>1</v>
      </c>
      <c r="M366" s="260">
        <f>IF(D366 = D856,1,_xll.BDP(K366,$M$11)*L366)</f>
        <v>1</v>
      </c>
      <c r="N366" s="126">
        <f>H366*J366*V366/M366</f>
        <v>0</v>
      </c>
      <c r="O366" s="127">
        <f>N366 / AA816</f>
        <v>0</v>
      </c>
      <c r="P366" s="268">
        <f>N366 / AA856</f>
        <v>0</v>
      </c>
      <c r="Q366" s="128">
        <f>IF(OR(OR(J366=0,G366 = "#N/A N/A"),G366="#N/A Real Time"),0,G366*J366*V366/M366)</f>
        <v>0</v>
      </c>
      <c r="R366" s="129">
        <f>Q366 / AA816*100</f>
        <v>0</v>
      </c>
      <c r="S366" s="273">
        <f>Q366 / AA856*100</f>
        <v>0</v>
      </c>
      <c r="T366" s="129">
        <f>IF(S366&lt;0,R366,0)</f>
        <v>0</v>
      </c>
      <c r="U366" s="273">
        <f>IF(S366&gt;0,R366,0)</f>
        <v>0</v>
      </c>
      <c r="V366" s="120">
        <f>IF(EXACT(D366,UPPER(D366)),1,0.01)/X366</f>
        <v>1</v>
      </c>
      <c r="W366" s="120">
        <v>0</v>
      </c>
      <c r="X366" s="120">
        <v>1</v>
      </c>
      <c r="Y366" s="127">
        <f>IF(AND(S366&lt;0,O366&gt;0),O366,0)</f>
        <v>0</v>
      </c>
      <c r="Z366" s="127">
        <f>IF(AND(S366&gt;0,O366&gt;0),O366,0)</f>
        <v>0</v>
      </c>
      <c r="AA366" s="94"/>
      <c r="AB366" s="130">
        <f>_xll.BDH(C366,$AB$11,$D$1,$D$1)</f>
        <v>22.55</v>
      </c>
      <c r="AC366" s="130">
        <f>IF(OR(OR(F366="#N/A N/A",F366="#N/A Real Time"),OR(AB366="#N/A N/A",AB366="#N/A Real Time")),0,  F366 - AB366)</f>
        <v>-0.33999999999999986</v>
      </c>
      <c r="AD366" s="177">
        <f>IF(OR(AB366=0,AB366="#N/A N/A"),0,AC366 / AB366*100)</f>
        <v>-1.5077605321507754</v>
      </c>
      <c r="AE366" s="132">
        <v>0</v>
      </c>
      <c r="AF366" s="133">
        <f>IF(D366 = D856,1,_xll.BDP(K366,$AF$11)*L366)</f>
        <v>1</v>
      </c>
      <c r="AG366" s="134">
        <f>AC366*AE366*V366/AF366 / AI816</f>
        <v>0</v>
      </c>
      <c r="AH366" s="278">
        <f>AC366*AE366*V366/AF366 / AI856</f>
        <v>0</v>
      </c>
      <c r="AI366" s="77"/>
      <c r="AJ366" s="73"/>
      <c r="AK366" s="65"/>
    </row>
    <row r="367" spans="1:37" x14ac:dyDescent="0.2">
      <c r="A367" s="12"/>
      <c r="B367" s="120">
        <v>3929</v>
      </c>
      <c r="C367" s="120" t="s">
        <v>622</v>
      </c>
      <c r="D367" s="120" t="str">
        <f>_xll.BDP(C367,$D$11)</f>
        <v>EUR</v>
      </c>
      <c r="E367" s="120" t="s">
        <v>640</v>
      </c>
      <c r="F367" s="121">
        <f>_xll.BDP(C367,$F$11)</f>
        <v>10.4</v>
      </c>
      <c r="G367" s="121">
        <f>_xll.BDP(C367,$G$11)</f>
        <v>10.42</v>
      </c>
      <c r="H367" s="122">
        <f>IF(OR(OR(G367="#N/A N/A",G367="#N/A Real Time"),OR(F367="#N/A N/A",F367="#N/A Real Time")),0,  G367 - F367)</f>
        <v>1.9999999999999574E-2</v>
      </c>
      <c r="I367" s="123">
        <f>IF(OR(F367=0,F367="#N/A N/A"),0,H367 / F367*100)</f>
        <v>0.19230769230768821</v>
      </c>
      <c r="J367" s="124">
        <v>0</v>
      </c>
      <c r="K367" s="120" t="str">
        <f>CONCATENATE(D856,D367, " Curncy")</f>
        <v>EUREUR Curncy</v>
      </c>
      <c r="L367" s="120">
        <f>IF(D367 = D856,1,_xll.BDP(K367,$L$11))</f>
        <v>1</v>
      </c>
      <c r="M367" s="260">
        <f>IF(D367 = D856,1,_xll.BDP(K367,$M$11)*L367)</f>
        <v>1</v>
      </c>
      <c r="N367" s="126">
        <f>H367*J367*V367/M367</f>
        <v>0</v>
      </c>
      <c r="O367" s="127">
        <f>N367 / AA816</f>
        <v>0</v>
      </c>
      <c r="P367" s="268">
        <f>N367 / AA856</f>
        <v>0</v>
      </c>
      <c r="Q367" s="128">
        <f>IF(OR(OR(J367=0,G367 = "#N/A N/A"),G367="#N/A Real Time"),0,G367*J367*V367/M367)</f>
        <v>0</v>
      </c>
      <c r="R367" s="129">
        <f>Q367 / AA816*100</f>
        <v>0</v>
      </c>
      <c r="S367" s="273">
        <f>Q367 / AA856*100</f>
        <v>0</v>
      </c>
      <c r="T367" s="129">
        <f>IF(S367&lt;0,R367,0)</f>
        <v>0</v>
      </c>
      <c r="U367" s="273">
        <f>IF(S367&gt;0,R367,0)</f>
        <v>0</v>
      </c>
      <c r="V367" s="120">
        <f>IF(EXACT(D367,UPPER(D367)),1,0.01)/X367</f>
        <v>1</v>
      </c>
      <c r="W367" s="120">
        <v>0</v>
      </c>
      <c r="X367" s="120">
        <v>1</v>
      </c>
      <c r="Y367" s="127">
        <f>IF(AND(S367&lt;0,O367&gt;0),O367,0)</f>
        <v>0</v>
      </c>
      <c r="Z367" s="127">
        <f>IF(AND(S367&gt;0,O367&gt;0),O367,0)</f>
        <v>0</v>
      </c>
      <c r="AA367" s="94"/>
      <c r="AB367" s="130">
        <f>_xll.BDH(C367,$AB$11,$D$1,$D$1)</f>
        <v>10.23</v>
      </c>
      <c r="AC367" s="130">
        <f>IF(OR(OR(F367="#N/A N/A",F367="#N/A Real Time"),OR(AB367="#N/A N/A",AB367="#N/A Real Time")),0,  F367 - AB367)</f>
        <v>0.16999999999999993</v>
      </c>
      <c r="AD367" s="177">
        <f>IF(OR(AB367=0,AB367="#N/A N/A"),0,AC367 / AB367*100)</f>
        <v>1.661779081133919</v>
      </c>
      <c r="AE367" s="132">
        <v>0</v>
      </c>
      <c r="AF367" s="133">
        <f>IF(D367 = D856,1,_xll.BDP(K367,$AF$11)*L367)</f>
        <v>1</v>
      </c>
      <c r="AG367" s="134">
        <f>AC367*AE367*V367/AF367 / AI816</f>
        <v>0</v>
      </c>
      <c r="AH367" s="278">
        <f>AC367*AE367*V367/AF367 / AI856</f>
        <v>0</v>
      </c>
      <c r="AI367" s="77"/>
      <c r="AJ367" s="73"/>
      <c r="AK367" s="65"/>
    </row>
    <row r="368" spans="1:37" x14ac:dyDescent="0.2">
      <c r="A368" s="12"/>
      <c r="B368" s="120">
        <v>2395</v>
      </c>
      <c r="C368" s="120" t="s">
        <v>621</v>
      </c>
      <c r="D368" s="120" t="str">
        <f>_xll.BDP(C368,$D$11)</f>
        <v>EUR</v>
      </c>
      <c r="E368" s="120" t="s">
        <v>639</v>
      </c>
      <c r="F368" s="121">
        <f>_xll.BDP(C368,$F$11)</f>
        <v>26.3</v>
      </c>
      <c r="G368" s="121">
        <f>_xll.BDP(C368,$G$11)</f>
        <v>26.48</v>
      </c>
      <c r="H368" s="122">
        <f>IF(OR(OR(G368="#N/A N/A",G368="#N/A Real Time"),OR(F368="#N/A N/A",F368="#N/A Real Time")),0,  G368 - F368)</f>
        <v>0.17999999999999972</v>
      </c>
      <c r="I368" s="123">
        <f>IF(OR(F368=0,F368="#N/A N/A"),0,H368 / F368*100)</f>
        <v>0.68441064638783156</v>
      </c>
      <c r="J368" s="124">
        <v>0</v>
      </c>
      <c r="K368" s="120" t="str">
        <f>CONCATENATE(D856,D368, " Curncy")</f>
        <v>EUREUR Curncy</v>
      </c>
      <c r="L368" s="120">
        <f>IF(D368 = D856,1,_xll.BDP(K368,$L$11))</f>
        <v>1</v>
      </c>
      <c r="M368" s="260">
        <f>IF(D368 = D856,1,_xll.BDP(K368,$M$11)*L368)</f>
        <v>1</v>
      </c>
      <c r="N368" s="126">
        <f>H368*J368*V368/M368</f>
        <v>0</v>
      </c>
      <c r="O368" s="127">
        <f>N368 / AA816</f>
        <v>0</v>
      </c>
      <c r="P368" s="268">
        <f>N368 / AA856</f>
        <v>0</v>
      </c>
      <c r="Q368" s="128">
        <f>IF(OR(OR(J368=0,G368 = "#N/A N/A"),G368="#N/A Real Time"),0,G368*J368*V368/M368)</f>
        <v>0</v>
      </c>
      <c r="R368" s="129">
        <f>Q368 / AA816*100</f>
        <v>0</v>
      </c>
      <c r="S368" s="273">
        <f>Q368 / AA856*100</f>
        <v>0</v>
      </c>
      <c r="T368" s="129">
        <f>IF(S368&lt;0,R368,0)</f>
        <v>0</v>
      </c>
      <c r="U368" s="273">
        <f>IF(S368&gt;0,R368,0)</f>
        <v>0</v>
      </c>
      <c r="V368" s="120">
        <f>IF(EXACT(D368,UPPER(D368)),1,0.01)/X368</f>
        <v>1</v>
      </c>
      <c r="W368" s="120">
        <v>0</v>
      </c>
      <c r="X368" s="120">
        <v>1</v>
      </c>
      <c r="Y368" s="127">
        <f>IF(AND(S368&lt;0,O368&gt;0),O368,0)</f>
        <v>0</v>
      </c>
      <c r="Z368" s="127">
        <f>IF(AND(S368&gt;0,O368&gt;0),O368,0)</f>
        <v>0</v>
      </c>
      <c r="AA368" s="94"/>
      <c r="AB368" s="130">
        <f>_xll.BDH(C368,$AB$11,$D$1,$D$1)</f>
        <v>26.59</v>
      </c>
      <c r="AC368" s="130">
        <f>IF(OR(OR(F368="#N/A N/A",F368="#N/A Real Time"),OR(AB368="#N/A N/A",AB368="#N/A Real Time")),0,  F368 - AB368)</f>
        <v>-0.28999999999999915</v>
      </c>
      <c r="AD368" s="177">
        <f>IF(OR(AB368=0,AB368="#N/A N/A"),0,AC368 / AB368*100)</f>
        <v>-1.0906355772846903</v>
      </c>
      <c r="AE368" s="132">
        <v>0</v>
      </c>
      <c r="AF368" s="133">
        <f>IF(D368 = D856,1,_xll.BDP(K368,$AF$11)*L368)</f>
        <v>1</v>
      </c>
      <c r="AG368" s="134">
        <f>AC368*AE368*V368/AF368 / AI816</f>
        <v>0</v>
      </c>
      <c r="AH368" s="278">
        <f>AC368*AE368*V368/AF368 / AI856</f>
        <v>0</v>
      </c>
      <c r="AI368" s="77"/>
      <c r="AJ368" s="73"/>
      <c r="AK368" s="65"/>
    </row>
    <row r="369" spans="1:37" x14ac:dyDescent="0.2">
      <c r="A369" s="12"/>
      <c r="B369" s="120">
        <v>3347</v>
      </c>
      <c r="C369" s="120" t="s">
        <v>624</v>
      </c>
      <c r="D369" s="120" t="str">
        <f>_xll.BDP(C369,$D$11)</f>
        <v>EUR</v>
      </c>
      <c r="E369" s="120" t="s">
        <v>641</v>
      </c>
      <c r="F369" s="121">
        <f>_xll.BDP(C369,$F$11)</f>
        <v>2.5920000000000001</v>
      </c>
      <c r="G369" s="121">
        <f>_xll.BDP(C369,$G$11)</f>
        <v>2.5990000000000002</v>
      </c>
      <c r="H369" s="122">
        <f>IF(OR(OR(G369="#N/A N/A",G369="#N/A Real Time"),OR(F369="#N/A N/A",F369="#N/A Real Time")),0,  G369 - F369)</f>
        <v>7.0000000000001172E-3</v>
      </c>
      <c r="I369" s="123">
        <f>IF(OR(F369=0,F369="#N/A N/A"),0,H369 / F369*100)</f>
        <v>0.2700617283950662</v>
      </c>
      <c r="J369" s="124">
        <v>0</v>
      </c>
      <c r="K369" s="120" t="str">
        <f>CONCATENATE(D856,D369, " Curncy")</f>
        <v>EUREUR Curncy</v>
      </c>
      <c r="L369" s="120">
        <f>IF(D369 = D856,1,_xll.BDP(K369,$L$11))</f>
        <v>1</v>
      </c>
      <c r="M369" s="260">
        <f>IF(D369 = D856,1,_xll.BDP(K369,$M$11)*L369)</f>
        <v>1</v>
      </c>
      <c r="N369" s="126">
        <f>H369*J369*V369/M369</f>
        <v>0</v>
      </c>
      <c r="O369" s="127">
        <f>N369 / AA816</f>
        <v>0</v>
      </c>
      <c r="P369" s="268">
        <f>N369 / AA856</f>
        <v>0</v>
      </c>
      <c r="Q369" s="128">
        <f>IF(OR(OR(J369=0,G369 = "#N/A N/A"),G369="#N/A Real Time"),0,G369*J369*V369/M369)</f>
        <v>0</v>
      </c>
      <c r="R369" s="129">
        <f>Q369 / AA816*100</f>
        <v>0</v>
      </c>
      <c r="S369" s="273">
        <f>Q369 / AA856*100</f>
        <v>0</v>
      </c>
      <c r="T369" s="129">
        <f>IF(S369&lt;0,R369,0)</f>
        <v>0</v>
      </c>
      <c r="U369" s="273">
        <f>IF(S369&gt;0,R369,0)</f>
        <v>0</v>
      </c>
      <c r="V369" s="120">
        <f>IF(EXACT(D369,UPPER(D369)),1,0.01)/X369</f>
        <v>1</v>
      </c>
      <c r="W369" s="120">
        <v>0</v>
      </c>
      <c r="X369" s="120">
        <v>1</v>
      </c>
      <c r="Y369" s="127">
        <f>IF(AND(S369&lt;0,O369&gt;0),O369,0)</f>
        <v>0</v>
      </c>
      <c r="Z369" s="127">
        <f>IF(AND(S369&gt;0,O369&gt;0),O369,0)</f>
        <v>0</v>
      </c>
      <c r="AA369" s="94"/>
      <c r="AB369" s="130">
        <f>_xll.BDH(C369,$AB$11,$D$1,$D$1)</f>
        <v>2.5739999999999998</v>
      </c>
      <c r="AC369" s="130">
        <f>IF(OR(OR(F369="#N/A N/A",F369="#N/A Real Time"),OR(AB369="#N/A N/A",AB369="#N/A Real Time")),0,  F369 - AB369)</f>
        <v>1.8000000000000238E-2</v>
      </c>
      <c r="AD369" s="177">
        <f>IF(OR(AB369=0,AB369="#N/A N/A"),0,AC369 / AB369*100)</f>
        <v>0.69930069930070859</v>
      </c>
      <c r="AE369" s="132">
        <v>0</v>
      </c>
      <c r="AF369" s="133">
        <f>IF(D369 = D856,1,_xll.BDP(K369,$AF$11)*L369)</f>
        <v>1</v>
      </c>
      <c r="AG369" s="134">
        <f>AC369*AE369*V369/AF369 / AI816</f>
        <v>0</v>
      </c>
      <c r="AH369" s="278">
        <f>AC369*AE369*V369/AF369 / AI856</f>
        <v>0</v>
      </c>
      <c r="AI369" s="77"/>
      <c r="AJ369" s="73"/>
      <c r="AK369" s="65"/>
    </row>
    <row r="370" spans="1:37" x14ac:dyDescent="0.2">
      <c r="A370" s="12"/>
      <c r="B370" s="120">
        <v>1067</v>
      </c>
      <c r="C370" s="120" t="s">
        <v>625</v>
      </c>
      <c r="D370" s="120" t="str">
        <f>_xll.BDP(C370,$D$11)</f>
        <v>EUR</v>
      </c>
      <c r="E370" s="120" t="s">
        <v>642</v>
      </c>
      <c r="F370" s="121">
        <f>_xll.BDP(C370,$F$11)</f>
        <v>15.074999999999999</v>
      </c>
      <c r="G370" s="121">
        <f>_xll.BDP(C370,$G$11)</f>
        <v>14.95</v>
      </c>
      <c r="H370" s="122">
        <f>IF(OR(OR(G370="#N/A N/A",G370="#N/A Real Time"),OR(F370="#N/A N/A",F370="#N/A Real Time")),0,  G370 - F370)</f>
        <v>-0.125</v>
      </c>
      <c r="I370" s="123">
        <f>IF(OR(F370=0,F370="#N/A N/A"),0,H370 / F370*100)</f>
        <v>-0.82918739635157546</v>
      </c>
      <c r="J370" s="124">
        <v>0</v>
      </c>
      <c r="K370" s="120" t="str">
        <f>CONCATENATE(D856,D370, " Curncy")</f>
        <v>EUREUR Curncy</v>
      </c>
      <c r="L370" s="120">
        <f>IF(D370 = D856,1,_xll.BDP(K370,$L$11))</f>
        <v>1</v>
      </c>
      <c r="M370" s="260">
        <f>IF(D370 = D856,1,_xll.BDP(K370,$M$11)*L370)</f>
        <v>1</v>
      </c>
      <c r="N370" s="126">
        <f>H370*J370*V370/M370</f>
        <v>0</v>
      </c>
      <c r="O370" s="127">
        <f>N370 / AA816</f>
        <v>0</v>
      </c>
      <c r="P370" s="268">
        <f>N370 / AA856</f>
        <v>0</v>
      </c>
      <c r="Q370" s="128">
        <f>IF(OR(OR(J370=0,G370 = "#N/A N/A"),G370="#N/A Real Time"),0,G370*J370*V370/M370)</f>
        <v>0</v>
      </c>
      <c r="R370" s="129">
        <f>Q370 / AA816*100</f>
        <v>0</v>
      </c>
      <c r="S370" s="273">
        <f>Q370 / AA856*100</f>
        <v>0</v>
      </c>
      <c r="T370" s="129">
        <f>IF(S370&lt;0,R370,0)</f>
        <v>0</v>
      </c>
      <c r="U370" s="273">
        <f>IF(S370&gt;0,R370,0)</f>
        <v>0</v>
      </c>
      <c r="V370" s="120">
        <f>IF(EXACT(D370,UPPER(D370)),1,0.01)/X370</f>
        <v>1</v>
      </c>
      <c r="W370" s="120">
        <v>0</v>
      </c>
      <c r="X370" s="120">
        <v>1</v>
      </c>
      <c r="Y370" s="127">
        <f>IF(AND(S370&lt;0,O370&gt;0),O370,0)</f>
        <v>0</v>
      </c>
      <c r="Z370" s="127">
        <f>IF(AND(S370&gt;0,O370&gt;0),O370,0)</f>
        <v>0</v>
      </c>
      <c r="AA370" s="94"/>
      <c r="AB370" s="130">
        <f>_xll.BDH(C370,$AB$11,$D$1,$D$1)</f>
        <v>15.125</v>
      </c>
      <c r="AC370" s="130">
        <f>IF(OR(OR(F370="#N/A N/A",F370="#N/A Real Time"),OR(AB370="#N/A N/A",AB370="#N/A Real Time")),0,  F370 - AB370)</f>
        <v>-5.0000000000000711E-2</v>
      </c>
      <c r="AD370" s="177">
        <f>IF(OR(AB370=0,AB370="#N/A N/A"),0,AC370 / AB370*100)</f>
        <v>-0.33057851239669894</v>
      </c>
      <c r="AE370" s="132">
        <v>0</v>
      </c>
      <c r="AF370" s="133">
        <f>IF(D370 = D856,1,_xll.BDP(K370,$AF$11)*L370)</f>
        <v>1</v>
      </c>
      <c r="AG370" s="134">
        <f>AC370*AE370*V370/AF370 / AI816</f>
        <v>0</v>
      </c>
      <c r="AH370" s="278">
        <f>AC370*AE370*V370/AF370 / AI856</f>
        <v>0</v>
      </c>
      <c r="AI370" s="77"/>
      <c r="AJ370" s="73"/>
      <c r="AK370" s="65"/>
    </row>
    <row r="371" spans="1:37" s="117" customFormat="1" ht="12" customHeight="1" x14ac:dyDescent="0.2">
      <c r="A371" s="120"/>
      <c r="B371" s="120">
        <v>22621</v>
      </c>
      <c r="C371" s="120" t="s">
        <v>1633</v>
      </c>
      <c r="D371" s="120" t="str">
        <f>_xll.BDP(C371,$D$11)</f>
        <v>EUR</v>
      </c>
      <c r="E371" s="120" t="s">
        <v>1634</v>
      </c>
      <c r="F371" s="121">
        <f>_xll.BDP(C371,$F$11)</f>
        <v>5.92</v>
      </c>
      <c r="G371" s="121">
        <f>_xll.BDP(C371,$G$11)</f>
        <v>5.91</v>
      </c>
      <c r="H371" s="122">
        <f>IF(OR(OR(G371="#N/A N/A",G371="#N/A Real Time"),OR(F371="#N/A N/A",F371="#N/A Real Time")),0,  G371 - F371)</f>
        <v>-9.9999999999997868E-3</v>
      </c>
      <c r="I371" s="123">
        <f>IF(OR(F371=0,F371="#N/A N/A"),0,H371 / F371*100)</f>
        <v>-0.16891891891891533</v>
      </c>
      <c r="J371" s="124">
        <v>0</v>
      </c>
      <c r="K371" s="120" t="str">
        <f>CONCATENATE(D856,D371, " Curncy")</f>
        <v>EUREUR Curncy</v>
      </c>
      <c r="L371" s="120">
        <f>IF(D371 = D856,1,_xll.BDP(K371,$L$11))</f>
        <v>1</v>
      </c>
      <c r="M371" s="260">
        <f>IF(D371 = D856,1,_xll.BDP(K371,$M$11)*L371)</f>
        <v>1</v>
      </c>
      <c r="N371" s="126">
        <f>H371*J371*V371/M371</f>
        <v>0</v>
      </c>
      <c r="O371" s="127">
        <f>N371 / AA816</f>
        <v>0</v>
      </c>
      <c r="P371" s="268">
        <f>N371 / AA856</f>
        <v>0</v>
      </c>
      <c r="Q371" s="128">
        <f>IF(OR(OR(J371=0,G371 = "#N/A N/A"),G371="#N/A Real Time"),0,G371*J371*V371/M371)</f>
        <v>0</v>
      </c>
      <c r="R371" s="129">
        <f>Q371 / AA816*100</f>
        <v>0</v>
      </c>
      <c r="S371" s="273">
        <f>Q371 / AA856*100</f>
        <v>0</v>
      </c>
      <c r="T371" s="129">
        <f>IF(S371&lt;0,R371,0)</f>
        <v>0</v>
      </c>
      <c r="U371" s="273">
        <f>IF(S371&gt;0,R371,0)</f>
        <v>0</v>
      </c>
      <c r="V371" s="120">
        <f>IF(EXACT(D371,UPPER(D371)),1,0.01)/X371</f>
        <v>1</v>
      </c>
      <c r="W371" s="120">
        <v>0</v>
      </c>
      <c r="X371" s="120">
        <v>1</v>
      </c>
      <c r="Y371" s="127">
        <f>IF(AND(S371&lt;0,O371&gt;0),O371,0)</f>
        <v>0</v>
      </c>
      <c r="Z371" s="127">
        <f>IF(AND(S371&gt;0,O371&gt;0),O371,0)</f>
        <v>0</v>
      </c>
      <c r="AA371" s="120"/>
      <c r="AB371" s="130">
        <f>_xll.BDH(C371,$AB$11,$D$1,$D$1)</f>
        <v>5.82</v>
      </c>
      <c r="AC371" s="130">
        <f>IF(OR(OR(F371="#N/A N/A",F371="#N/A Real Time"),OR(AB371="#N/A N/A",AB371="#N/A Real Time")),0,  F371 - AB371)</f>
        <v>9.9999999999999645E-2</v>
      </c>
      <c r="AD371" s="177">
        <f>IF(OR(AB371=0,AB371="#N/A N/A"),0,AC371 / AB371*100)</f>
        <v>1.7182130584192379</v>
      </c>
      <c r="AE371" s="132">
        <v>0</v>
      </c>
      <c r="AF371" s="133">
        <f>IF(D371 = D856,1,_xll.BDP(K371,$AF$11)*L371)</f>
        <v>1</v>
      </c>
      <c r="AG371" s="134">
        <f>AC371*AE371*V371/AF371 / AI816</f>
        <v>0</v>
      </c>
      <c r="AH371" s="278">
        <f>AC371*AE371*V371/AF371 / AI856</f>
        <v>0</v>
      </c>
      <c r="AI371" s="135"/>
      <c r="AJ371" s="73"/>
      <c r="AK371" s="65"/>
    </row>
    <row r="372" spans="1:37" x14ac:dyDescent="0.2">
      <c r="A372" s="12"/>
      <c r="B372" s="120">
        <v>3959</v>
      </c>
      <c r="C372" s="120" t="s">
        <v>626</v>
      </c>
      <c r="D372" s="120" t="str">
        <f>_xll.BDP(C372,$D$11)</f>
        <v>EUR</v>
      </c>
      <c r="E372" s="120" t="s">
        <v>643</v>
      </c>
      <c r="F372" s="121">
        <f>_xll.BDP(C372,$F$11)</f>
        <v>7.4320000000000004</v>
      </c>
      <c r="G372" s="121">
        <f>_xll.BDP(C372,$G$11)</f>
        <v>7.4669999999999996</v>
      </c>
      <c r="H372" s="122">
        <f>IF(OR(OR(G372="#N/A N/A",G372="#N/A Real Time"),OR(F372="#N/A N/A",F372="#N/A Real Time")),0,  G372 - F372)</f>
        <v>3.4999999999999254E-2</v>
      </c>
      <c r="I372" s="123">
        <f>IF(OR(F372=0,F372="#N/A N/A"),0,H372 / F372*100)</f>
        <v>0.47093649085036671</v>
      </c>
      <c r="J372" s="124">
        <v>0</v>
      </c>
      <c r="K372" s="120" t="str">
        <f>CONCATENATE(D856,D372, " Curncy")</f>
        <v>EUREUR Curncy</v>
      </c>
      <c r="L372" s="120">
        <f>IF(D372 = D856,1,_xll.BDP(K372,$L$11))</f>
        <v>1</v>
      </c>
      <c r="M372" s="260">
        <f>IF(D372 = D856,1,_xll.BDP(K372,$M$11)*L372)</f>
        <v>1</v>
      </c>
      <c r="N372" s="126">
        <f>H372*J372*V372/M372</f>
        <v>0</v>
      </c>
      <c r="O372" s="127">
        <f>N372 / AA816</f>
        <v>0</v>
      </c>
      <c r="P372" s="268">
        <f>N372 / AA856</f>
        <v>0</v>
      </c>
      <c r="Q372" s="128">
        <f>IF(OR(OR(J372=0,G372 = "#N/A N/A"),G372="#N/A Real Time"),0,G372*J372*V372/M372)</f>
        <v>0</v>
      </c>
      <c r="R372" s="129">
        <f>Q372 / AA816*100</f>
        <v>0</v>
      </c>
      <c r="S372" s="273">
        <f>Q372 / AA856*100</f>
        <v>0</v>
      </c>
      <c r="T372" s="129">
        <f>IF(S372&lt;0,R372,0)</f>
        <v>0</v>
      </c>
      <c r="U372" s="273">
        <f>IF(S372&gt;0,R372,0)</f>
        <v>0</v>
      </c>
      <c r="V372" s="120">
        <f>IF(EXACT(D372,UPPER(D372)),1,0.01)/X372</f>
        <v>1</v>
      </c>
      <c r="W372" s="120">
        <v>0</v>
      </c>
      <c r="X372" s="120">
        <v>1</v>
      </c>
      <c r="Y372" s="127">
        <f>IF(AND(S372&lt;0,O372&gt;0),O372,0)</f>
        <v>0</v>
      </c>
      <c r="Z372" s="127">
        <f>IF(AND(S372&gt;0,O372&gt;0),O372,0)</f>
        <v>0</v>
      </c>
      <c r="AA372" s="94"/>
      <c r="AB372" s="130">
        <f>_xll.BDH(C372,$AB$11,$D$1,$D$1)</f>
        <v>7.4359999999999999</v>
      </c>
      <c r="AC372" s="130">
        <f>IF(OR(OR(F372="#N/A N/A",F372="#N/A Real Time"),OR(AB372="#N/A N/A",AB372="#N/A Real Time")),0,  F372 - AB372)</f>
        <v>-3.9999999999995595E-3</v>
      </c>
      <c r="AD372" s="177">
        <f>IF(OR(AB372=0,AB372="#N/A N/A"),0,AC372 / AB372*100)</f>
        <v>-5.3792361484663251E-2</v>
      </c>
      <c r="AE372" s="132">
        <v>0</v>
      </c>
      <c r="AF372" s="133">
        <f>IF(D372 = D856,1,_xll.BDP(K372,$AF$11)*L372)</f>
        <v>1</v>
      </c>
      <c r="AG372" s="134">
        <f>AC372*AE372*V372/AF372 / AI816</f>
        <v>0</v>
      </c>
      <c r="AH372" s="278">
        <f>AC372*AE372*V372/AF372 / AI856</f>
        <v>0</v>
      </c>
      <c r="AI372" s="77"/>
      <c r="AJ372" s="73"/>
      <c r="AK372" s="65"/>
    </row>
    <row r="373" spans="1:37" x14ac:dyDescent="0.2">
      <c r="A373" s="102" t="s">
        <v>627</v>
      </c>
      <c r="B373" s="102"/>
      <c r="C373" s="102"/>
      <c r="D373" s="102"/>
      <c r="E373" s="102" t="s">
        <v>628</v>
      </c>
      <c r="F373" s="136"/>
      <c r="G373" s="136"/>
      <c r="H373" s="137"/>
      <c r="I373" s="138"/>
      <c r="J373" s="139"/>
      <c r="K373" s="102"/>
      <c r="L373" s="102"/>
      <c r="M373" s="263"/>
      <c r="N373" s="158">
        <f xml:space="preserve"> SUM(N358:N372)</f>
        <v>-21896.560000000019</v>
      </c>
      <c r="O373" s="140">
        <f xml:space="preserve"> SUM(O358:O372)</f>
        <v>-1.0952962189039199E-4</v>
      </c>
      <c r="P373" s="270">
        <f xml:space="preserve"> SUM(P358:P372)</f>
        <v>-1.0208654751686291E-4</v>
      </c>
      <c r="Q373" s="141">
        <f xml:space="preserve"> SUM(Q358:Q372)</f>
        <v>-2731595.86</v>
      </c>
      <c r="R373" s="142">
        <f xml:space="preserve"> SUM(R358:R372)</f>
        <v>-1.3663820330826388</v>
      </c>
      <c r="S373" s="275">
        <f xml:space="preserve"> SUM(S358:S372)</f>
        <v>-1.2735296802728637</v>
      </c>
      <c r="T373" s="142">
        <f xml:space="preserve"> SUM(T358:T372)</f>
        <v>-1.3663820330826388</v>
      </c>
      <c r="U373" s="275">
        <f xml:space="preserve"> SUM(U358:U372)</f>
        <v>0</v>
      </c>
      <c r="V373" s="102"/>
      <c r="W373" s="102"/>
      <c r="X373" s="102"/>
      <c r="Y373" s="143">
        <f xml:space="preserve"> SUM(Y358:Y372)</f>
        <v>0</v>
      </c>
      <c r="Z373" s="143">
        <f xml:space="preserve"> SUM(Z358:Z372)</f>
        <v>0</v>
      </c>
      <c r="AA373" s="102"/>
      <c r="AB373" s="144"/>
      <c r="AC373" s="144"/>
      <c r="AD373" s="178"/>
      <c r="AE373" s="145"/>
      <c r="AF373" s="146"/>
      <c r="AG373" s="147">
        <f xml:space="preserve"> SUM(AG358:AG372)</f>
        <v>-3.3884968675883758E-4</v>
      </c>
      <c r="AH373" s="280">
        <f xml:space="preserve"> SUM(AH358:AH372)</f>
        <v>-3.1582225603131502E-4</v>
      </c>
      <c r="AI373" s="285"/>
      <c r="AJ373" s="73"/>
      <c r="AK373" s="65"/>
    </row>
    <row r="374" spans="1:37" x14ac:dyDescent="0.2">
      <c r="B374" s="32"/>
      <c r="C374" s="51"/>
      <c r="F374" s="38"/>
      <c r="G374" s="38"/>
      <c r="H374" s="39"/>
      <c r="I374" s="42"/>
      <c r="J374" s="18"/>
      <c r="K374" s="32"/>
      <c r="L374" s="32"/>
      <c r="M374" s="291"/>
      <c r="N374" s="99"/>
      <c r="O374" s="57"/>
      <c r="P374" s="297"/>
      <c r="Q374" s="40"/>
      <c r="R374" s="44"/>
      <c r="S374" s="303"/>
      <c r="T374" s="100"/>
      <c r="U374" s="307"/>
      <c r="V374" s="24"/>
      <c r="Y374" s="53"/>
      <c r="Z374" s="53"/>
      <c r="AA374" s="74"/>
      <c r="AB374" s="68"/>
      <c r="AC374" s="67"/>
      <c r="AD374" s="60"/>
      <c r="AE374" s="59"/>
      <c r="AF374" s="61"/>
      <c r="AG374" s="72"/>
      <c r="AH374" s="309"/>
      <c r="AI374" s="77"/>
      <c r="AJ374" s="73"/>
      <c r="AK374" s="65"/>
    </row>
    <row r="375" spans="1:37" x14ac:dyDescent="0.2">
      <c r="B375" s="120">
        <v>1496</v>
      </c>
      <c r="C375" s="120" t="s">
        <v>857</v>
      </c>
      <c r="D375" s="120" t="str">
        <f>_xll.BDP(C375,$D$11)</f>
        <v>SEK</v>
      </c>
      <c r="E375" s="120" t="s">
        <v>887</v>
      </c>
      <c r="F375" s="121">
        <f>_xll.BDP(C375,$F$11)</f>
        <v>207.1</v>
      </c>
      <c r="G375" s="121">
        <f>_xll.BDP(C375,$G$11)</f>
        <v>206.5</v>
      </c>
      <c r="H375" s="122">
        <f>IF(OR(OR(G375="#N/A N/A",G375="#N/A Real Time"),OR(F375="#N/A N/A",F375="#N/A Real Time")),0,  G375 - F375)</f>
        <v>-0.59999999999999432</v>
      </c>
      <c r="I375" s="123">
        <f>IF(OR(F375=0,F375="#N/A N/A"),0,H375 / F375*100)</f>
        <v>-0.28971511347175005</v>
      </c>
      <c r="J375" s="124">
        <v>0</v>
      </c>
      <c r="K375" s="120" t="str">
        <f>CONCATENATE(D856,D375, " Curncy")</f>
        <v>EURSEK Curncy</v>
      </c>
      <c r="L375" s="120">
        <f>IF(D375 = D856,1,_xll.BDP(K375,$L$11))</f>
        <v>1</v>
      </c>
      <c r="M375" s="260">
        <f>IF(D375 = D856,1,_xll.BDP(K375,$M$11)*L375)</f>
        <v>10.462999999999999</v>
      </c>
      <c r="N375" s="126">
        <f>H375*J375*V375/M375</f>
        <v>0</v>
      </c>
      <c r="O375" s="127">
        <f>N375 / AA816</f>
        <v>0</v>
      </c>
      <c r="P375" s="268">
        <f>N375 / AA856</f>
        <v>0</v>
      </c>
      <c r="Q375" s="128">
        <f>IF(OR(OR(J375=0,G375 = "#N/A N/A"),G375="#N/A Real Time"),0,G375*J375*V375/M375)</f>
        <v>0</v>
      </c>
      <c r="R375" s="129">
        <f>Q375 / AA816*100</f>
        <v>0</v>
      </c>
      <c r="S375" s="273">
        <f>Q375 / AA856*100</f>
        <v>0</v>
      </c>
      <c r="T375" s="129">
        <f>IF(S375&lt;0,R375,0)</f>
        <v>0</v>
      </c>
      <c r="U375" s="273">
        <f>IF(S375&gt;0,R375,0)</f>
        <v>0</v>
      </c>
      <c r="V375" s="120">
        <f>IF(EXACT(D375,UPPER(D375)),1,0.01)/X375</f>
        <v>1</v>
      </c>
      <c r="W375" s="120">
        <v>0</v>
      </c>
      <c r="X375" s="120">
        <v>1</v>
      </c>
      <c r="Y375" s="127">
        <f>IF(AND(S375&lt;0,O375&gt;0),O375,0)</f>
        <v>0</v>
      </c>
      <c r="Z375" s="127">
        <f>IF(AND(S375&gt;0,O375&gt;0),O375,0)</f>
        <v>0</v>
      </c>
      <c r="AA375" s="74"/>
      <c r="AB375" s="130">
        <f>_xll.BDH(C375,$AB$11,$D$1,$D$1)</f>
        <v>206</v>
      </c>
      <c r="AC375" s="130">
        <f>IF(OR(OR(F375="#N/A N/A",F375="#N/A Real Time"),OR(AB375="#N/A N/A",AB375="#N/A Real Time")),0,  F375 - AB375)</f>
        <v>1.0999999999999943</v>
      </c>
      <c r="AD375" s="177">
        <f>IF(OR(AB375=0,AB375="#N/A N/A"),0,AC375 / AB375*100)</f>
        <v>0.53398058252426905</v>
      </c>
      <c r="AE375" s="132">
        <v>0</v>
      </c>
      <c r="AF375" s="133">
        <f>IF(D375 = D856,1,_xll.BDP(K375,$AF$11)*L375)</f>
        <v>10.473599999999999</v>
      </c>
      <c r="AG375" s="134">
        <f>AC375*AE375*V375/AF375 / AI816</f>
        <v>0</v>
      </c>
      <c r="AH375" s="278">
        <f>AC375*AE375*V375/AF375 / AI856</f>
        <v>0</v>
      </c>
      <c r="AI375" s="77"/>
      <c r="AJ375" s="73"/>
      <c r="AK375" s="65"/>
    </row>
    <row r="376" spans="1:37" x14ac:dyDescent="0.2">
      <c r="B376" s="120">
        <v>8397</v>
      </c>
      <c r="C376" s="120" t="s">
        <v>858</v>
      </c>
      <c r="D376" s="120" t="str">
        <f>_xll.BDP(C376,$D$11)</f>
        <v>SEK</v>
      </c>
      <c r="E376" s="120" t="s">
        <v>888</v>
      </c>
      <c r="F376" s="121">
        <f>_xll.BDP(C376,$F$11)</f>
        <v>769.8</v>
      </c>
      <c r="G376" s="121">
        <f>_xll.BDP(C376,$G$11)</f>
        <v>768.6</v>
      </c>
      <c r="H376" s="122">
        <f>IF(OR(OR(G376="#N/A N/A",G376="#N/A Real Time"),OR(F376="#N/A N/A",F376="#N/A Real Time")),0,  G376 - F376)</f>
        <v>-1.1999999999999318</v>
      </c>
      <c r="I376" s="123">
        <f>IF(OR(F376=0,F376="#N/A N/A"),0,H376 / F376*100)</f>
        <v>-0.15588464536242297</v>
      </c>
      <c r="J376" s="124">
        <v>0</v>
      </c>
      <c r="K376" s="120" t="str">
        <f>CONCATENATE(D856,D376, " Curncy")</f>
        <v>EURSEK Curncy</v>
      </c>
      <c r="L376" s="120">
        <f>IF(D376 = D856,1,_xll.BDP(K376,$L$11))</f>
        <v>1</v>
      </c>
      <c r="M376" s="260">
        <f>IF(D376 = D856,1,_xll.BDP(K376,$M$11)*L376)</f>
        <v>10.462999999999999</v>
      </c>
      <c r="N376" s="126">
        <f>H376*J376*V376/M376</f>
        <v>0</v>
      </c>
      <c r="O376" s="127">
        <f>N376 / AA816</f>
        <v>0</v>
      </c>
      <c r="P376" s="268">
        <f>N376 / AA856</f>
        <v>0</v>
      </c>
      <c r="Q376" s="128">
        <f>IF(OR(OR(J376=0,G376 = "#N/A N/A"),G376="#N/A Real Time"),0,G376*J376*V376/M376)</f>
        <v>0</v>
      </c>
      <c r="R376" s="129">
        <f>Q376 / AA816*100</f>
        <v>0</v>
      </c>
      <c r="S376" s="273">
        <f>Q376 / AA856*100</f>
        <v>0</v>
      </c>
      <c r="T376" s="129">
        <f>IF(S376&lt;0,R376,0)</f>
        <v>0</v>
      </c>
      <c r="U376" s="273">
        <f>IF(S376&gt;0,R376,0)</f>
        <v>0</v>
      </c>
      <c r="V376" s="120">
        <f>IF(EXACT(D376,UPPER(D376)),1,0.01)/X376</f>
        <v>1</v>
      </c>
      <c r="W376" s="120">
        <v>0</v>
      </c>
      <c r="X376" s="120">
        <v>1</v>
      </c>
      <c r="Y376" s="127">
        <f>IF(AND(S376&lt;0,O376&gt;0),O376,0)</f>
        <v>0</v>
      </c>
      <c r="Z376" s="127">
        <f>IF(AND(S376&gt;0,O376&gt;0),O376,0)</f>
        <v>0</v>
      </c>
      <c r="AA376" s="74"/>
      <c r="AB376" s="130">
        <f>_xll.BDH(C376,$AB$11,$D$1,$D$1)</f>
        <v>752.8</v>
      </c>
      <c r="AC376" s="130">
        <f>IF(OR(OR(F376="#N/A N/A",F376="#N/A Real Time"),OR(AB376="#N/A N/A",AB376="#N/A Real Time")),0,  F376 - AB376)</f>
        <v>17</v>
      </c>
      <c r="AD376" s="177">
        <f>IF(OR(AB376=0,AB376="#N/A N/A"),0,AC376 / AB376*100)</f>
        <v>2.2582359192348567</v>
      </c>
      <c r="AE376" s="132">
        <v>0</v>
      </c>
      <c r="AF376" s="133">
        <f>IF(D376 = D856,1,_xll.BDP(K376,$AF$11)*L376)</f>
        <v>10.473599999999999</v>
      </c>
      <c r="AG376" s="134">
        <f>AC376*AE376*V376/AF376 / AI816</f>
        <v>0</v>
      </c>
      <c r="AH376" s="278">
        <f>AC376*AE376*V376/AF376 / AI856</f>
        <v>0</v>
      </c>
      <c r="AI376" s="77"/>
      <c r="AJ376" s="73"/>
      <c r="AK376" s="65"/>
    </row>
    <row r="377" spans="1:37" x14ac:dyDescent="0.2">
      <c r="B377" s="120">
        <v>21323</v>
      </c>
      <c r="C377" s="120" t="s">
        <v>125</v>
      </c>
      <c r="D377" s="120" t="str">
        <f>_xll.BDP(C377,$D$11)</f>
        <v>SEK</v>
      </c>
      <c r="E377" s="120" t="s">
        <v>344</v>
      </c>
      <c r="F377" s="121">
        <f>_xll.BDP(C377,$F$11)</f>
        <v>24.58</v>
      </c>
      <c r="G377" s="121">
        <f>_xll.BDP(C377,$G$11)</f>
        <v>24.54</v>
      </c>
      <c r="H377" s="122">
        <f>IF(OR(OR(G377="#N/A N/A",G377="#N/A Real Time"),OR(F377="#N/A N/A",F377="#N/A Real Time")),0,  G377 - F377)</f>
        <v>-3.9999999999999147E-2</v>
      </c>
      <c r="I377" s="123">
        <f>IF(OR(F377=0,F377="#N/A N/A"),0,H377 / F377*100)</f>
        <v>-0.16273393002440664</v>
      </c>
      <c r="J377" s="124">
        <v>0</v>
      </c>
      <c r="K377" s="120" t="str">
        <f>CONCATENATE(D856,D377, " Curncy")</f>
        <v>EURSEK Curncy</v>
      </c>
      <c r="L377" s="120">
        <f>IF(D377 = D856,1,_xll.BDP(K377,$L$11))</f>
        <v>1</v>
      </c>
      <c r="M377" s="260">
        <f>IF(D377 = D856,1,_xll.BDP(K377,$M$11)*L377)</f>
        <v>10.462999999999999</v>
      </c>
      <c r="N377" s="126">
        <f>H377*J377*V377/M377</f>
        <v>0</v>
      </c>
      <c r="O377" s="127">
        <f>N377 / AA816</f>
        <v>0</v>
      </c>
      <c r="P377" s="268">
        <f>N377 / AA856</f>
        <v>0</v>
      </c>
      <c r="Q377" s="128">
        <f>IF(OR(OR(J377=0,G377 = "#N/A N/A"),G377="#N/A Real Time"),0,G377*J377*V377/M377)</f>
        <v>0</v>
      </c>
      <c r="R377" s="129">
        <f>Q377 / AA816*100</f>
        <v>0</v>
      </c>
      <c r="S377" s="273">
        <f>Q377 / AA856*100</f>
        <v>0</v>
      </c>
      <c r="T377" s="129">
        <f>IF(S377&lt;0,R377,0)</f>
        <v>0</v>
      </c>
      <c r="U377" s="273">
        <f>IF(S377&gt;0,R377,0)</f>
        <v>0</v>
      </c>
      <c r="V377" s="120">
        <f>IF(EXACT(D377,UPPER(D377)),1,0.01)/X377</f>
        <v>1</v>
      </c>
      <c r="W377" s="120">
        <v>0</v>
      </c>
      <c r="X377" s="120">
        <v>1</v>
      </c>
      <c r="Y377" s="127">
        <f>IF(AND(S377&lt;0,O377&gt;0),O377,0)</f>
        <v>0</v>
      </c>
      <c r="Z377" s="127">
        <f>IF(AND(S377&gt;0,O377&gt;0),O377,0)</f>
        <v>0</v>
      </c>
      <c r="AA377" s="74"/>
      <c r="AB377" s="130">
        <f>_xll.BDH(C377,$AB$11,$D$1,$D$1)</f>
        <v>24.5</v>
      </c>
      <c r="AC377" s="130">
        <f>IF(OR(OR(F377="#N/A N/A",F377="#N/A Real Time"),OR(AB377="#N/A N/A",AB377="#N/A Real Time")),0,  F377 - AB377)</f>
        <v>7.9999999999998295E-2</v>
      </c>
      <c r="AD377" s="177">
        <f>IF(OR(AB377=0,AB377="#N/A N/A"),0,AC377 / AB377*100)</f>
        <v>0.32653061224489099</v>
      </c>
      <c r="AE377" s="132">
        <v>0</v>
      </c>
      <c r="AF377" s="133">
        <f>IF(D377 = D856,1,_xll.BDP(K377,$AF$11)*L377)</f>
        <v>10.473599999999999</v>
      </c>
      <c r="AG377" s="134">
        <f>AC377*AE377*V377/AF377 / AI816</f>
        <v>0</v>
      </c>
      <c r="AH377" s="278">
        <f>AC377*AE377*V377/AF377 / AI856</f>
        <v>0</v>
      </c>
      <c r="AI377" s="77"/>
      <c r="AJ377" s="73"/>
      <c r="AK377" s="65"/>
    </row>
    <row r="378" spans="1:37" x14ac:dyDescent="0.2">
      <c r="B378" s="120">
        <v>2289</v>
      </c>
      <c r="C378" s="120" t="s">
        <v>859</v>
      </c>
      <c r="D378" s="120" t="str">
        <f>_xll.BDP(C378,$D$11)</f>
        <v>SEK</v>
      </c>
      <c r="E378" s="120" t="s">
        <v>889</v>
      </c>
      <c r="F378" s="121">
        <f>_xll.BDP(C378,$F$11)</f>
        <v>236.1</v>
      </c>
      <c r="G378" s="121">
        <f>_xll.BDP(C378,$G$11)</f>
        <v>236.9</v>
      </c>
      <c r="H378" s="122">
        <f>IF(OR(OR(G378="#N/A N/A",G378="#N/A Real Time"),OR(F378="#N/A N/A",F378="#N/A Real Time")),0,  G378 - F378)</f>
        <v>0.80000000000001137</v>
      </c>
      <c r="I378" s="123">
        <f>IF(OR(F378=0,F378="#N/A N/A"),0,H378 / F378*100)</f>
        <v>0.33883947479881893</v>
      </c>
      <c r="J378" s="124">
        <v>0</v>
      </c>
      <c r="K378" s="120" t="str">
        <f>CONCATENATE(D856,D378, " Curncy")</f>
        <v>EURSEK Curncy</v>
      </c>
      <c r="L378" s="120">
        <f>IF(D378 = D856,1,_xll.BDP(K378,$L$11))</f>
        <v>1</v>
      </c>
      <c r="M378" s="260">
        <f>IF(D378 = D856,1,_xll.BDP(K378,$M$11)*L378)</f>
        <v>10.462999999999999</v>
      </c>
      <c r="N378" s="126">
        <f>H378*J378*V378/M378</f>
        <v>0</v>
      </c>
      <c r="O378" s="127">
        <f>N378 / AA816</f>
        <v>0</v>
      </c>
      <c r="P378" s="268">
        <f>N378 / AA856</f>
        <v>0</v>
      </c>
      <c r="Q378" s="128">
        <f>IF(OR(OR(J378=0,G378 = "#N/A N/A"),G378="#N/A Real Time"),0,G378*J378*V378/M378)</f>
        <v>0</v>
      </c>
      <c r="R378" s="129">
        <f>Q378 / AA816*100</f>
        <v>0</v>
      </c>
      <c r="S378" s="273">
        <f>Q378 / AA856*100</f>
        <v>0</v>
      </c>
      <c r="T378" s="129">
        <f>IF(S378&lt;0,R378,0)</f>
        <v>0</v>
      </c>
      <c r="U378" s="273">
        <f>IF(S378&gt;0,R378,0)</f>
        <v>0</v>
      </c>
      <c r="V378" s="120">
        <f>IF(EXACT(D378,UPPER(D378)),1,0.01)/X378</f>
        <v>1</v>
      </c>
      <c r="W378" s="120">
        <v>0</v>
      </c>
      <c r="X378" s="120">
        <v>1</v>
      </c>
      <c r="Y378" s="127">
        <f>IF(AND(S378&lt;0,O378&gt;0),O378,0)</f>
        <v>0</v>
      </c>
      <c r="Z378" s="127">
        <f>IF(AND(S378&gt;0,O378&gt;0),O378,0)</f>
        <v>0</v>
      </c>
      <c r="AA378" s="74"/>
      <c r="AB378" s="130">
        <f>_xll.BDH(C378,$AB$11,$D$1,$D$1)</f>
        <v>235.5</v>
      </c>
      <c r="AC378" s="130">
        <f>IF(OR(OR(F378="#N/A N/A",F378="#N/A Real Time"),OR(AB378="#N/A N/A",AB378="#N/A Real Time")),0,  F378 - AB378)</f>
        <v>0.59999999999999432</v>
      </c>
      <c r="AD378" s="177">
        <f>IF(OR(AB378=0,AB378="#N/A N/A"),0,AC378 / AB378*100)</f>
        <v>0.25477707006369188</v>
      </c>
      <c r="AE378" s="132">
        <v>0</v>
      </c>
      <c r="AF378" s="133">
        <f>IF(D378 = D856,1,_xll.BDP(K378,$AF$11)*L378)</f>
        <v>10.473599999999999</v>
      </c>
      <c r="AG378" s="134">
        <f>AC378*AE378*V378/AF378 / AI816</f>
        <v>0</v>
      </c>
      <c r="AH378" s="278">
        <f>AC378*AE378*V378/AF378 / AI856</f>
        <v>0</v>
      </c>
      <c r="AI378" s="77"/>
      <c r="AJ378" s="73"/>
      <c r="AK378" s="65"/>
    </row>
    <row r="379" spans="1:37" x14ac:dyDescent="0.2">
      <c r="B379" s="120">
        <v>17998</v>
      </c>
      <c r="C379" s="120" t="s">
        <v>860</v>
      </c>
      <c r="D379" s="120" t="str">
        <f>_xll.BDP(C379,$D$11)</f>
        <v>SEK</v>
      </c>
      <c r="E379" s="120" t="s">
        <v>890</v>
      </c>
      <c r="F379" s="121">
        <f>_xll.BDP(C379,$F$11)</f>
        <v>109.8</v>
      </c>
      <c r="G379" s="121">
        <f>_xll.BDP(C379,$G$11)</f>
        <v>109.1</v>
      </c>
      <c r="H379" s="122">
        <f>IF(OR(OR(G379="#N/A N/A",G379="#N/A Real Time"),OR(F379="#N/A N/A",F379="#N/A Real Time")),0,  G379 - F379)</f>
        <v>-0.70000000000000284</v>
      </c>
      <c r="I379" s="123">
        <f>IF(OR(F379=0,F379="#N/A N/A"),0,H379 / F379*100)</f>
        <v>-0.63752276867031232</v>
      </c>
      <c r="J379" s="124">
        <v>0</v>
      </c>
      <c r="K379" s="120" t="str">
        <f>CONCATENATE(D856,D379, " Curncy")</f>
        <v>EURSEK Curncy</v>
      </c>
      <c r="L379" s="120">
        <f>IF(D379 = D856,1,_xll.BDP(K379,$L$11))</f>
        <v>1</v>
      </c>
      <c r="M379" s="260">
        <f>IF(D379 = D856,1,_xll.BDP(K379,$M$11)*L379)</f>
        <v>10.462999999999999</v>
      </c>
      <c r="N379" s="126">
        <f>H379*J379*V379/M379</f>
        <v>0</v>
      </c>
      <c r="O379" s="127">
        <f>N379 / AA816</f>
        <v>0</v>
      </c>
      <c r="P379" s="268">
        <f>N379 / AA856</f>
        <v>0</v>
      </c>
      <c r="Q379" s="128">
        <f>IF(OR(OR(J379=0,G379 = "#N/A N/A"),G379="#N/A Real Time"),0,G379*J379*V379/M379)</f>
        <v>0</v>
      </c>
      <c r="R379" s="129">
        <f>Q379 / AA816*100</f>
        <v>0</v>
      </c>
      <c r="S379" s="273">
        <f>Q379 / AA856*100</f>
        <v>0</v>
      </c>
      <c r="T379" s="129">
        <f>IF(S379&lt;0,R379,0)</f>
        <v>0</v>
      </c>
      <c r="U379" s="273">
        <f>IF(S379&gt;0,R379,0)</f>
        <v>0</v>
      </c>
      <c r="V379" s="120">
        <f>IF(EXACT(D379,UPPER(D379)),1,0.01)/X379</f>
        <v>1</v>
      </c>
      <c r="W379" s="120">
        <v>0</v>
      </c>
      <c r="X379" s="120">
        <v>1</v>
      </c>
      <c r="Y379" s="127">
        <f>IF(AND(S379&lt;0,O379&gt;0),O379,0)</f>
        <v>0</v>
      </c>
      <c r="Z379" s="127">
        <f>IF(AND(S379&gt;0,O379&gt;0),O379,0)</f>
        <v>0</v>
      </c>
      <c r="AA379" s="74"/>
      <c r="AB379" s="130">
        <f>_xll.BDH(C379,$AB$11,$D$1,$D$1)</f>
        <v>108.7</v>
      </c>
      <c r="AC379" s="130">
        <f>IF(OR(OR(F379="#N/A N/A",F379="#N/A Real Time"),OR(AB379="#N/A N/A",AB379="#N/A Real Time")),0,  F379 - AB379)</f>
        <v>1.0999999999999943</v>
      </c>
      <c r="AD379" s="177">
        <f>IF(OR(AB379=0,AB379="#N/A N/A"),0,AC379 / AB379*100)</f>
        <v>1.0119595216191299</v>
      </c>
      <c r="AE379" s="132">
        <v>0</v>
      </c>
      <c r="AF379" s="133">
        <f>IF(D379 = D856,1,_xll.BDP(K379,$AF$11)*L379)</f>
        <v>10.473599999999999</v>
      </c>
      <c r="AG379" s="134">
        <f>AC379*AE379*V379/AF379 / AI816</f>
        <v>0</v>
      </c>
      <c r="AH379" s="278">
        <f>AC379*AE379*V379/AF379 / AI856</f>
        <v>0</v>
      </c>
      <c r="AI379" s="77"/>
      <c r="AJ379" s="73"/>
      <c r="AK379" s="65"/>
    </row>
    <row r="380" spans="1:37" x14ac:dyDescent="0.2">
      <c r="B380" s="120">
        <v>6927</v>
      </c>
      <c r="C380" s="120" t="s">
        <v>861</v>
      </c>
      <c r="D380" s="120" t="str">
        <f>_xll.BDP(C380,$D$11)</f>
        <v>SEK</v>
      </c>
      <c r="E380" s="120" t="s">
        <v>891</v>
      </c>
      <c r="F380" s="121">
        <f>_xll.BDP(C380,$F$11)</f>
        <v>1.74</v>
      </c>
      <c r="G380" s="121">
        <f>_xll.BDP(C380,$G$11)</f>
        <v>1.73</v>
      </c>
      <c r="H380" s="122">
        <f>IF(OR(OR(G380="#N/A N/A",G380="#N/A Real Time"),OR(F380="#N/A N/A",F380="#N/A Real Time")),0,  G380 - F380)</f>
        <v>-1.0000000000000009E-2</v>
      </c>
      <c r="I380" s="123">
        <f>IF(OR(F380=0,F380="#N/A N/A"),0,H380 / F380*100)</f>
        <v>-0.57471264367816144</v>
      </c>
      <c r="J380" s="124">
        <v>0</v>
      </c>
      <c r="K380" s="120" t="str">
        <f>CONCATENATE(D856,D380, " Curncy")</f>
        <v>EURSEK Curncy</v>
      </c>
      <c r="L380" s="120">
        <f>IF(D380 = D856,1,_xll.BDP(K380,$L$11))</f>
        <v>1</v>
      </c>
      <c r="M380" s="260">
        <f>IF(D380 = D856,1,_xll.BDP(K380,$M$11)*L380)</f>
        <v>10.462999999999999</v>
      </c>
      <c r="N380" s="126">
        <f>H380*J380*V380/M380</f>
        <v>0</v>
      </c>
      <c r="O380" s="127">
        <f>N380 / AA816</f>
        <v>0</v>
      </c>
      <c r="P380" s="268">
        <f>N380 / AA856</f>
        <v>0</v>
      </c>
      <c r="Q380" s="128">
        <f>IF(OR(OR(J380=0,G380 = "#N/A N/A"),G380="#N/A Real Time"),0,G380*J380*V380/M380)</f>
        <v>0</v>
      </c>
      <c r="R380" s="129">
        <f>Q380 / AA816*100</f>
        <v>0</v>
      </c>
      <c r="S380" s="273">
        <f>Q380 / AA856*100</f>
        <v>0</v>
      </c>
      <c r="T380" s="129">
        <f>IF(S380&lt;0,R380,0)</f>
        <v>0</v>
      </c>
      <c r="U380" s="273">
        <f>IF(S380&gt;0,R380,0)</f>
        <v>0</v>
      </c>
      <c r="V380" s="120">
        <f>IF(EXACT(D380,UPPER(D380)),1,0.01)/X380</f>
        <v>1</v>
      </c>
      <c r="W380" s="120">
        <v>0</v>
      </c>
      <c r="X380" s="120">
        <v>1</v>
      </c>
      <c r="Y380" s="127">
        <f>IF(AND(S380&lt;0,O380&gt;0),O380,0)</f>
        <v>0</v>
      </c>
      <c r="Z380" s="127">
        <f>IF(AND(S380&gt;0,O380&gt;0),O380,0)</f>
        <v>0</v>
      </c>
      <c r="AA380" s="74"/>
      <c r="AB380" s="130">
        <f>_xll.BDH(C380,$AB$11,$D$1,$D$1)</f>
        <v>1.75</v>
      </c>
      <c r="AC380" s="130">
        <f>IF(OR(OR(F380="#N/A N/A",F380="#N/A Real Time"),OR(AB380="#N/A N/A",AB380="#N/A Real Time")),0,  F380 - AB380)</f>
        <v>-1.0000000000000009E-2</v>
      </c>
      <c r="AD380" s="177">
        <f>IF(OR(AB380=0,AB380="#N/A N/A"),0,AC380 / AB380*100)</f>
        <v>-0.57142857142857195</v>
      </c>
      <c r="AE380" s="132">
        <v>0</v>
      </c>
      <c r="AF380" s="133">
        <f>IF(D380 = D856,1,_xll.BDP(K380,$AF$11)*L380)</f>
        <v>10.473599999999999</v>
      </c>
      <c r="AG380" s="134">
        <f>AC380*AE380*V380/AF380 / AI816</f>
        <v>0</v>
      </c>
      <c r="AH380" s="278">
        <f>AC380*AE380*V380/AF380 / AI856</f>
        <v>0</v>
      </c>
      <c r="AI380" s="77"/>
      <c r="AJ380" s="73"/>
      <c r="AK380" s="65"/>
    </row>
    <row r="381" spans="1:37" x14ac:dyDescent="0.2">
      <c r="B381" s="120">
        <v>7235</v>
      </c>
      <c r="C381" s="120" t="s">
        <v>124</v>
      </c>
      <c r="D381" s="120" t="str">
        <f>_xll.BDP(C381,$D$11)</f>
        <v>SEK</v>
      </c>
      <c r="E381" s="120" t="s">
        <v>343</v>
      </c>
      <c r="F381" s="121">
        <f>_xll.BDP(C381,$F$11)</f>
        <v>114</v>
      </c>
      <c r="G381" s="121">
        <f>_xll.BDP(C381,$G$11)</f>
        <v>114.15</v>
      </c>
      <c r="H381" s="122">
        <f>IF(OR(OR(G381="#N/A N/A",G381="#N/A Real Time"),OR(F381="#N/A N/A",F381="#N/A Real Time")),0,  G381 - F381)</f>
        <v>0.15000000000000568</v>
      </c>
      <c r="I381" s="123">
        <f>IF(OR(F381=0,F381="#N/A N/A"),0,H381 / F381*100)</f>
        <v>0.13157894736842604</v>
      </c>
      <c r="J381" s="124">
        <v>-94819</v>
      </c>
      <c r="K381" s="120" t="str">
        <f>CONCATENATE(D856,D381, " Curncy")</f>
        <v>EURSEK Curncy</v>
      </c>
      <c r="L381" s="120">
        <f>IF(D381 = D856,1,_xll.BDP(K381,$L$11))</f>
        <v>1</v>
      </c>
      <c r="M381" s="260">
        <f>IF(D381 = D856,1,_xll.BDP(K381,$M$11)*L381)</f>
        <v>10.462999999999999</v>
      </c>
      <c r="N381" s="126">
        <f>H381*J381*V381/M381</f>
        <v>-1359.3472235497027</v>
      </c>
      <c r="O381" s="127">
        <f>N381 / AA816</f>
        <v>-6.7996428394758336E-6</v>
      </c>
      <c r="P381" s="268">
        <f>N381 / AA856</f>
        <v>-6.3375737982962745E-6</v>
      </c>
      <c r="Q381" s="128">
        <f>IF(OR(OR(J381=0,G381 = "#N/A N/A"),G381="#N/A Real Time"),0,G381*J381*V381/M381)</f>
        <v>-1034463.2371212846</v>
      </c>
      <c r="R381" s="129">
        <f>Q381 / AA816*100</f>
        <v>-0.51745282008409133</v>
      </c>
      <c r="S381" s="273">
        <f>Q381 / AA856*100</f>
        <v>-0.48228936605032824</v>
      </c>
      <c r="T381" s="129">
        <f>IF(S381&lt;0,R381,0)</f>
        <v>-0.51745282008409133</v>
      </c>
      <c r="U381" s="273">
        <f>IF(S381&gt;0,R381,0)</f>
        <v>0</v>
      </c>
      <c r="V381" s="120">
        <f>IF(EXACT(D381,UPPER(D381)),1,0.01)/X381</f>
        <v>1</v>
      </c>
      <c r="W381" s="120">
        <v>0</v>
      </c>
      <c r="X381" s="120">
        <v>1</v>
      </c>
      <c r="Y381" s="127">
        <f>IF(AND(S381&lt;0,O381&gt;0),O381,0)</f>
        <v>0</v>
      </c>
      <c r="Z381" s="127">
        <f>IF(AND(S381&gt;0,O381&gt;0),O381,0)</f>
        <v>0</v>
      </c>
      <c r="AA381" s="74"/>
      <c r="AB381" s="130">
        <f>_xll.BDH(C381,$AB$11,$D$1,$D$1)</f>
        <v>114.1</v>
      </c>
      <c r="AC381" s="130">
        <f>IF(OR(OR(F381="#N/A N/A",F381="#N/A Real Time"),OR(AB381="#N/A N/A",AB381="#N/A Real Time")),0,  F381 - AB381)</f>
        <v>-9.9999999999994316E-2</v>
      </c>
      <c r="AD381" s="177">
        <f>IF(OR(AB381=0,AB381="#N/A N/A"),0,AC381 / AB381*100)</f>
        <v>-8.7642418930757512E-2</v>
      </c>
      <c r="AE381" s="132">
        <v>-94819</v>
      </c>
      <c r="AF381" s="133">
        <f>IF(D381 = D856,1,_xll.BDP(K381,$AF$11)*L381)</f>
        <v>10.473599999999999</v>
      </c>
      <c r="AG381" s="134">
        <f>AC381*AE381*V381/AF381 / AI816</f>
        <v>4.5192762602444274E-6</v>
      </c>
      <c r="AH381" s="278">
        <f>AC381*AE381*V381/AF381 / AI856</f>
        <v>4.2121568350599457E-6</v>
      </c>
      <c r="AI381" s="77"/>
      <c r="AJ381" s="73"/>
      <c r="AK381" s="65"/>
    </row>
    <row r="382" spans="1:37" x14ac:dyDescent="0.2">
      <c r="B382" s="120">
        <v>1999</v>
      </c>
      <c r="C382" s="120" t="s">
        <v>862</v>
      </c>
      <c r="D382" s="120" t="str">
        <f>_xll.BDP(C382,$D$11)</f>
        <v>SEK</v>
      </c>
      <c r="E382" s="120" t="s">
        <v>892</v>
      </c>
      <c r="F382" s="121">
        <f>_xll.BDP(C382,$F$11)</f>
        <v>162.18</v>
      </c>
      <c r="G382" s="121">
        <f>_xll.BDP(C382,$G$11)</f>
        <v>162.08000000000001</v>
      </c>
      <c r="H382" s="122">
        <f>IF(OR(OR(G382="#N/A N/A",G382="#N/A Real Time"),OR(F382="#N/A N/A",F382="#N/A Real Time")),0,  G382 - F382)</f>
        <v>-9.9999999999994316E-2</v>
      </c>
      <c r="I382" s="123">
        <f>IF(OR(F382=0,F382="#N/A N/A"),0,H382 / F382*100)</f>
        <v>-6.1659884079414425E-2</v>
      </c>
      <c r="J382" s="124">
        <v>0</v>
      </c>
      <c r="K382" s="120" t="str">
        <f>CONCATENATE(D856,D382, " Curncy")</f>
        <v>EURSEK Curncy</v>
      </c>
      <c r="L382" s="120">
        <f>IF(D382 = D856,1,_xll.BDP(K382,$L$11))</f>
        <v>1</v>
      </c>
      <c r="M382" s="260">
        <f>IF(D382 = D856,1,_xll.BDP(K382,$M$11)*L382)</f>
        <v>10.462999999999999</v>
      </c>
      <c r="N382" s="126">
        <f>H382*J382*V382/M382</f>
        <v>0</v>
      </c>
      <c r="O382" s="127">
        <f>N382 / AA816</f>
        <v>0</v>
      </c>
      <c r="P382" s="268">
        <f>N382 / AA856</f>
        <v>0</v>
      </c>
      <c r="Q382" s="128">
        <f>IF(OR(OR(J382=0,G382 = "#N/A N/A"),G382="#N/A Real Time"),0,G382*J382*V382/M382)</f>
        <v>0</v>
      </c>
      <c r="R382" s="129">
        <f>Q382 / AA816*100</f>
        <v>0</v>
      </c>
      <c r="S382" s="273">
        <f>Q382 / AA856*100</f>
        <v>0</v>
      </c>
      <c r="T382" s="129">
        <f>IF(S382&lt;0,R382,0)</f>
        <v>0</v>
      </c>
      <c r="U382" s="273">
        <f>IF(S382&gt;0,R382,0)</f>
        <v>0</v>
      </c>
      <c r="V382" s="120">
        <f>IF(EXACT(D382,UPPER(D382)),1,0.01)/X382</f>
        <v>1</v>
      </c>
      <c r="W382" s="120">
        <v>0</v>
      </c>
      <c r="X382" s="120">
        <v>1</v>
      </c>
      <c r="Y382" s="127">
        <f>IF(AND(S382&lt;0,O382&gt;0),O382,0)</f>
        <v>0</v>
      </c>
      <c r="Z382" s="127">
        <f>IF(AND(S382&gt;0,O382&gt;0),O382,0)</f>
        <v>0</v>
      </c>
      <c r="AA382" s="74"/>
      <c r="AB382" s="130">
        <f>_xll.BDH(C382,$AB$11,$D$1,$D$1)</f>
        <v>161.94</v>
      </c>
      <c r="AC382" s="130">
        <f>IF(OR(OR(F382="#N/A N/A",F382="#N/A Real Time"),OR(AB382="#N/A N/A",AB382="#N/A Real Time")),0,  F382 - AB382)</f>
        <v>0.24000000000000909</v>
      </c>
      <c r="AD382" s="177">
        <f>IF(OR(AB382=0,AB382="#N/A N/A"),0,AC382 / AB382*100)</f>
        <v>0.14820303816228794</v>
      </c>
      <c r="AE382" s="132">
        <v>0</v>
      </c>
      <c r="AF382" s="133">
        <f>IF(D382 = D856,1,_xll.BDP(K382,$AF$11)*L382)</f>
        <v>10.473599999999999</v>
      </c>
      <c r="AG382" s="134">
        <f>AC382*AE382*V382/AF382 / AI816</f>
        <v>0</v>
      </c>
      <c r="AH382" s="278">
        <f>AC382*AE382*V382/AF382 / AI856</f>
        <v>0</v>
      </c>
      <c r="AI382" s="77"/>
      <c r="AJ382" s="73"/>
      <c r="AK382" s="65"/>
    </row>
    <row r="383" spans="1:37" x14ac:dyDescent="0.2">
      <c r="B383" s="120">
        <v>3244</v>
      </c>
      <c r="C383" s="120" t="s">
        <v>123</v>
      </c>
      <c r="D383" s="120" t="str">
        <f>_xll.BDP(C383,$D$11)</f>
        <v>SEK</v>
      </c>
      <c r="E383" s="120" t="s">
        <v>299</v>
      </c>
      <c r="F383" s="121">
        <f>_xll.BDP(C383,$F$11)</f>
        <v>509.4</v>
      </c>
      <c r="G383" s="121">
        <f>_xll.BDP(C383,$G$11)</f>
        <v>510.8</v>
      </c>
      <c r="H383" s="122">
        <f>IF(OR(OR(G383="#N/A N/A",G383="#N/A Real Time"),OR(F383="#N/A N/A",F383="#N/A Real Time")),0,  G383 - F383)</f>
        <v>1.4000000000000341</v>
      </c>
      <c r="I383" s="123">
        <f>IF(OR(F383=0,F383="#N/A N/A"),0,H383 / F383*100)</f>
        <v>0.27483313702395645</v>
      </c>
      <c r="J383" s="124">
        <v>-67608</v>
      </c>
      <c r="K383" s="120" t="str">
        <f>CONCATENATE(D856,D383, " Curncy")</f>
        <v>EURSEK Curncy</v>
      </c>
      <c r="L383" s="120">
        <f>IF(D383 = D856,1,_xll.BDP(K383,$L$11))</f>
        <v>1</v>
      </c>
      <c r="M383" s="260">
        <f>IF(D383 = D856,1,_xll.BDP(K383,$M$11)*L383)</f>
        <v>10.462999999999999</v>
      </c>
      <c r="N383" s="126">
        <f>H383*J383*V383/M383</f>
        <v>-9046.2773583104572</v>
      </c>
      <c r="O383" s="127">
        <f>N383 / AA816</f>
        <v>-4.525073064314019E-5</v>
      </c>
      <c r="P383" s="268">
        <f>N383 / AA856</f>
        <v>-4.217572182068237E-5</v>
      </c>
      <c r="Q383" s="128">
        <f>IF(OR(OR(J383=0,G383 = "#N/A N/A"),G383="#N/A Real Time"),0,G383*J383*V383/M383)</f>
        <v>-3300598.9104463346</v>
      </c>
      <c r="R383" s="129">
        <f>Q383 / AA816*100</f>
        <v>-1.6510052294653885</v>
      </c>
      <c r="S383" s="273">
        <f>Q383 / AA856*100</f>
        <v>-1.5388113361431448</v>
      </c>
      <c r="T383" s="129">
        <f>IF(S383&lt;0,R383,0)</f>
        <v>-1.6510052294653885</v>
      </c>
      <c r="U383" s="273">
        <f>IF(S383&gt;0,R383,0)</f>
        <v>0</v>
      </c>
      <c r="V383" s="120">
        <f>IF(EXACT(D383,UPPER(D383)),1,0.01)/X383</f>
        <v>1</v>
      </c>
      <c r="W383" s="120">
        <v>0</v>
      </c>
      <c r="X383" s="120">
        <v>1</v>
      </c>
      <c r="Y383" s="127">
        <f>IF(AND(S383&lt;0,O383&gt;0),O383,0)</f>
        <v>0</v>
      </c>
      <c r="Z383" s="127">
        <f>IF(AND(S383&gt;0,O383&gt;0),O383,0)</f>
        <v>0</v>
      </c>
      <c r="AA383" s="74"/>
      <c r="AB383" s="130">
        <f>_xll.BDH(C383,$AB$11,$D$1,$D$1)</f>
        <v>504</v>
      </c>
      <c r="AC383" s="130">
        <f>IF(OR(OR(F383="#N/A N/A",F383="#N/A Real Time"),OR(AB383="#N/A N/A",AB383="#N/A Real Time")),0,  F383 - AB383)</f>
        <v>5.3999999999999773</v>
      </c>
      <c r="AD383" s="177">
        <f>IF(OR(AB383=0,AB383="#N/A N/A"),0,AC383 / AB383*100)</f>
        <v>1.071428571428567</v>
      </c>
      <c r="AE383" s="132">
        <v>-67608</v>
      </c>
      <c r="AF383" s="133">
        <f>IF(D383 = D856,1,_xll.BDP(K383,$AF$11)*L383)</f>
        <v>10.473599999999999</v>
      </c>
      <c r="AG383" s="134">
        <f>AC383*AE383*V383/AF383 / AI816</f>
        <v>-1.7400645849187978E-4</v>
      </c>
      <c r="AH383" s="278">
        <f>AC383*AE383*V383/AF383 / AI856</f>
        <v>-1.6218138730060834E-4</v>
      </c>
      <c r="AI383" s="77"/>
      <c r="AJ383" s="73"/>
      <c r="AK383" s="65"/>
    </row>
    <row r="384" spans="1:37" x14ac:dyDescent="0.2">
      <c r="A384" s="209"/>
      <c r="B384" s="120">
        <v>7044</v>
      </c>
      <c r="C384" s="120" t="s">
        <v>122</v>
      </c>
      <c r="D384" s="120" t="str">
        <f>_xll.BDP(C384,$D$11)</f>
        <v>SEK</v>
      </c>
      <c r="E384" s="120" t="s">
        <v>298</v>
      </c>
      <c r="F384" s="121">
        <f>_xll.BDP(C384,$F$11)</f>
        <v>179</v>
      </c>
      <c r="G384" s="121">
        <f>_xll.BDP(C384,$G$11)</f>
        <v>180</v>
      </c>
      <c r="H384" s="122">
        <f>IF(OR(OR(G384="#N/A N/A",G384="#N/A Real Time"),OR(F384="#N/A N/A",F384="#N/A Real Time")),0,  G384 - F384)</f>
        <v>1</v>
      </c>
      <c r="I384" s="123">
        <f>IF(OR(F384=0,F384="#N/A N/A"),0,H384 / F384*100)</f>
        <v>0.55865921787709494</v>
      </c>
      <c r="J384" s="124">
        <v>-269143</v>
      </c>
      <c r="K384" s="120" t="str">
        <f>CONCATENATE(D856,D384, " Curncy")</f>
        <v>EURSEK Curncy</v>
      </c>
      <c r="L384" s="120">
        <f>IF(D384 = D856,1,_xll.BDP(K384,$L$11))</f>
        <v>1</v>
      </c>
      <c r="M384" s="260">
        <f>IF(D384 = D856,1,_xll.BDP(K384,$M$11)*L384)</f>
        <v>10.462999999999999</v>
      </c>
      <c r="N384" s="126">
        <f>H384*J384*V384/M384</f>
        <v>-25723.310713944378</v>
      </c>
      <c r="O384" s="127">
        <f>N384 / AA816</f>
        <v>-1.2867155828437868E-4</v>
      </c>
      <c r="P384" s="268">
        <f>N384 / AA856</f>
        <v>-1.1992769555994683E-4</v>
      </c>
      <c r="Q384" s="128">
        <f>IF(OR(OR(J384=0,G384 = "#N/A N/A"),G384="#N/A Real Time"),0,G384*J384*V384/M384)</f>
        <v>-4630195.9285099879</v>
      </c>
      <c r="R384" s="129">
        <f>Q384 / AA816*100</f>
        <v>-2.3160880491188163</v>
      </c>
      <c r="S384" s="273">
        <f>Q384 / AA856*100</f>
        <v>-2.1586985200790427</v>
      </c>
      <c r="T384" s="129">
        <f>IF(S384&lt;0,R384,0)</f>
        <v>-2.3160880491188163</v>
      </c>
      <c r="U384" s="273">
        <f>IF(S384&gt;0,R384,0)</f>
        <v>0</v>
      </c>
      <c r="V384" s="120">
        <f>IF(EXACT(D384,UPPER(D384)),1,0.01)/X384</f>
        <v>1</v>
      </c>
      <c r="W384" s="120">
        <v>0</v>
      </c>
      <c r="X384" s="120">
        <v>1</v>
      </c>
      <c r="Y384" s="127">
        <f>IF(AND(S384&lt;0,O384&gt;0),O384,0)</f>
        <v>0</v>
      </c>
      <c r="Z384" s="127">
        <f>IF(AND(S384&gt;0,O384&gt;0),O384,0)</f>
        <v>0</v>
      </c>
      <c r="AA384" s="218"/>
      <c r="AB384" s="130">
        <f>_xll.BDH(C384,$AB$11,$D$1,$D$1)</f>
        <v>177.35</v>
      </c>
      <c r="AC384" s="130">
        <f>IF(OR(OR(F384="#N/A N/A",F384="#N/A Real Time"),OR(AB384="#N/A N/A",AB384="#N/A Real Time")),0,  F384 - AB384)</f>
        <v>1.6500000000000057</v>
      </c>
      <c r="AD384" s="177">
        <f>IF(OR(AB384=0,AB384="#N/A N/A"),0,AC384 / AB384*100)</f>
        <v>0.93036368762334687</v>
      </c>
      <c r="AE384" s="132">
        <v>-269143</v>
      </c>
      <c r="AF384" s="133">
        <f>IF(D384 = D856,1,_xll.BDP(K384,$AF$11)*L384)</f>
        <v>10.473599999999999</v>
      </c>
      <c r="AG384" s="134">
        <f>AC384*AE384*V384/AF384 / AI816</f>
        <v>-2.1166085819753578E-4</v>
      </c>
      <c r="AH384" s="278">
        <f>AC384*AE384*V384/AF384 / AI856</f>
        <v>-1.972768822331708E-4</v>
      </c>
      <c r="AI384" s="223"/>
      <c r="AJ384" s="73"/>
      <c r="AK384" s="65"/>
    </row>
    <row r="385" spans="1:37" x14ac:dyDescent="0.2">
      <c r="B385" s="120">
        <v>6707</v>
      </c>
      <c r="C385" s="120" t="s">
        <v>863</v>
      </c>
      <c r="D385" s="120" t="str">
        <f>_xll.BDP(C385,$D$11)</f>
        <v>SEK</v>
      </c>
      <c r="E385" s="120" t="s">
        <v>893</v>
      </c>
      <c r="F385" s="121">
        <f>_xll.BDP(C385,$F$11)</f>
        <v>311.2</v>
      </c>
      <c r="G385" s="121">
        <f>_xll.BDP(C385,$G$11)</f>
        <v>309</v>
      </c>
      <c r="H385" s="122">
        <f>IF(OR(OR(G385="#N/A N/A",G385="#N/A Real Time"),OR(F385="#N/A N/A",F385="#N/A Real Time")),0,  G385 - F385)</f>
        <v>-2.1999999999999886</v>
      </c>
      <c r="I385" s="123">
        <f>IF(OR(F385=0,F385="#N/A N/A"),0,H385 / F385*100)</f>
        <v>-0.70694087403598616</v>
      </c>
      <c r="J385" s="124">
        <v>45169</v>
      </c>
      <c r="K385" s="120" t="str">
        <f>CONCATENATE(D856,D385, " Curncy")</f>
        <v>EURSEK Curncy</v>
      </c>
      <c r="L385" s="120">
        <f>IF(D385 = D856,1,_xll.BDP(K385,$L$11))</f>
        <v>1</v>
      </c>
      <c r="M385" s="260">
        <f>IF(D385 = D856,1,_xll.BDP(K385,$M$11)*L385)</f>
        <v>10.462999999999999</v>
      </c>
      <c r="N385" s="126">
        <f>H385*J385*V385/M385</f>
        <v>-9497.4481506259672</v>
      </c>
      <c r="O385" s="127">
        <f>N385 / AA816</f>
        <v>-4.7507549353033716E-5</v>
      </c>
      <c r="P385" s="268">
        <f>N385 / AA856</f>
        <v>-4.4279178643486404E-5</v>
      </c>
      <c r="Q385" s="128">
        <f>IF(OR(OR(J385=0,G385 = "#N/A N/A"),G385="#N/A Real Time"),0,G385*J385*V385/M385)</f>
        <v>1333959.7629742904</v>
      </c>
      <c r="R385" s="129">
        <f>Q385 / AA816*100</f>
        <v>0.66726512500397706</v>
      </c>
      <c r="S385" s="273">
        <f>Q385 / AA856*100</f>
        <v>0.62192119094715315</v>
      </c>
      <c r="T385" s="129">
        <f>IF(S385&lt;0,R385,0)</f>
        <v>0</v>
      </c>
      <c r="U385" s="273">
        <f>IF(S385&gt;0,R385,0)</f>
        <v>0.66726512500397706</v>
      </c>
      <c r="V385" s="120">
        <f>IF(EXACT(D385,UPPER(D385)),1,0.01)/X385</f>
        <v>1</v>
      </c>
      <c r="W385" s="120">
        <v>0</v>
      </c>
      <c r="X385" s="120">
        <v>1</v>
      </c>
      <c r="Y385" s="127">
        <f>IF(AND(S385&lt;0,O385&gt;0),O385,0)</f>
        <v>0</v>
      </c>
      <c r="Z385" s="127">
        <f>IF(AND(S385&gt;0,O385&gt;0),O385,0)</f>
        <v>0</v>
      </c>
      <c r="AA385" s="74"/>
      <c r="AB385" s="130">
        <f>_xll.BDH(C385,$AB$11,$D$1,$D$1)</f>
        <v>309.10000000000002</v>
      </c>
      <c r="AC385" s="130">
        <f>IF(OR(OR(F385="#N/A N/A",F385="#N/A Real Time"),OR(AB385="#N/A N/A",AB385="#N/A Real Time")),0,  F385 - AB385)</f>
        <v>2.0999999999999659</v>
      </c>
      <c r="AD385" s="177">
        <f>IF(OR(AB385=0,AB385="#N/A N/A"),0,AC385 / AB385*100)</f>
        <v>0.67939178259461852</v>
      </c>
      <c r="AE385" s="132">
        <v>45169</v>
      </c>
      <c r="AF385" s="133">
        <f>IF(D385 = D856,1,_xll.BDP(K385,$AF$11)*L385)</f>
        <v>10.473599999999999</v>
      </c>
      <c r="AG385" s="134">
        <f>AC385*AE385*V385/AF385 / AI816</f>
        <v>4.5209873309977591E-5</v>
      </c>
      <c r="AH385" s="278">
        <f>AC385*AE385*V385/AF385 / AI856</f>
        <v>4.2137516254542221E-5</v>
      </c>
      <c r="AI385" s="77"/>
      <c r="AJ385" s="73"/>
      <c r="AK385" s="65"/>
    </row>
    <row r="386" spans="1:37" x14ac:dyDescent="0.2">
      <c r="B386" s="120">
        <v>1150</v>
      </c>
      <c r="C386" s="120" t="s">
        <v>864</v>
      </c>
      <c r="D386" s="120" t="str">
        <f>_xll.BDP(C386,$D$11)</f>
        <v>SEK</v>
      </c>
      <c r="E386" s="120" t="s">
        <v>894</v>
      </c>
      <c r="F386" s="121">
        <f>_xll.BDP(C386,$F$11)</f>
        <v>168.45</v>
      </c>
      <c r="G386" s="121">
        <f>_xll.BDP(C386,$G$11)</f>
        <v>168.15</v>
      </c>
      <c r="H386" s="122">
        <f>IF(OR(OR(G386="#N/A N/A",G386="#N/A Real Time"),OR(F386="#N/A N/A",F386="#N/A Real Time")),0,  G386 - F386)</f>
        <v>-0.29999999999998295</v>
      </c>
      <c r="I386" s="123">
        <f>IF(OR(F386=0,F386="#N/A N/A"),0,H386 / F386*100)</f>
        <v>-0.17809439002670405</v>
      </c>
      <c r="J386" s="124">
        <v>0</v>
      </c>
      <c r="K386" s="120" t="str">
        <f>CONCATENATE(D856,D386, " Curncy")</f>
        <v>EURSEK Curncy</v>
      </c>
      <c r="L386" s="120">
        <f>IF(D386 = D856,1,_xll.BDP(K386,$L$11))</f>
        <v>1</v>
      </c>
      <c r="M386" s="260">
        <f>IF(D386 = D856,1,_xll.BDP(K386,$M$11)*L386)</f>
        <v>10.462999999999999</v>
      </c>
      <c r="N386" s="126">
        <f>H386*J386*V386/M386</f>
        <v>0</v>
      </c>
      <c r="O386" s="127">
        <f>N386 / AA816</f>
        <v>0</v>
      </c>
      <c r="P386" s="268">
        <f>N386 / AA856</f>
        <v>0</v>
      </c>
      <c r="Q386" s="128">
        <f>IF(OR(OR(J386=0,G386 = "#N/A N/A"),G386="#N/A Real Time"),0,G386*J386*V386/M386)</f>
        <v>0</v>
      </c>
      <c r="R386" s="129">
        <f>Q386 / AA816*100</f>
        <v>0</v>
      </c>
      <c r="S386" s="273">
        <f>Q386 / AA856*100</f>
        <v>0</v>
      </c>
      <c r="T386" s="129">
        <f>IF(S386&lt;0,R386,0)</f>
        <v>0</v>
      </c>
      <c r="U386" s="273">
        <f>IF(S386&gt;0,R386,0)</f>
        <v>0</v>
      </c>
      <c r="V386" s="120">
        <f>IF(EXACT(D386,UPPER(D386)),1,0.01)/X386</f>
        <v>1</v>
      </c>
      <c r="W386" s="120">
        <v>0</v>
      </c>
      <c r="X386" s="120">
        <v>1</v>
      </c>
      <c r="Y386" s="127">
        <f>IF(AND(S386&lt;0,O386&gt;0),O386,0)</f>
        <v>0</v>
      </c>
      <c r="Z386" s="127">
        <f>IF(AND(S386&gt;0,O386&gt;0),O386,0)</f>
        <v>0</v>
      </c>
      <c r="AA386" s="74"/>
      <c r="AB386" s="130">
        <f>_xll.BDH(C386,$AB$11,$D$1,$D$1)</f>
        <v>166.4</v>
      </c>
      <c r="AC386" s="130">
        <f>IF(OR(OR(F386="#N/A N/A",F386="#N/A Real Time"),OR(AB386="#N/A N/A",AB386="#N/A Real Time")),0,  F386 - AB386)</f>
        <v>2.0499999999999829</v>
      </c>
      <c r="AD386" s="177">
        <f>IF(OR(AB386=0,AB386="#N/A N/A"),0,AC386 / AB386*100)</f>
        <v>1.2319711538461435</v>
      </c>
      <c r="AE386" s="132">
        <v>0</v>
      </c>
      <c r="AF386" s="133">
        <f>IF(D386 = D856,1,_xll.BDP(K386,$AF$11)*L386)</f>
        <v>10.473599999999999</v>
      </c>
      <c r="AG386" s="134">
        <f>AC386*AE386*V386/AF386 / AI816</f>
        <v>0</v>
      </c>
      <c r="AH386" s="278">
        <f>AC386*AE386*V386/AF386 / AI856</f>
        <v>0</v>
      </c>
      <c r="AI386" s="77"/>
      <c r="AJ386" s="73"/>
      <c r="AK386" s="65"/>
    </row>
    <row r="387" spans="1:37" x14ac:dyDescent="0.2">
      <c r="B387" s="120">
        <v>742</v>
      </c>
      <c r="C387" s="120" t="s">
        <v>866</v>
      </c>
      <c r="D387" s="120" t="str">
        <f>_xll.BDP(C387,$D$11)</f>
        <v>SEK</v>
      </c>
      <c r="E387" s="120" t="s">
        <v>896</v>
      </c>
      <c r="F387" s="121">
        <f>_xll.BDP(C387,$F$11)</f>
        <v>159.9</v>
      </c>
      <c r="G387" s="121">
        <f>_xll.BDP(C387,$G$11)</f>
        <v>161.05000000000001</v>
      </c>
      <c r="H387" s="122">
        <f>IF(OR(OR(G387="#N/A N/A",G387="#N/A Real Time"),OR(F387="#N/A N/A",F387="#N/A Real Time")),0,  G387 - F387)</f>
        <v>1.1500000000000057</v>
      </c>
      <c r="I387" s="123">
        <f>IF(OR(F387=0,F387="#N/A N/A"),0,H387 / F387*100)</f>
        <v>0.71919949968730812</v>
      </c>
      <c r="J387" s="124">
        <v>0</v>
      </c>
      <c r="K387" s="120" t="str">
        <f>CONCATENATE(D856,D387, " Curncy")</f>
        <v>EURSEK Curncy</v>
      </c>
      <c r="L387" s="120">
        <f>IF(D387 = D856,1,_xll.BDP(K387,$L$11))</f>
        <v>1</v>
      </c>
      <c r="M387" s="260">
        <f>IF(D387 = D856,1,_xll.BDP(K387,$M$11)*L387)</f>
        <v>10.462999999999999</v>
      </c>
      <c r="N387" s="126">
        <f>H387*J387*V387/M387</f>
        <v>0</v>
      </c>
      <c r="O387" s="127">
        <f>N387 / AA816</f>
        <v>0</v>
      </c>
      <c r="P387" s="268">
        <f>N387 / AA856</f>
        <v>0</v>
      </c>
      <c r="Q387" s="128">
        <f>IF(OR(OR(J387=0,G387 = "#N/A N/A"),G387="#N/A Real Time"),0,G387*J387*V387/M387)</f>
        <v>0</v>
      </c>
      <c r="R387" s="129">
        <f>Q387 / AA816*100</f>
        <v>0</v>
      </c>
      <c r="S387" s="273">
        <f>Q387 / AA856*100</f>
        <v>0</v>
      </c>
      <c r="T387" s="129">
        <f>IF(S387&lt;0,R387,0)</f>
        <v>0</v>
      </c>
      <c r="U387" s="273">
        <f>IF(S387&gt;0,R387,0)</f>
        <v>0</v>
      </c>
      <c r="V387" s="120">
        <f>IF(EXACT(D387,UPPER(D387)),1,0.01)/X387</f>
        <v>1</v>
      </c>
      <c r="W387" s="120">
        <v>0</v>
      </c>
      <c r="X387" s="120">
        <v>1</v>
      </c>
      <c r="Y387" s="127">
        <f>IF(AND(S387&lt;0,O387&gt;0),O387,0)</f>
        <v>0</v>
      </c>
      <c r="Z387" s="127">
        <f>IF(AND(S387&gt;0,O387&gt;0),O387,0)</f>
        <v>0</v>
      </c>
      <c r="AA387" s="74"/>
      <c r="AB387" s="130">
        <f>_xll.BDH(C387,$AB$11,$D$1,$D$1)</f>
        <v>160.15</v>
      </c>
      <c r="AC387" s="130">
        <f>IF(OR(OR(F387="#N/A N/A",F387="#N/A Real Time"),OR(AB387="#N/A N/A",AB387="#N/A Real Time")),0,  F387 - AB387)</f>
        <v>-0.25</v>
      </c>
      <c r="AD387" s="177">
        <f>IF(OR(AB387=0,AB387="#N/A N/A"),0,AC387 / AB387*100)</f>
        <v>-0.15610365282547611</v>
      </c>
      <c r="AE387" s="132">
        <v>0</v>
      </c>
      <c r="AF387" s="133">
        <f>IF(D387 = D856,1,_xll.BDP(K387,$AF$11)*L387)</f>
        <v>10.473599999999999</v>
      </c>
      <c r="AG387" s="134">
        <f>AC387*AE387*V387/AF387 / AI816</f>
        <v>0</v>
      </c>
      <c r="AH387" s="278">
        <f>AC387*AE387*V387/AF387 / AI856</f>
        <v>0</v>
      </c>
      <c r="AI387" s="77"/>
      <c r="AJ387" s="73"/>
      <c r="AK387" s="65"/>
    </row>
    <row r="388" spans="1:37" x14ac:dyDescent="0.2">
      <c r="B388" s="120">
        <v>6273</v>
      </c>
      <c r="C388" s="120" t="s">
        <v>459</v>
      </c>
      <c r="D388" s="120" t="str">
        <f>_xll.BDP(C388,$D$11)</f>
        <v>SEK</v>
      </c>
      <c r="E388" s="120" t="s">
        <v>460</v>
      </c>
      <c r="F388" s="121">
        <f>_xll.BDP(C388,$F$11)</f>
        <v>176.7</v>
      </c>
      <c r="G388" s="121">
        <f>_xll.BDP(C388,$G$11)</f>
        <v>176.1</v>
      </c>
      <c r="H388" s="122">
        <f>IF(OR(OR(G388="#N/A N/A",G388="#N/A Real Time"),OR(F388="#N/A N/A",F388="#N/A Real Time")),0,  G388 - F388)</f>
        <v>-0.59999999999999432</v>
      </c>
      <c r="I388" s="123">
        <f>IF(OR(F388=0,F388="#N/A N/A"),0,H388 / F388*100)</f>
        <v>-0.33955857385398658</v>
      </c>
      <c r="J388" s="124">
        <v>0</v>
      </c>
      <c r="K388" s="120" t="str">
        <f>CONCATENATE(D856,D388, " Curncy")</f>
        <v>EURSEK Curncy</v>
      </c>
      <c r="L388" s="120">
        <f>IF(D388 = D856,1,_xll.BDP(K388,$L$11))</f>
        <v>1</v>
      </c>
      <c r="M388" s="260">
        <f>IF(D388 = D856,1,_xll.BDP(K388,$M$11)*L388)</f>
        <v>10.462999999999999</v>
      </c>
      <c r="N388" s="126">
        <f>H388*J388*V388/M388</f>
        <v>0</v>
      </c>
      <c r="O388" s="127">
        <f>N388 / AA816</f>
        <v>0</v>
      </c>
      <c r="P388" s="268">
        <f>N388 / AA856</f>
        <v>0</v>
      </c>
      <c r="Q388" s="128">
        <f>IF(OR(OR(J388=0,G388 = "#N/A N/A"),G388="#N/A Real Time"),0,G388*J388*V388/M388)</f>
        <v>0</v>
      </c>
      <c r="R388" s="129">
        <f>Q388 / AA816*100</f>
        <v>0</v>
      </c>
      <c r="S388" s="273">
        <f>Q388 / AA856*100</f>
        <v>0</v>
      </c>
      <c r="T388" s="129">
        <f>IF(S388&lt;0,R388,0)</f>
        <v>0</v>
      </c>
      <c r="U388" s="273">
        <f>IF(S388&gt;0,R388,0)</f>
        <v>0</v>
      </c>
      <c r="V388" s="120">
        <f>IF(EXACT(D388,UPPER(D388)),1,0.01)/X388</f>
        <v>1</v>
      </c>
      <c r="W388" s="120">
        <v>0</v>
      </c>
      <c r="X388" s="120">
        <v>1</v>
      </c>
      <c r="Y388" s="127">
        <f>IF(AND(S388&lt;0,O388&gt;0),O388,0)</f>
        <v>0</v>
      </c>
      <c r="Z388" s="127">
        <f>IF(AND(S388&gt;0,O388&gt;0),O388,0)</f>
        <v>0</v>
      </c>
      <c r="AA388" s="74"/>
      <c r="AB388" s="130">
        <f>_xll.BDH(C388,$AB$11,$D$1,$D$1)</f>
        <v>176.05</v>
      </c>
      <c r="AC388" s="130">
        <f>IF(OR(OR(F388="#N/A N/A",F388="#N/A Real Time"),OR(AB388="#N/A N/A",AB388="#N/A Real Time")),0,  F388 - AB388)</f>
        <v>0.64999999999997726</v>
      </c>
      <c r="AD388" s="177">
        <f>IF(OR(AB388=0,AB388="#N/A N/A"),0,AC388 / AB388*100)</f>
        <v>0.36921329167848749</v>
      </c>
      <c r="AE388" s="132">
        <v>0</v>
      </c>
      <c r="AF388" s="133">
        <f>IF(D388 = D856,1,_xll.BDP(K388,$AF$11)*L388)</f>
        <v>10.473599999999999</v>
      </c>
      <c r="AG388" s="134">
        <f>AC388*AE388*V388/AF388 / AI816</f>
        <v>0</v>
      </c>
      <c r="AH388" s="278">
        <f>AC388*AE388*V388/AF388 / AI856</f>
        <v>0</v>
      </c>
      <c r="AI388" s="77"/>
      <c r="AJ388" s="73"/>
      <c r="AK388" s="65"/>
    </row>
    <row r="389" spans="1:37" x14ac:dyDescent="0.2">
      <c r="B389" s="120">
        <v>678</v>
      </c>
      <c r="C389" s="120" t="s">
        <v>867</v>
      </c>
      <c r="D389" s="120" t="str">
        <f>_xll.BDP(C389,$D$11)</f>
        <v>SEK</v>
      </c>
      <c r="E389" s="120" t="s">
        <v>897</v>
      </c>
      <c r="F389" s="121">
        <f>_xll.BDP(C389,$F$11)</f>
        <v>171.9</v>
      </c>
      <c r="G389" s="121">
        <f>_xll.BDP(C389,$G$11)</f>
        <v>171.4</v>
      </c>
      <c r="H389" s="122">
        <f>IF(OR(OR(G389="#N/A N/A",G389="#N/A Real Time"),OR(F389="#N/A N/A",F389="#N/A Real Time")),0,  G389 - F389)</f>
        <v>-0.5</v>
      </c>
      <c r="I389" s="123">
        <f>IF(OR(F389=0,F389="#N/A N/A"),0,H389 / F389*100)</f>
        <v>-0.29086678301337987</v>
      </c>
      <c r="J389" s="124">
        <v>0</v>
      </c>
      <c r="K389" s="120" t="str">
        <f>CONCATENATE(D856,D389, " Curncy")</f>
        <v>EURSEK Curncy</v>
      </c>
      <c r="L389" s="120">
        <f>IF(D389 = D856,1,_xll.BDP(K389,$L$11))</f>
        <v>1</v>
      </c>
      <c r="M389" s="260">
        <f>IF(D389 = D856,1,_xll.BDP(K389,$M$11)*L389)</f>
        <v>10.462999999999999</v>
      </c>
      <c r="N389" s="126">
        <f>H389*J389*V389/M389</f>
        <v>0</v>
      </c>
      <c r="O389" s="127">
        <f>N389 / AA816</f>
        <v>0</v>
      </c>
      <c r="P389" s="268">
        <f>N389 / AA856</f>
        <v>0</v>
      </c>
      <c r="Q389" s="128">
        <f>IF(OR(OR(J389=0,G389 = "#N/A N/A"),G389="#N/A Real Time"),0,G389*J389*V389/M389)</f>
        <v>0</v>
      </c>
      <c r="R389" s="129">
        <f>Q389 / AA816*100</f>
        <v>0</v>
      </c>
      <c r="S389" s="273">
        <f>Q389 / AA856*100</f>
        <v>0</v>
      </c>
      <c r="T389" s="129">
        <f>IF(S389&lt;0,R389,0)</f>
        <v>0</v>
      </c>
      <c r="U389" s="273">
        <f>IF(S389&gt;0,R389,0)</f>
        <v>0</v>
      </c>
      <c r="V389" s="120">
        <f>IF(EXACT(D389,UPPER(D389)),1,0.01)/X389</f>
        <v>1</v>
      </c>
      <c r="W389" s="120">
        <v>0</v>
      </c>
      <c r="X389" s="120">
        <v>1</v>
      </c>
      <c r="Y389" s="127">
        <f>IF(AND(S389&lt;0,O389&gt;0),O389,0)</f>
        <v>0</v>
      </c>
      <c r="Z389" s="127">
        <f>IF(AND(S389&gt;0,O389&gt;0),O389,0)</f>
        <v>0</v>
      </c>
      <c r="AA389" s="74"/>
      <c r="AB389" s="130">
        <f>_xll.BDH(C389,$AB$11,$D$1,$D$1)</f>
        <v>168</v>
      </c>
      <c r="AC389" s="130">
        <f>IF(OR(OR(F389="#N/A N/A",F389="#N/A Real Time"),OR(AB389="#N/A N/A",AB389="#N/A Real Time")),0,  F389 - AB389)</f>
        <v>3.9000000000000057</v>
      </c>
      <c r="AD389" s="177">
        <f>IF(OR(AB389=0,AB389="#N/A N/A"),0,AC389 / AB389*100)</f>
        <v>2.3214285714285752</v>
      </c>
      <c r="AE389" s="132">
        <v>0</v>
      </c>
      <c r="AF389" s="133">
        <f>IF(D389 = D856,1,_xll.BDP(K389,$AF$11)*L389)</f>
        <v>10.473599999999999</v>
      </c>
      <c r="AG389" s="134">
        <f>AC389*AE389*V389/AF389 / AI816</f>
        <v>0</v>
      </c>
      <c r="AH389" s="278">
        <f>AC389*AE389*V389/AF389 / AI856</f>
        <v>0</v>
      </c>
      <c r="AI389" s="77"/>
      <c r="AJ389" s="73"/>
      <c r="AK389" s="65"/>
    </row>
    <row r="390" spans="1:37" x14ac:dyDescent="0.2">
      <c r="B390" s="120">
        <v>6315</v>
      </c>
      <c r="C390" s="120" t="s">
        <v>868</v>
      </c>
      <c r="D390" s="120" t="str">
        <f>_xll.BDP(C390,$D$11)</f>
        <v>SEK</v>
      </c>
      <c r="E390" s="120" t="s">
        <v>1303</v>
      </c>
      <c r="F390" s="121">
        <f>_xll.BDP(C390,$F$11)</f>
        <v>36.25</v>
      </c>
      <c r="G390" s="121">
        <f>_xll.BDP(C390,$G$11)</f>
        <v>36.47</v>
      </c>
      <c r="H390" s="122">
        <f>IF(OR(OR(G390="#N/A N/A",G390="#N/A Real Time"),OR(F390="#N/A N/A",F390="#N/A Real Time")),0,  G390 - F390)</f>
        <v>0.21999999999999886</v>
      </c>
      <c r="I390" s="123">
        <f>IF(OR(F390=0,F390="#N/A N/A"),0,H390 / F390*100)</f>
        <v>0.60689655172413481</v>
      </c>
      <c r="J390" s="124">
        <v>0</v>
      </c>
      <c r="K390" s="120" t="str">
        <f>CONCATENATE(D856,D390, " Curncy")</f>
        <v>EURSEK Curncy</v>
      </c>
      <c r="L390" s="120">
        <f>IF(D390 = D856,1,_xll.BDP(K390,$L$11))</f>
        <v>1</v>
      </c>
      <c r="M390" s="260">
        <f>IF(D390 = D856,1,_xll.BDP(K390,$M$11)*L390)</f>
        <v>10.462999999999999</v>
      </c>
      <c r="N390" s="126">
        <f>H390*J390*V390/M390</f>
        <v>0</v>
      </c>
      <c r="O390" s="127">
        <f>N390 / AA816</f>
        <v>0</v>
      </c>
      <c r="P390" s="268">
        <f>N390 / AA856</f>
        <v>0</v>
      </c>
      <c r="Q390" s="128">
        <f>IF(OR(OR(J390=0,G390 = "#N/A N/A"),G390="#N/A Real Time"),0,G390*J390*V390/M390)</f>
        <v>0</v>
      </c>
      <c r="R390" s="129">
        <f>Q390 / AA816*100</f>
        <v>0</v>
      </c>
      <c r="S390" s="273">
        <f>Q390 / AA856*100</f>
        <v>0</v>
      </c>
      <c r="T390" s="129">
        <f>IF(S390&lt;0,R390,0)</f>
        <v>0</v>
      </c>
      <c r="U390" s="273">
        <f>IF(S390&gt;0,R390,0)</f>
        <v>0</v>
      </c>
      <c r="V390" s="120">
        <f>IF(EXACT(D390,UPPER(D390)),1,0.01)/X390</f>
        <v>1</v>
      </c>
      <c r="W390" s="120">
        <v>0</v>
      </c>
      <c r="X390" s="120">
        <v>1</v>
      </c>
      <c r="Y390" s="127">
        <f>IF(AND(S390&lt;0,O390&gt;0),O390,0)</f>
        <v>0</v>
      </c>
      <c r="Z390" s="127">
        <f>IF(AND(S390&gt;0,O390&gt;0),O390,0)</f>
        <v>0</v>
      </c>
      <c r="AA390" s="74"/>
      <c r="AB390" s="130">
        <f>_xll.BDH(C390,$AB$11,$D$1,$D$1)</f>
        <v>35.65</v>
      </c>
      <c r="AC390" s="130">
        <f>IF(OR(OR(F390="#N/A N/A",F390="#N/A Real Time"),OR(AB390="#N/A N/A",AB390="#N/A Real Time")),0,  F390 - AB390)</f>
        <v>0.60000000000000142</v>
      </c>
      <c r="AD390" s="177">
        <f>IF(OR(AB390=0,AB390="#N/A N/A"),0,AC390 / AB390*100)</f>
        <v>1.6830294530154319</v>
      </c>
      <c r="AE390" s="132">
        <v>0</v>
      </c>
      <c r="AF390" s="133">
        <f>IF(D390 = D856,1,_xll.BDP(K390,$AF$11)*L390)</f>
        <v>10.473599999999999</v>
      </c>
      <c r="AG390" s="134">
        <f>AC390*AE390*V390/AF390 / AI816</f>
        <v>0</v>
      </c>
      <c r="AH390" s="278">
        <f>AC390*AE390*V390/AF390 / AI856</f>
        <v>0</v>
      </c>
      <c r="AI390" s="77"/>
      <c r="AJ390" s="73"/>
      <c r="AK390" s="65"/>
    </row>
    <row r="391" spans="1:37" x14ac:dyDescent="0.2">
      <c r="B391" s="120">
        <v>2977</v>
      </c>
      <c r="C391" s="120" t="s">
        <v>869</v>
      </c>
      <c r="D391" s="120" t="str">
        <f>_xll.BDP(C391,$D$11)</f>
        <v>SEK</v>
      </c>
      <c r="E391" s="120" t="s">
        <v>898</v>
      </c>
      <c r="F391" s="121">
        <f>_xll.BDP(C391,$F$11)</f>
        <v>149.69999999999999</v>
      </c>
      <c r="G391" s="121">
        <f>_xll.BDP(C391,$G$11)</f>
        <v>151.4</v>
      </c>
      <c r="H391" s="122">
        <f>IF(OR(OR(G391="#N/A N/A",G391="#N/A Real Time"),OR(F391="#N/A N/A",F391="#N/A Real Time")),0,  G391 - F391)</f>
        <v>1.7000000000000171</v>
      </c>
      <c r="I391" s="123">
        <f>IF(OR(F391=0,F391="#N/A N/A"),0,H391 / F391*100)</f>
        <v>1.1356045424181811</v>
      </c>
      <c r="J391" s="124">
        <v>0</v>
      </c>
      <c r="K391" s="120" t="str">
        <f>CONCATENATE(D856,D391, " Curncy")</f>
        <v>EURSEK Curncy</v>
      </c>
      <c r="L391" s="120">
        <f>IF(D391 = D856,1,_xll.BDP(K391,$L$11))</f>
        <v>1</v>
      </c>
      <c r="M391" s="260">
        <f>IF(D391 = D856,1,_xll.BDP(K391,$M$11)*L391)</f>
        <v>10.462999999999999</v>
      </c>
      <c r="N391" s="126">
        <f>H391*J391*V391/M391</f>
        <v>0</v>
      </c>
      <c r="O391" s="127">
        <f>N391 / AA816</f>
        <v>0</v>
      </c>
      <c r="P391" s="268">
        <f>N391 / AA856</f>
        <v>0</v>
      </c>
      <c r="Q391" s="128">
        <f>IF(OR(OR(J391=0,G391 = "#N/A N/A"),G391="#N/A Real Time"),0,G391*J391*V391/M391)</f>
        <v>0</v>
      </c>
      <c r="R391" s="129">
        <f>Q391 / AA816*100</f>
        <v>0</v>
      </c>
      <c r="S391" s="273">
        <f>Q391 / AA856*100</f>
        <v>0</v>
      </c>
      <c r="T391" s="129">
        <f>IF(S391&lt;0,R391,0)</f>
        <v>0</v>
      </c>
      <c r="U391" s="273">
        <f>IF(S391&gt;0,R391,0)</f>
        <v>0</v>
      </c>
      <c r="V391" s="120">
        <f>IF(EXACT(D391,UPPER(D391)),1,0.01)/X391</f>
        <v>1</v>
      </c>
      <c r="W391" s="120">
        <v>0</v>
      </c>
      <c r="X391" s="120">
        <v>1</v>
      </c>
      <c r="Y391" s="127">
        <f>IF(AND(S391&lt;0,O391&gt;0),O391,0)</f>
        <v>0</v>
      </c>
      <c r="Z391" s="127">
        <f>IF(AND(S391&gt;0,O391&gt;0),O391,0)</f>
        <v>0</v>
      </c>
      <c r="AA391" s="74"/>
      <c r="AB391" s="130">
        <f>_xll.BDH(C391,$AB$11,$D$1,$D$1)</f>
        <v>148.15</v>
      </c>
      <c r="AC391" s="130">
        <f>IF(OR(OR(F391="#N/A N/A",F391="#N/A Real Time"),OR(AB391="#N/A N/A",AB391="#N/A Real Time")),0,  F391 - AB391)</f>
        <v>1.5499999999999829</v>
      </c>
      <c r="AD391" s="177">
        <f>IF(OR(AB391=0,AB391="#N/A N/A"),0,AC391 / AB391*100)</f>
        <v>1.0462369220384631</v>
      </c>
      <c r="AE391" s="132">
        <v>0</v>
      </c>
      <c r="AF391" s="133">
        <f>IF(D391 = D856,1,_xll.BDP(K391,$AF$11)*L391)</f>
        <v>10.473599999999999</v>
      </c>
      <c r="AG391" s="134">
        <f>AC391*AE391*V391/AF391 / AI816</f>
        <v>0</v>
      </c>
      <c r="AH391" s="278">
        <f>AC391*AE391*V391/AF391 / AI856</f>
        <v>0</v>
      </c>
      <c r="AI391" s="77"/>
      <c r="AJ391" s="73"/>
      <c r="AK391" s="65"/>
    </row>
    <row r="392" spans="1:37" x14ac:dyDescent="0.2">
      <c r="B392" s="120">
        <v>113</v>
      </c>
      <c r="C392" s="120" t="s">
        <v>121</v>
      </c>
      <c r="D392" s="120" t="str">
        <f>_xll.BDP(C392,$D$11)</f>
        <v>SEK</v>
      </c>
      <c r="E392" s="120" t="s">
        <v>342</v>
      </c>
      <c r="F392" s="121">
        <f>_xll.BDP(C392,$F$11)</f>
        <v>91.4</v>
      </c>
      <c r="G392" s="121">
        <f>_xll.BDP(C392,$G$11)</f>
        <v>90.6</v>
      </c>
      <c r="H392" s="122">
        <f>IF(OR(OR(G392="#N/A N/A",G392="#N/A Real Time"),OR(F392="#N/A N/A",F392="#N/A Real Time")),0,  G392 - F392)</f>
        <v>-0.80000000000001137</v>
      </c>
      <c r="I392" s="123">
        <f>IF(OR(F392=0,F392="#N/A N/A"),0,H392 / F392*100)</f>
        <v>-0.87527352297594241</v>
      </c>
      <c r="J392" s="124">
        <v>1805833</v>
      </c>
      <c r="K392" s="120" t="str">
        <f>CONCATENATE(D856,D392, " Curncy")</f>
        <v>EURSEK Curncy</v>
      </c>
      <c r="L392" s="120">
        <f>IF(D392 = D856,1,_xll.BDP(K392,$L$11))</f>
        <v>1</v>
      </c>
      <c r="M392" s="260">
        <f>IF(D392 = D856,1,_xll.BDP(K392,$M$11)*L392)</f>
        <v>10.462999999999999</v>
      </c>
      <c r="N392" s="126">
        <f>H392*J392*V392/M392</f>
        <v>-138073.82203956999</v>
      </c>
      <c r="O392" s="127">
        <f>N392 / AA816</f>
        <v>-6.9066435645395263E-4</v>
      </c>
      <c r="P392" s="268">
        <f>N392 / AA856</f>
        <v>-6.4373032999144261E-4</v>
      </c>
      <c r="Q392" s="128">
        <f>IF(OR(OR(J392=0,G392 = "#N/A N/A"),G392="#N/A Real Time"),0,G392*J392*V392/M392)</f>
        <v>15636860.345981076</v>
      </c>
      <c r="R392" s="129">
        <f>Q392 / AA816*100</f>
        <v>7.8217738368409009</v>
      </c>
      <c r="S392" s="273">
        <f>Q392 / AA856*100</f>
        <v>7.2902459871529821</v>
      </c>
      <c r="T392" s="129">
        <f>IF(S392&lt;0,R392,0)</f>
        <v>0</v>
      </c>
      <c r="U392" s="273">
        <f>IF(S392&gt;0,R392,0)</f>
        <v>7.8217738368409009</v>
      </c>
      <c r="V392" s="120">
        <f>IF(EXACT(D392,UPPER(D392)),1,0.01)/X392</f>
        <v>1</v>
      </c>
      <c r="W392" s="120">
        <v>0</v>
      </c>
      <c r="X392" s="120">
        <v>1</v>
      </c>
      <c r="Y392" s="127">
        <f>IF(AND(S392&lt;0,O392&gt;0),O392,0)</f>
        <v>0</v>
      </c>
      <c r="Z392" s="127">
        <f>IF(AND(S392&gt;0,O392&gt;0),O392,0)</f>
        <v>0</v>
      </c>
      <c r="AA392" s="74"/>
      <c r="AB392" s="130">
        <f>_xll.BDH(C392,$AB$11,$D$1,$D$1)</f>
        <v>91.36</v>
      </c>
      <c r="AC392" s="130">
        <f>IF(OR(OR(F392="#N/A N/A",F392="#N/A Real Time"),OR(AB392="#N/A N/A",AB392="#N/A Real Time")),0,  F392 - AB392)</f>
        <v>4.0000000000006253E-2</v>
      </c>
      <c r="AD392" s="177">
        <f>IF(OR(AB392=0,AB392="#N/A N/A"),0,AC392 / AB392*100)</f>
        <v>4.3782837127852733E-2</v>
      </c>
      <c r="AE392" s="132">
        <v>1805833</v>
      </c>
      <c r="AF392" s="133">
        <f>IF(D392 = D856,1,_xll.BDP(K392,$AF$11)*L392)</f>
        <v>10.473599999999999</v>
      </c>
      <c r="AG392" s="134">
        <f>AC392*AE392*V392/AF392 / AI816</f>
        <v>3.4427944639229328E-5</v>
      </c>
      <c r="AH392" s="278">
        <f>AC392*AE392*V392/AF392 / AI856</f>
        <v>3.2088302192296599E-5</v>
      </c>
      <c r="AI392" s="77"/>
      <c r="AJ392" s="73"/>
      <c r="AK392" s="65"/>
    </row>
    <row r="393" spans="1:37" x14ac:dyDescent="0.2">
      <c r="B393" s="120">
        <v>116</v>
      </c>
      <c r="C393" s="120" t="s">
        <v>870</v>
      </c>
      <c r="D393" s="120" t="str">
        <f>_xll.BDP(C393,$D$11)</f>
        <v>SEK</v>
      </c>
      <c r="E393" s="120" t="s">
        <v>899</v>
      </c>
      <c r="F393" s="121">
        <f>_xll.BDP(C393,$F$11)</f>
        <v>147.1</v>
      </c>
      <c r="G393" s="121">
        <f>_xll.BDP(C393,$G$11)</f>
        <v>146.69999999999999</v>
      </c>
      <c r="H393" s="122">
        <f>IF(OR(OR(G393="#N/A N/A",G393="#N/A Real Time"),OR(F393="#N/A N/A",F393="#N/A Real Time")),0,  G393 - F393)</f>
        <v>-0.40000000000000568</v>
      </c>
      <c r="I393" s="123">
        <f>IF(OR(F393=0,F393="#N/A N/A"),0,H393 / F393*100)</f>
        <v>-0.27192386131883461</v>
      </c>
      <c r="J393" s="124">
        <v>0</v>
      </c>
      <c r="K393" s="120" t="str">
        <f>CONCATENATE(D856,D393, " Curncy")</f>
        <v>EURSEK Curncy</v>
      </c>
      <c r="L393" s="120">
        <f>IF(D393 = D856,1,_xll.BDP(K393,$L$11))</f>
        <v>1</v>
      </c>
      <c r="M393" s="260">
        <f>IF(D393 = D856,1,_xll.BDP(K393,$M$11)*L393)</f>
        <v>10.462999999999999</v>
      </c>
      <c r="N393" s="126">
        <f>H393*J393*V393/M393</f>
        <v>0</v>
      </c>
      <c r="O393" s="127">
        <f>N393 / AA816</f>
        <v>0</v>
      </c>
      <c r="P393" s="268">
        <f>N393 / AA856</f>
        <v>0</v>
      </c>
      <c r="Q393" s="128">
        <f>IF(OR(OR(J393=0,G393 = "#N/A N/A"),G393="#N/A Real Time"),0,G393*J393*V393/M393)</f>
        <v>0</v>
      </c>
      <c r="R393" s="129">
        <f>Q393 / AA816*100</f>
        <v>0</v>
      </c>
      <c r="S393" s="273">
        <f>Q393 / AA856*100</f>
        <v>0</v>
      </c>
      <c r="T393" s="129">
        <f>IF(S393&lt;0,R393,0)</f>
        <v>0</v>
      </c>
      <c r="U393" s="273">
        <f>IF(S393&gt;0,R393,0)</f>
        <v>0</v>
      </c>
      <c r="V393" s="120">
        <f>IF(EXACT(D393,UPPER(D393)),1,0.01)/X393</f>
        <v>1</v>
      </c>
      <c r="W393" s="120">
        <v>0</v>
      </c>
      <c r="X393" s="120">
        <v>1</v>
      </c>
      <c r="Y393" s="127">
        <f>IF(AND(S393&lt;0,O393&gt;0),O393,0)</f>
        <v>0</v>
      </c>
      <c r="Z393" s="127">
        <f>IF(AND(S393&gt;0,O393&gt;0),O393,0)</f>
        <v>0</v>
      </c>
      <c r="AA393" s="74"/>
      <c r="AB393" s="130">
        <f>_xll.BDH(C393,$AB$11,$D$1,$D$1)</f>
        <v>145.1</v>
      </c>
      <c r="AC393" s="130">
        <f>IF(OR(OR(F393="#N/A N/A",F393="#N/A Real Time"),OR(AB393="#N/A N/A",AB393="#N/A Real Time")),0,  F393 - AB393)</f>
        <v>2</v>
      </c>
      <c r="AD393" s="177">
        <f>IF(OR(AB393=0,AB393="#N/A N/A"),0,AC393 / AB393*100)</f>
        <v>1.3783597518952446</v>
      </c>
      <c r="AE393" s="132">
        <v>0</v>
      </c>
      <c r="AF393" s="133">
        <f>IF(D393 = D856,1,_xll.BDP(K393,$AF$11)*L393)</f>
        <v>10.473599999999999</v>
      </c>
      <c r="AG393" s="134">
        <f>AC393*AE393*V393/AF393 / AI816</f>
        <v>0</v>
      </c>
      <c r="AH393" s="278">
        <f>AC393*AE393*V393/AF393 / AI856</f>
        <v>0</v>
      </c>
      <c r="AI393" s="77"/>
      <c r="AJ393" s="73"/>
      <c r="AK393" s="65"/>
    </row>
    <row r="394" spans="1:37" x14ac:dyDescent="0.2">
      <c r="A394" s="102" t="s">
        <v>266</v>
      </c>
      <c r="B394" s="102"/>
      <c r="C394" s="102"/>
      <c r="D394" s="102"/>
      <c r="E394" s="102" t="s">
        <v>120</v>
      </c>
      <c r="F394" s="136"/>
      <c r="G394" s="136"/>
      <c r="H394" s="137"/>
      <c r="I394" s="138"/>
      <c r="J394" s="139"/>
      <c r="K394" s="102"/>
      <c r="L394" s="102"/>
      <c r="M394" s="263"/>
      <c r="N394" s="158">
        <f xml:space="preserve"> SUM(N374:N393)</f>
        <v>-183700.20548600049</v>
      </c>
      <c r="O394" s="140">
        <f xml:space="preserve"> SUM(O374:O393)</f>
        <v>-9.1889383757398104E-4</v>
      </c>
      <c r="P394" s="270">
        <f xml:space="preserve"> SUM(P374:P393)</f>
        <v>-8.564504998138545E-4</v>
      </c>
      <c r="Q394" s="141">
        <f xml:space="preserve"> SUM(Q374:Q393)</f>
        <v>8005562.03287776</v>
      </c>
      <c r="R394" s="142">
        <f xml:space="preserve"> SUM(R374:R393)</f>
        <v>4.0044928631765817</v>
      </c>
      <c r="S394" s="275">
        <f xml:space="preserve"> SUM(S374:S393)</f>
        <v>3.7323679558276193</v>
      </c>
      <c r="T394" s="142">
        <f xml:space="preserve"> SUM(T374:T393)</f>
        <v>-4.4845460986682966</v>
      </c>
      <c r="U394" s="275">
        <f xml:space="preserve"> SUM(U374:U393)</f>
        <v>8.4890389618448783</v>
      </c>
      <c r="V394" s="102"/>
      <c r="W394" s="102"/>
      <c r="X394" s="102"/>
      <c r="Y394" s="143">
        <f xml:space="preserve"> SUM(Y374:Y393)</f>
        <v>0</v>
      </c>
      <c r="Z394" s="143">
        <f xml:space="preserve"> SUM(Z374:Z393)</f>
        <v>0</v>
      </c>
      <c r="AA394" s="102"/>
      <c r="AB394" s="144"/>
      <c r="AC394" s="144"/>
      <c r="AD394" s="178"/>
      <c r="AE394" s="145"/>
      <c r="AF394" s="146"/>
      <c r="AG394" s="147">
        <f xml:space="preserve"> SUM(AG374:AG393)</f>
        <v>-3.0151022247996425E-4</v>
      </c>
      <c r="AH394" s="280">
        <f xml:space="preserve"> SUM(AH374:AH393)</f>
        <v>-2.8102029425188034E-4</v>
      </c>
      <c r="AI394" s="285"/>
      <c r="AJ394" s="73"/>
      <c r="AK394" s="65"/>
    </row>
    <row r="395" spans="1:37" x14ac:dyDescent="0.2">
      <c r="B395" s="32"/>
      <c r="C395" s="51"/>
      <c r="F395" s="38"/>
      <c r="G395" s="38"/>
      <c r="H395" s="39"/>
      <c r="I395" s="42"/>
      <c r="J395" s="18"/>
      <c r="K395" s="32"/>
      <c r="L395" s="32"/>
      <c r="M395" s="291"/>
      <c r="N395" s="99"/>
      <c r="O395" s="57"/>
      <c r="P395" s="297"/>
      <c r="Q395" s="40"/>
      <c r="R395" s="44"/>
      <c r="S395" s="303"/>
      <c r="T395" s="100"/>
      <c r="U395" s="307"/>
      <c r="V395" s="24"/>
      <c r="Y395" s="53"/>
      <c r="Z395" s="53"/>
      <c r="AA395" s="74"/>
      <c r="AB395" s="68"/>
      <c r="AC395" s="67"/>
      <c r="AD395" s="60"/>
      <c r="AE395" s="59"/>
      <c r="AF395" s="61"/>
      <c r="AG395" s="72"/>
      <c r="AH395" s="309"/>
      <c r="AI395" s="77"/>
      <c r="AJ395" s="73"/>
      <c r="AK395" s="65"/>
    </row>
    <row r="396" spans="1:37" x14ac:dyDescent="0.2">
      <c r="B396" s="120"/>
      <c r="C396" s="120" t="s">
        <v>607</v>
      </c>
      <c r="D396" s="120" t="str">
        <f>_xll.BDP(C396,$D$11)</f>
        <v>CHF</v>
      </c>
      <c r="E396" s="120" t="str">
        <f>_xll.BDP(C396,$E$11)</f>
        <v>SWISS MKT IX FUTR Jun19</v>
      </c>
      <c r="F396" s="121">
        <f>_xll.BDP(C396,$F$11)</f>
        <v>9345</v>
      </c>
      <c r="G396" s="121">
        <f>_xll.BDP(C396,$G$11)</f>
        <v>9416</v>
      </c>
      <c r="H396" s="122">
        <f>IF(OR(OR(G396="#N/A N/A",G396="#N/A Real Time"),OR(F396="#N/A N/A",F396="#N/A Real Time")),0,  G396 - F396)</f>
        <v>71</v>
      </c>
      <c r="I396" s="123">
        <f>IF(OR(F396=0,F396="#N/A N/A"),0,H396 / F396*100)</f>
        <v>0.75976457998929903</v>
      </c>
      <c r="J396" s="124">
        <v>0</v>
      </c>
      <c r="K396" s="120" t="str">
        <f>CONCATENATE(D856,D396, " Curncy")</f>
        <v>EURCHF Curncy</v>
      </c>
      <c r="L396" s="120">
        <f>IF(D396 = D856,1,_xll.BDP(K396,$L$11))</f>
        <v>1</v>
      </c>
      <c r="M396" s="260">
        <f>IF(D396 = D856,1,_xll.BDP(K396,$M$11)*L396)</f>
        <v>1.1341699999999999</v>
      </c>
      <c r="N396" s="126">
        <f>H396*J396*V396/M396</f>
        <v>0</v>
      </c>
      <c r="O396" s="127">
        <f>N396 / AA816</f>
        <v>0</v>
      </c>
      <c r="P396" s="268">
        <f>N396 / AA856</f>
        <v>0</v>
      </c>
      <c r="Q396" s="128">
        <f>IF(OR(OR(J396=0,G396 = "#N/A N/A"),G396="#N/A Real Time"),0,G396*J396*V396/M396)</f>
        <v>0</v>
      </c>
      <c r="R396" s="129">
        <f>Q396 / AA816*100</f>
        <v>0</v>
      </c>
      <c r="S396" s="273">
        <f>Q396 / AA856*100</f>
        <v>0</v>
      </c>
      <c r="T396" s="129">
        <f>IF(S396&lt;0,R396,0)</f>
        <v>0</v>
      </c>
      <c r="U396" s="273">
        <f>IF(S396&gt;0,R396,0)</f>
        <v>0</v>
      </c>
      <c r="V396" s="120">
        <f>IF(EXACT(D396,UPPER(D396)),1,0.01)/X396</f>
        <v>1</v>
      </c>
      <c r="W396" s="120">
        <v>3</v>
      </c>
      <c r="X396" s="120">
        <v>1</v>
      </c>
      <c r="Y396" s="127">
        <f>IF(AND(S396&lt;0,O396&gt;0),O396,0)</f>
        <v>0</v>
      </c>
      <c r="Z396" s="127">
        <f>IF(AND(S396&gt;0,O396&gt;0),O396,0)</f>
        <v>0</v>
      </c>
      <c r="AA396" s="74"/>
      <c r="AB396" s="130">
        <f>_xll.BDH(C396,$AB$11,$D$1,$D$1)</f>
        <v>9429</v>
      </c>
      <c r="AC396" s="130">
        <f>IF(OR(OR(F396="#N/A N/A",F396="#N/A Real Time"),OR(AB396="#N/A N/A",AB396="#N/A Real Time")),0,  F396 - AB396)</f>
        <v>-84</v>
      </c>
      <c r="AD396" s="177">
        <f>IF(OR(AB396=0,AB396="#N/A N/A"),0,AC396 / AB396*100)</f>
        <v>-0.89086859688195985</v>
      </c>
      <c r="AE396" s="132">
        <v>0</v>
      </c>
      <c r="AF396" s="133">
        <f>IF(D396 = D856,1,_xll.BDP(K396,$AF$11)*L396)</f>
        <v>1.13269</v>
      </c>
      <c r="AG396" s="134">
        <f>AC396*AE396*V396/AF396 / AI816</f>
        <v>0</v>
      </c>
      <c r="AH396" s="278">
        <f>AC396*AE396*V396/AF396 / AI856</f>
        <v>0</v>
      </c>
      <c r="AI396" s="77"/>
      <c r="AJ396" s="73"/>
      <c r="AK396" s="65"/>
    </row>
    <row r="397" spans="1:37" x14ac:dyDescent="0.2">
      <c r="B397" s="120">
        <v>467</v>
      </c>
      <c r="C397" s="120" t="s">
        <v>871</v>
      </c>
      <c r="D397" s="120" t="str">
        <f>_xll.BDP(C397,$D$11)</f>
        <v>CHF</v>
      </c>
      <c r="E397" s="120" t="s">
        <v>900</v>
      </c>
      <c r="F397" s="121">
        <f>_xll.BDP(C397,$F$11)</f>
        <v>19.774999999999999</v>
      </c>
      <c r="G397" s="121">
        <f>_xll.BDP(C397,$G$11)</f>
        <v>19.914999999999999</v>
      </c>
      <c r="H397" s="122">
        <f>IF(OR(OR(G397="#N/A N/A",G397="#N/A Real Time"),OR(F397="#N/A N/A",F397="#N/A Real Time")),0,  G397 - F397)</f>
        <v>0.14000000000000057</v>
      </c>
      <c r="I397" s="123">
        <f>IF(OR(F397=0,F397="#N/A N/A"),0,H397 / F397*100)</f>
        <v>0.70796460176991449</v>
      </c>
      <c r="J397" s="124">
        <v>0</v>
      </c>
      <c r="K397" s="120" t="str">
        <f>CONCATENATE(D856,D397, " Curncy")</f>
        <v>EURCHF Curncy</v>
      </c>
      <c r="L397" s="120">
        <f>IF(D397 = D856,1,_xll.BDP(K397,$L$11))</f>
        <v>1</v>
      </c>
      <c r="M397" s="260">
        <f>IF(D397 = D856,1,_xll.BDP(K397,$M$11)*L397)</f>
        <v>1.1341699999999999</v>
      </c>
      <c r="N397" s="126">
        <f>H397*J397*V397/M397</f>
        <v>0</v>
      </c>
      <c r="O397" s="127">
        <f>N397 / AA816</f>
        <v>0</v>
      </c>
      <c r="P397" s="268">
        <f>N397 / AA856</f>
        <v>0</v>
      </c>
      <c r="Q397" s="128">
        <f>IF(OR(OR(J397=0,G397 = "#N/A N/A"),G397="#N/A Real Time"),0,G397*J397*V397/M397)</f>
        <v>0</v>
      </c>
      <c r="R397" s="129">
        <f>Q397 / AA816*100</f>
        <v>0</v>
      </c>
      <c r="S397" s="273">
        <f>Q397 / AA856*100</f>
        <v>0</v>
      </c>
      <c r="T397" s="129">
        <f>IF(S397&lt;0,R397,0)</f>
        <v>0</v>
      </c>
      <c r="U397" s="273">
        <f>IF(S397&gt;0,R397,0)</f>
        <v>0</v>
      </c>
      <c r="V397" s="120">
        <f>IF(EXACT(D397,UPPER(D397)),1,0.01)/X397</f>
        <v>1</v>
      </c>
      <c r="W397" s="120">
        <v>0</v>
      </c>
      <c r="X397" s="120">
        <v>1</v>
      </c>
      <c r="Y397" s="127">
        <f>IF(AND(S397&lt;0,O397&gt;0),O397,0)</f>
        <v>0</v>
      </c>
      <c r="Z397" s="127">
        <f>IF(AND(S397&gt;0,O397&gt;0),O397,0)</f>
        <v>0</v>
      </c>
      <c r="AA397" s="74"/>
      <c r="AB397" s="130">
        <f>_xll.BDH(C397,$AB$11,$D$1,$D$1)</f>
        <v>19.535</v>
      </c>
      <c r="AC397" s="130">
        <f>IF(OR(OR(F397="#N/A N/A",F397="#N/A Real Time"),OR(AB397="#N/A N/A",AB397="#N/A Real Time")),0,  F397 - AB397)</f>
        <v>0.23999999999999844</v>
      </c>
      <c r="AD397" s="177">
        <f>IF(OR(AB397=0,AB397="#N/A N/A"),0,AC397 / AB397*100)</f>
        <v>1.2285641156897795</v>
      </c>
      <c r="AE397" s="132">
        <v>0</v>
      </c>
      <c r="AF397" s="133">
        <f>IF(D397 = D856,1,_xll.BDP(K397,$AF$11)*L397)</f>
        <v>1.13269</v>
      </c>
      <c r="AG397" s="134">
        <f>AC397*AE397*V397/AF397 / AI816</f>
        <v>0</v>
      </c>
      <c r="AH397" s="278">
        <f>AC397*AE397*V397/AF397 / AI856</f>
        <v>0</v>
      </c>
      <c r="AI397" s="77"/>
      <c r="AJ397" s="73"/>
      <c r="AK397" s="65"/>
    </row>
    <row r="398" spans="1:37" x14ac:dyDescent="0.2">
      <c r="B398" s="120">
        <v>404</v>
      </c>
      <c r="C398" s="120" t="s">
        <v>872</v>
      </c>
      <c r="D398" s="120" t="str">
        <f>_xll.BDP(C398,$D$11)</f>
        <v>CHF</v>
      </c>
      <c r="E398" s="120" t="s">
        <v>901</v>
      </c>
      <c r="F398" s="121">
        <f>_xll.BDP(C398,$F$11)</f>
        <v>58.16</v>
      </c>
      <c r="G398" s="121">
        <f>_xll.BDP(C398,$G$11)</f>
        <v>58.74</v>
      </c>
      <c r="H398" s="122">
        <f>IF(OR(OR(G398="#N/A N/A",G398="#N/A Real Time"),OR(F398="#N/A N/A",F398="#N/A Real Time")),0,  G398 - F398)</f>
        <v>0.5800000000000054</v>
      </c>
      <c r="I398" s="123">
        <f>IF(OR(F398=0,F398="#N/A N/A"),0,H398 / F398*100)</f>
        <v>0.99724896836314547</v>
      </c>
      <c r="J398" s="124">
        <v>0</v>
      </c>
      <c r="K398" s="120" t="str">
        <f>CONCATENATE(D856,D398, " Curncy")</f>
        <v>EURCHF Curncy</v>
      </c>
      <c r="L398" s="120">
        <f>IF(D398 = D856,1,_xll.BDP(K398,$L$11))</f>
        <v>1</v>
      </c>
      <c r="M398" s="260">
        <f>IF(D398 = D856,1,_xll.BDP(K398,$M$11)*L398)</f>
        <v>1.1341699999999999</v>
      </c>
      <c r="N398" s="126">
        <f>H398*J398*V398/M398</f>
        <v>0</v>
      </c>
      <c r="O398" s="127">
        <f>N398 / AA816</f>
        <v>0</v>
      </c>
      <c r="P398" s="268">
        <f>N398 / AA856</f>
        <v>0</v>
      </c>
      <c r="Q398" s="128">
        <f>IF(OR(OR(J398=0,G398 = "#N/A N/A"),G398="#N/A Real Time"),0,G398*J398*V398/M398)</f>
        <v>0</v>
      </c>
      <c r="R398" s="129">
        <f>Q398 / AA816*100</f>
        <v>0</v>
      </c>
      <c r="S398" s="273">
        <f>Q398 / AA856*100</f>
        <v>0</v>
      </c>
      <c r="T398" s="129">
        <f>IF(S398&lt;0,R398,0)</f>
        <v>0</v>
      </c>
      <c r="U398" s="273">
        <f>IF(S398&gt;0,R398,0)</f>
        <v>0</v>
      </c>
      <c r="V398" s="120">
        <f>IF(EXACT(D398,UPPER(D398)),1,0.01)/X398</f>
        <v>1</v>
      </c>
      <c r="W398" s="120">
        <v>0</v>
      </c>
      <c r="X398" s="120">
        <v>1</v>
      </c>
      <c r="Y398" s="127">
        <f>IF(AND(S398&lt;0,O398&gt;0),O398,0)</f>
        <v>0</v>
      </c>
      <c r="Z398" s="127">
        <f>IF(AND(S398&gt;0,O398&gt;0),O398,0)</f>
        <v>0</v>
      </c>
      <c r="AA398" s="74"/>
      <c r="AB398" s="130">
        <f>_xll.BDH(C398,$AB$11,$D$1,$D$1)</f>
        <v>56.78</v>
      </c>
      <c r="AC398" s="130">
        <f>IF(OR(OR(F398="#N/A N/A",F398="#N/A Real Time"),OR(AB398="#N/A N/A",AB398="#N/A Real Time")),0,  F398 - AB398)</f>
        <v>1.3799999999999955</v>
      </c>
      <c r="AD398" s="177">
        <f>IF(OR(AB398=0,AB398="#N/A N/A"),0,AC398 / AB398*100)</f>
        <v>2.4304332511447613</v>
      </c>
      <c r="AE398" s="132">
        <v>0</v>
      </c>
      <c r="AF398" s="133">
        <f>IF(D398 = D856,1,_xll.BDP(K398,$AF$11)*L398)</f>
        <v>1.13269</v>
      </c>
      <c r="AG398" s="134">
        <f>AC398*AE398*V398/AF398 / AI816</f>
        <v>0</v>
      </c>
      <c r="AH398" s="278">
        <f>AC398*AE398*V398/AF398 / AI856</f>
        <v>0</v>
      </c>
      <c r="AI398" s="77"/>
      <c r="AJ398" s="73"/>
      <c r="AK398" s="65"/>
    </row>
    <row r="399" spans="1:37" x14ac:dyDescent="0.2">
      <c r="A399" s="209"/>
      <c r="B399" s="120">
        <v>18837</v>
      </c>
      <c r="C399" s="120" t="s">
        <v>1445</v>
      </c>
      <c r="D399" s="120" t="str">
        <f>_xll.BDP(C399,$D$11)</f>
        <v>CHF</v>
      </c>
      <c r="E399" s="120" t="s">
        <v>1446</v>
      </c>
      <c r="F399" s="121">
        <f>_xll.BDP(C399,$F$11)</f>
        <v>32.700000000000003</v>
      </c>
      <c r="G399" s="121">
        <f>_xll.BDP(C399,$G$11)</f>
        <v>32.5</v>
      </c>
      <c r="H399" s="122">
        <f>IF(OR(OR(G399="#N/A N/A",G399="#N/A Real Time"),OR(F399="#N/A N/A",F399="#N/A Real Time")),0,  G399 - F399)</f>
        <v>-0.20000000000000284</v>
      </c>
      <c r="I399" s="123">
        <f>IF(OR(F399=0,F399="#N/A N/A"),0,H399 / F399*100)</f>
        <v>-0.61162079510704237</v>
      </c>
      <c r="J399" s="124">
        <v>-84000</v>
      </c>
      <c r="K399" s="120" t="str">
        <f>CONCATENATE(D856,D399, " Curncy")</f>
        <v>EURCHF Curncy</v>
      </c>
      <c r="L399" s="120">
        <f>IF(D399 = D856,1,_xll.BDP(K399,$L$11))</f>
        <v>1</v>
      </c>
      <c r="M399" s="260">
        <f>IF(D399 = D856,1,_xll.BDP(K399,$M$11)*L399)</f>
        <v>1.1341699999999999</v>
      </c>
      <c r="N399" s="126">
        <f>H399*J399*V399/M399</f>
        <v>14812.594231905483</v>
      </c>
      <c r="O399" s="127">
        <f>N399 / AA816</f>
        <v>7.409464525187553E-5</v>
      </c>
      <c r="P399" s="268">
        <f>N399 / AA856</f>
        <v>6.9059551130562388E-5</v>
      </c>
      <c r="Q399" s="128">
        <f>IF(OR(OR(J399=0,G399 = "#N/A N/A"),G399="#N/A Real Time"),0,G399*J399*V399/M399)</f>
        <v>-2407046.5626846068</v>
      </c>
      <c r="R399" s="129">
        <f>Q399 / AA816*100</f>
        <v>-1.2040379853429601</v>
      </c>
      <c r="S399" s="273">
        <f>Q399 / AA856*100</f>
        <v>-1.122217705871623</v>
      </c>
      <c r="T399" s="129">
        <f>IF(S399&lt;0,R399,0)</f>
        <v>-1.2040379853429601</v>
      </c>
      <c r="U399" s="273">
        <f>IF(S399&gt;0,R399,0)</f>
        <v>0</v>
      </c>
      <c r="V399" s="120">
        <f>IF(EXACT(D399,UPPER(D399)),1,0.01)/X399</f>
        <v>1</v>
      </c>
      <c r="W399" s="120">
        <v>0</v>
      </c>
      <c r="X399" s="120">
        <v>1</v>
      </c>
      <c r="Y399" s="127">
        <f>IF(AND(S399&lt;0,O399&gt;0),O399,0)</f>
        <v>7.409464525187553E-5</v>
      </c>
      <c r="Z399" s="127">
        <f>IF(AND(S399&gt;0,O399&gt;0),O399,0)</f>
        <v>0</v>
      </c>
      <c r="AA399" s="218"/>
      <c r="AB399" s="130">
        <f>_xll.BDH(C399,$AB$11,$D$1,$D$1)</f>
        <v>31.7</v>
      </c>
      <c r="AC399" s="130">
        <f>IF(OR(OR(F399="#N/A N/A",F399="#N/A Real Time"),OR(AB399="#N/A N/A",AB399="#N/A Real Time")),0,  F399 - AB399)</f>
        <v>1.0000000000000036</v>
      </c>
      <c r="AD399" s="177">
        <f>IF(OR(AB399=0,AB399="#N/A N/A"),0,AC399 / AB399*100)</f>
        <v>3.154574132492125</v>
      </c>
      <c r="AE399" s="132">
        <v>-84000</v>
      </c>
      <c r="AF399" s="133">
        <f>IF(D399 = D856,1,_xll.BDP(K399,$AF$11)*L399)</f>
        <v>1.13269</v>
      </c>
      <c r="AG399" s="134">
        <f>AC399*AE399*V399/AF399 / AI816</f>
        <v>-3.7020111533607512E-4</v>
      </c>
      <c r="AH399" s="278">
        <f>AC399*AE399*V399/AF399 / AI856</f>
        <v>-3.4504311498437284E-4</v>
      </c>
      <c r="AI399" s="223"/>
      <c r="AJ399" s="73"/>
      <c r="AK399" s="65"/>
    </row>
    <row r="400" spans="1:37" x14ac:dyDescent="0.2">
      <c r="A400" s="120"/>
      <c r="B400" s="120">
        <v>21355</v>
      </c>
      <c r="C400" s="120" t="s">
        <v>119</v>
      </c>
      <c r="D400" s="120" t="str">
        <f>_xll.BDP(C400,$D$11)</f>
        <v>CHF</v>
      </c>
      <c r="E400" s="120" t="s">
        <v>307</v>
      </c>
      <c r="F400" s="121">
        <f>_xll.BDP(C400,$F$11)</f>
        <v>1.369</v>
      </c>
      <c r="G400" s="121">
        <f>_xll.BDP(C400,$G$11)</f>
        <v>1.3965000000000001</v>
      </c>
      <c r="H400" s="122">
        <f>IF(OR(OR(G400="#N/A N/A",G400="#N/A Real Time"),OR(F400="#N/A N/A",F400="#N/A Real Time")),0,  G400 - F400)</f>
        <v>2.750000000000008E-2</v>
      </c>
      <c r="I400" s="123">
        <f>IF(OR(F400=0,F400="#N/A N/A"),0,H400 / F400*100)</f>
        <v>2.0087655222790417</v>
      </c>
      <c r="J400" s="124">
        <v>0</v>
      </c>
      <c r="K400" s="120" t="str">
        <f>CONCATENATE(D856,D400, " Curncy")</f>
        <v>EURCHF Curncy</v>
      </c>
      <c r="L400" s="120">
        <f>IF(D400 = D856,1,_xll.BDP(K400,$L$11))</f>
        <v>1</v>
      </c>
      <c r="M400" s="260">
        <f>IF(D400 = D856,1,_xll.BDP(K400,$M$11)*L400)</f>
        <v>1.1341699999999999</v>
      </c>
      <c r="N400" s="126">
        <f>H400*J400*V400/M400</f>
        <v>0</v>
      </c>
      <c r="O400" s="127">
        <f>N400 / AA816</f>
        <v>0</v>
      </c>
      <c r="P400" s="268">
        <f>N400 / AA856</f>
        <v>0</v>
      </c>
      <c r="Q400" s="128">
        <f>IF(OR(OR(J400=0,G400 = "#N/A N/A"),G400="#N/A Real Time"),0,G400*J400*V400/M400)</f>
        <v>0</v>
      </c>
      <c r="R400" s="129">
        <f>Q400 / AA816*100</f>
        <v>0</v>
      </c>
      <c r="S400" s="273">
        <f>Q400 / AA856*100</f>
        <v>0</v>
      </c>
      <c r="T400" s="129">
        <f>IF(S400&lt;0,R400,0)</f>
        <v>0</v>
      </c>
      <c r="U400" s="273">
        <f>IF(S400&gt;0,R400,0)</f>
        <v>0</v>
      </c>
      <c r="V400" s="120">
        <f>IF(EXACT(D400,UPPER(D400)),1,0.01)/X400</f>
        <v>1</v>
      </c>
      <c r="W400" s="120">
        <v>0</v>
      </c>
      <c r="X400" s="120">
        <v>1</v>
      </c>
      <c r="Y400" s="127">
        <f>IF(AND(S400&lt;0,O400&gt;0),O400,0)</f>
        <v>0</v>
      </c>
      <c r="Z400" s="127">
        <f>IF(AND(S400&gt;0,O400&gt;0),O400,0)</f>
        <v>0</v>
      </c>
      <c r="AA400" s="120"/>
      <c r="AB400" s="130">
        <f>_xll.BDH(C400,$AB$11,$D$1,$D$1)</f>
        <v>1.3420000000000001</v>
      </c>
      <c r="AC400" s="130">
        <f>IF(OR(OR(F400="#N/A N/A",F400="#N/A Real Time"),OR(AB400="#N/A N/A",AB400="#N/A Real Time")),0,  F400 - AB400)</f>
        <v>2.6999999999999913E-2</v>
      </c>
      <c r="AD400" s="177">
        <f>IF(OR(AB400=0,AB400="#N/A N/A"),0,AC400 / AB400*100)</f>
        <v>2.0119225037257755</v>
      </c>
      <c r="AE400" s="132">
        <v>0</v>
      </c>
      <c r="AF400" s="133">
        <f>IF(D400 = D856,1,_xll.BDP(K400,$AF$11)*L400)</f>
        <v>1.13269</v>
      </c>
      <c r="AG400" s="134">
        <f>AC400*AE400*V400/AF400 / AI816</f>
        <v>0</v>
      </c>
      <c r="AH400" s="278">
        <f>AC400*AE400*V400/AF400 / AI856</f>
        <v>0</v>
      </c>
      <c r="AI400" s="135"/>
      <c r="AJ400" s="73"/>
      <c r="AK400" s="65"/>
    </row>
    <row r="401" spans="1:37" x14ac:dyDescent="0.2">
      <c r="B401" s="120">
        <v>433</v>
      </c>
      <c r="C401" s="120" t="s">
        <v>881</v>
      </c>
      <c r="D401" s="120" t="str">
        <f>_xll.BDP(C401,$D$11)</f>
        <v>CHF</v>
      </c>
      <c r="E401" s="120" t="s">
        <v>910</v>
      </c>
      <c r="F401" s="121">
        <f>_xll.BDP(C401,$F$11)</f>
        <v>72.819999999999993</v>
      </c>
      <c r="G401" s="121">
        <f>_xll.BDP(C401,$G$11)</f>
        <v>72.739999999999995</v>
      </c>
      <c r="H401" s="122">
        <f>IF(OR(OR(G401="#N/A N/A",G401="#N/A Real Time"),OR(F401="#N/A N/A",F401="#N/A Real Time")),0,  G401 - F401)</f>
        <v>-7.9999999999998295E-2</v>
      </c>
      <c r="I401" s="123">
        <f>IF(OR(F401=0,F401="#N/A N/A"),0,H401 / F401*100)</f>
        <v>-0.10985992859104407</v>
      </c>
      <c r="J401" s="124">
        <v>0</v>
      </c>
      <c r="K401" s="120" t="str">
        <f>CONCATENATE(D856,D401, " Curncy")</f>
        <v>EURCHF Curncy</v>
      </c>
      <c r="L401" s="120">
        <f>IF(D401 = D856,1,_xll.BDP(K401,$L$11))</f>
        <v>1</v>
      </c>
      <c r="M401" s="260">
        <f>IF(D401 = D856,1,_xll.BDP(K401,$M$11)*L401)</f>
        <v>1.1341699999999999</v>
      </c>
      <c r="N401" s="126">
        <f>H401*J401*V401/M401</f>
        <v>0</v>
      </c>
      <c r="O401" s="127">
        <f>N401 / AA816</f>
        <v>0</v>
      </c>
      <c r="P401" s="268">
        <f>N401 / AA856</f>
        <v>0</v>
      </c>
      <c r="Q401" s="128">
        <f>IF(OR(OR(J401=0,G401 = "#N/A N/A"),G401="#N/A Real Time"),0,G401*J401*V401/M401)</f>
        <v>0</v>
      </c>
      <c r="R401" s="129">
        <f>Q401 / AA816*100</f>
        <v>0</v>
      </c>
      <c r="S401" s="273">
        <f>Q401 / AA856*100</f>
        <v>0</v>
      </c>
      <c r="T401" s="129">
        <f>IF(S401&lt;0,R401,0)</f>
        <v>0</v>
      </c>
      <c r="U401" s="273">
        <f>IF(S401&gt;0,R401,0)</f>
        <v>0</v>
      </c>
      <c r="V401" s="120">
        <f>IF(EXACT(D401,UPPER(D401)),1,0.01)/X401</f>
        <v>1</v>
      </c>
      <c r="W401" s="120">
        <v>0</v>
      </c>
      <c r="X401" s="120">
        <v>1</v>
      </c>
      <c r="Y401" s="127">
        <f>IF(AND(S401&lt;0,O401&gt;0),O401,0)</f>
        <v>0</v>
      </c>
      <c r="Z401" s="127">
        <f>IF(AND(S401&gt;0,O401&gt;0),O401,0)</f>
        <v>0</v>
      </c>
      <c r="AA401" s="74"/>
      <c r="AB401" s="130">
        <f>_xll.BDH(C401,$AB$11,$D$1,$D$1)</f>
        <v>71.94</v>
      </c>
      <c r="AC401" s="130">
        <f>IF(OR(OR(F401="#N/A N/A",F401="#N/A Real Time"),OR(AB401="#N/A N/A",AB401="#N/A Real Time")),0,  F401 - AB401)</f>
        <v>0.87999999999999545</v>
      </c>
      <c r="AD401" s="177">
        <f>IF(OR(AB401=0,AB401="#N/A N/A"),0,AC401 / AB401*100)</f>
        <v>1.223241590214061</v>
      </c>
      <c r="AE401" s="132">
        <v>0</v>
      </c>
      <c r="AF401" s="133">
        <f>IF(D401 = D856,1,_xll.BDP(K401,$AF$11)*L401)</f>
        <v>1.13269</v>
      </c>
      <c r="AG401" s="134">
        <f>AC401*AE401*V401/AF401 / AI816</f>
        <v>0</v>
      </c>
      <c r="AH401" s="278">
        <f>AC401*AE401*V401/AF401 / AI856</f>
        <v>0</v>
      </c>
      <c r="AI401" s="77"/>
      <c r="AJ401" s="73"/>
      <c r="AK401" s="65"/>
    </row>
    <row r="402" spans="1:37" x14ac:dyDescent="0.2">
      <c r="B402" s="120">
        <v>861</v>
      </c>
      <c r="C402" s="120" t="s">
        <v>873</v>
      </c>
      <c r="D402" s="120" t="str">
        <f>_xll.BDP(C402,$D$11)</f>
        <v>CHF</v>
      </c>
      <c r="E402" s="120" t="s">
        <v>902</v>
      </c>
      <c r="F402" s="121">
        <f>_xll.BDP(C402,$F$11)</f>
        <v>21.86</v>
      </c>
      <c r="G402" s="121">
        <f>_xll.BDP(C402,$G$11)</f>
        <v>21.92</v>
      </c>
      <c r="H402" s="122">
        <f>IF(OR(OR(G402="#N/A N/A",G402="#N/A Real Time"),OR(F402="#N/A N/A",F402="#N/A Real Time")),0,  G402 - F402)</f>
        <v>6.0000000000002274E-2</v>
      </c>
      <c r="I402" s="123">
        <f>IF(OR(F402=0,F402="#N/A N/A"),0,H402 / F402*100)</f>
        <v>0.27447392497713757</v>
      </c>
      <c r="J402" s="124">
        <v>0</v>
      </c>
      <c r="K402" s="120" t="str">
        <f>CONCATENATE(D856,D402, " Curncy")</f>
        <v>EURCHF Curncy</v>
      </c>
      <c r="L402" s="120">
        <f>IF(D402 = D856,1,_xll.BDP(K402,$L$11))</f>
        <v>1</v>
      </c>
      <c r="M402" s="260">
        <f>IF(D402 = D856,1,_xll.BDP(K402,$M$11)*L402)</f>
        <v>1.1341699999999999</v>
      </c>
      <c r="N402" s="126">
        <f>H402*J402*V402/M402</f>
        <v>0</v>
      </c>
      <c r="O402" s="127">
        <f>N402 / AA816</f>
        <v>0</v>
      </c>
      <c r="P402" s="268">
        <f>N402 / AA856</f>
        <v>0</v>
      </c>
      <c r="Q402" s="128">
        <f>IF(OR(OR(J402=0,G402 = "#N/A N/A"),G402="#N/A Real Time"),0,G402*J402*V402/M402)</f>
        <v>0</v>
      </c>
      <c r="R402" s="129">
        <f>Q402 / AA816*100</f>
        <v>0</v>
      </c>
      <c r="S402" s="273">
        <f>Q402 / AA856*100</f>
        <v>0</v>
      </c>
      <c r="T402" s="129">
        <f>IF(S402&lt;0,R402,0)</f>
        <v>0</v>
      </c>
      <c r="U402" s="273">
        <f>IF(S402&gt;0,R402,0)</f>
        <v>0</v>
      </c>
      <c r="V402" s="120">
        <f>IF(EXACT(D402,UPPER(D402)),1,0.01)/X402</f>
        <v>1</v>
      </c>
      <c r="W402" s="120">
        <v>0</v>
      </c>
      <c r="X402" s="120">
        <v>1</v>
      </c>
      <c r="Y402" s="127">
        <f>IF(AND(S402&lt;0,O402&gt;0),O402,0)</f>
        <v>0</v>
      </c>
      <c r="Z402" s="127">
        <f>IF(AND(S402&gt;0,O402&gt;0),O402,0)</f>
        <v>0</v>
      </c>
      <c r="AA402" s="74"/>
      <c r="AB402" s="130">
        <f>_xll.BDH(C402,$AB$11,$D$1,$D$1)</f>
        <v>21.6</v>
      </c>
      <c r="AC402" s="130">
        <f>IF(OR(OR(F402="#N/A N/A",F402="#N/A Real Time"),OR(AB402="#N/A N/A",AB402="#N/A Real Time")),0,  F402 - AB402)</f>
        <v>0.25999999999999801</v>
      </c>
      <c r="AD402" s="177">
        <f>IF(OR(AB402=0,AB402="#N/A N/A"),0,AC402 / AB402*100)</f>
        <v>1.2037037037036944</v>
      </c>
      <c r="AE402" s="132">
        <v>0</v>
      </c>
      <c r="AF402" s="133">
        <f>IF(D402 = D856,1,_xll.BDP(K402,$AF$11)*L402)</f>
        <v>1.13269</v>
      </c>
      <c r="AG402" s="134">
        <f>AC402*AE402*V402/AF402 / AI816</f>
        <v>0</v>
      </c>
      <c r="AH402" s="278">
        <f>AC402*AE402*V402/AF402 / AI856</f>
        <v>0</v>
      </c>
      <c r="AI402" s="77"/>
      <c r="AJ402" s="73"/>
      <c r="AK402" s="65"/>
    </row>
    <row r="403" spans="1:37" x14ac:dyDescent="0.2">
      <c r="B403" s="120">
        <v>931</v>
      </c>
      <c r="C403" s="120" t="s">
        <v>874</v>
      </c>
      <c r="D403" s="120" t="str">
        <f>_xll.BDP(C403,$D$11)</f>
        <v>CHF</v>
      </c>
      <c r="E403" s="120" t="s">
        <v>903</v>
      </c>
      <c r="F403" s="121">
        <f>_xll.BDP(C403,$F$11)</f>
        <v>12.91</v>
      </c>
      <c r="G403" s="121">
        <f>_xll.BDP(C403,$G$11)</f>
        <v>13.21</v>
      </c>
      <c r="H403" s="122">
        <f>IF(OR(OR(G403="#N/A N/A",G403="#N/A Real Time"),OR(F403="#N/A N/A",F403="#N/A Real Time")),0,  G403 - F403)</f>
        <v>0.30000000000000071</v>
      </c>
      <c r="I403" s="123">
        <f>IF(OR(F403=0,F403="#N/A N/A"),0,H403 / F403*100)</f>
        <v>2.3237800154918724</v>
      </c>
      <c r="J403" s="124">
        <v>0</v>
      </c>
      <c r="K403" s="120" t="str">
        <f>CONCATENATE(D856,D403, " Curncy")</f>
        <v>EURCHF Curncy</v>
      </c>
      <c r="L403" s="120">
        <f>IF(D403 = D856,1,_xll.BDP(K403,$L$11))</f>
        <v>1</v>
      </c>
      <c r="M403" s="260">
        <f>IF(D403 = D856,1,_xll.BDP(K403,$M$11)*L403)</f>
        <v>1.1341699999999999</v>
      </c>
      <c r="N403" s="126">
        <f>H403*J403*V403/M403</f>
        <v>0</v>
      </c>
      <c r="O403" s="127">
        <f>N403 / AA816</f>
        <v>0</v>
      </c>
      <c r="P403" s="268">
        <f>N403 / AA856</f>
        <v>0</v>
      </c>
      <c r="Q403" s="128">
        <f>IF(OR(OR(J403=0,G403 = "#N/A N/A"),G403="#N/A Real Time"),0,G403*J403*V403/M403)</f>
        <v>0</v>
      </c>
      <c r="R403" s="129">
        <f>Q403 / AA816*100</f>
        <v>0</v>
      </c>
      <c r="S403" s="273">
        <f>Q403 / AA856*100</f>
        <v>0</v>
      </c>
      <c r="T403" s="129">
        <f>IF(S403&lt;0,R403,0)</f>
        <v>0</v>
      </c>
      <c r="U403" s="273">
        <f>IF(S403&gt;0,R403,0)</f>
        <v>0</v>
      </c>
      <c r="V403" s="120">
        <f>IF(EXACT(D403,UPPER(D403)),1,0.01)/X403</f>
        <v>1</v>
      </c>
      <c r="W403" s="120">
        <v>0</v>
      </c>
      <c r="X403" s="120">
        <v>1</v>
      </c>
      <c r="Y403" s="127">
        <f>IF(AND(S403&lt;0,O403&gt;0),O403,0)</f>
        <v>0</v>
      </c>
      <c r="Z403" s="127">
        <f>IF(AND(S403&gt;0,O403&gt;0),O403,0)</f>
        <v>0</v>
      </c>
      <c r="AA403" s="74"/>
      <c r="AB403" s="130">
        <f>_xll.BDH(C403,$AB$11,$D$1,$D$1)</f>
        <v>12.54</v>
      </c>
      <c r="AC403" s="130">
        <f>IF(OR(OR(F403="#N/A N/A",F403="#N/A Real Time"),OR(AB403="#N/A N/A",AB403="#N/A Real Time")),0,  F403 - AB403)</f>
        <v>0.37000000000000099</v>
      </c>
      <c r="AD403" s="177">
        <f>IF(OR(AB403=0,AB403="#N/A N/A"),0,AC403 / AB403*100)</f>
        <v>2.9505582137161168</v>
      </c>
      <c r="AE403" s="132">
        <v>0</v>
      </c>
      <c r="AF403" s="133">
        <f>IF(D403 = D856,1,_xll.BDP(K403,$AF$11)*L403)</f>
        <v>1.13269</v>
      </c>
      <c r="AG403" s="134">
        <f>AC403*AE403*V403/AF403 / AI816</f>
        <v>0</v>
      </c>
      <c r="AH403" s="278">
        <f>AC403*AE403*V403/AF403 / AI856</f>
        <v>0</v>
      </c>
      <c r="AI403" s="77"/>
      <c r="AJ403" s="73"/>
      <c r="AK403" s="65"/>
    </row>
    <row r="404" spans="1:37" x14ac:dyDescent="0.2">
      <c r="A404" s="209"/>
      <c r="B404" s="120">
        <v>3294</v>
      </c>
      <c r="C404" s="120" t="s">
        <v>1469</v>
      </c>
      <c r="D404" s="120" t="str">
        <f>_xll.BDP(C404,$D$11)</f>
        <v>CHF</v>
      </c>
      <c r="E404" s="120" t="s">
        <v>1470</v>
      </c>
      <c r="F404" s="121">
        <f>_xll.BDP(C404,$F$11)</f>
        <v>103.2</v>
      </c>
      <c r="G404" s="121">
        <f>_xll.BDP(C404,$G$11)</f>
        <v>103.05</v>
      </c>
      <c r="H404" s="122">
        <f>IF(OR(OR(G404="#N/A N/A",G404="#N/A Real Time"),OR(F404="#N/A N/A",F404="#N/A Real Time")),0,  G404 - F404)</f>
        <v>-0.15000000000000568</v>
      </c>
      <c r="I404" s="123">
        <f>IF(OR(F404=0,F404="#N/A N/A"),0,H404 / F404*100)</f>
        <v>-0.14534883720930783</v>
      </c>
      <c r="J404" s="124">
        <v>-4470</v>
      </c>
      <c r="K404" s="120" t="str">
        <f>CONCATENATE(D856,D404, " Curncy")</f>
        <v>EURCHF Curncy</v>
      </c>
      <c r="L404" s="120">
        <f>IF(D404 = D856,1,_xll.BDP(K404,$L$11))</f>
        <v>1</v>
      </c>
      <c r="M404" s="260">
        <f>IF(D404 = D856,1,_xll.BDP(K404,$M$11)*L404)</f>
        <v>1.1341699999999999</v>
      </c>
      <c r="N404" s="126">
        <f>H404*J404*V404/M404</f>
        <v>591.18121621981322</v>
      </c>
      <c r="O404" s="127">
        <f>N404 / AA816</f>
        <v>2.957170216749031E-6</v>
      </c>
      <c r="P404" s="268">
        <f>N404 / AA856</f>
        <v>2.756216013871618E-6</v>
      </c>
      <c r="Q404" s="128">
        <f>IF(OR(OR(J404=0,G404 = "#N/A N/A"),G404="#N/A Real Time"),0,G404*J404*V404/M404)</f>
        <v>-406141.49554299621</v>
      </c>
      <c r="R404" s="129">
        <f>Q404 / AA816*100</f>
        <v>-0.20315759389065072</v>
      </c>
      <c r="S404" s="273">
        <f>Q404 / AA856*100</f>
        <v>-0.18935204015297294</v>
      </c>
      <c r="T404" s="129">
        <f>IF(S404&lt;0,R404,0)</f>
        <v>-0.20315759389065072</v>
      </c>
      <c r="U404" s="273">
        <f>IF(S404&gt;0,R404,0)</f>
        <v>0</v>
      </c>
      <c r="V404" s="120">
        <f>IF(EXACT(D404,UPPER(D404)),1,0.01)/X404</f>
        <v>1</v>
      </c>
      <c r="W404" s="120">
        <v>0</v>
      </c>
      <c r="X404" s="120">
        <v>1</v>
      </c>
      <c r="Y404" s="127">
        <f>IF(AND(S404&lt;0,O404&gt;0),O404,0)</f>
        <v>2.957170216749031E-6</v>
      </c>
      <c r="Z404" s="127">
        <f>IF(AND(S404&gt;0,O404&gt;0),O404,0)</f>
        <v>0</v>
      </c>
      <c r="AA404" s="218"/>
      <c r="AB404" s="130">
        <f>_xll.BDH(C404,$AB$11,$D$1,$D$1)</f>
        <v>102.75</v>
      </c>
      <c r="AC404" s="130">
        <f>IF(OR(OR(F404="#N/A N/A",F404="#N/A Real Time"),OR(AB404="#N/A N/A",AB404="#N/A Real Time")),0,  F404 - AB404)</f>
        <v>0.45000000000000284</v>
      </c>
      <c r="AD404" s="177">
        <f>IF(OR(AB404=0,AB404="#N/A N/A"),0,AC404 / AB404*100)</f>
        <v>0.43795620437956478</v>
      </c>
      <c r="AE404" s="132">
        <v>-4470</v>
      </c>
      <c r="AF404" s="133">
        <f>IF(D404 = D856,1,_xll.BDP(K404,$AF$11)*L404)</f>
        <v>1.13269</v>
      </c>
      <c r="AG404" s="134">
        <f>AC404*AE404*V404/AF404 / AI816</f>
        <v>-8.8649945654585391E-6</v>
      </c>
      <c r="AH404" s="278">
        <f>AC404*AE404*V404/AF404 / AI856</f>
        <v>-8.2625503070365221E-6</v>
      </c>
      <c r="AI404" s="223"/>
      <c r="AJ404" s="73"/>
      <c r="AK404" s="65"/>
    </row>
    <row r="405" spans="1:37" x14ac:dyDescent="0.2">
      <c r="A405" s="209"/>
      <c r="B405" s="120">
        <v>6436</v>
      </c>
      <c r="C405" s="120" t="s">
        <v>1568</v>
      </c>
      <c r="D405" s="120" t="str">
        <f>_xll.BDP(C405,$D$11)</f>
        <v>CHF</v>
      </c>
      <c r="E405" s="120" t="s">
        <v>1569</v>
      </c>
      <c r="F405" s="121">
        <f>_xll.BDP(C405,$F$11)</f>
        <v>3.5779999999999998</v>
      </c>
      <c r="G405" s="121">
        <f>_xll.BDP(C405,$G$11)</f>
        <v>3.6019999999999999</v>
      </c>
      <c r="H405" s="122">
        <f>IF(OR(OR(G405="#N/A N/A",G405="#N/A Real Time"),OR(F405="#N/A N/A",F405="#N/A Real Time")),0,  G405 - F405)</f>
        <v>2.4000000000000021E-2</v>
      </c>
      <c r="I405" s="123">
        <f>IF(OR(F405=0,F405="#N/A N/A"),0,H405 / F405*100)</f>
        <v>0.67076579094466249</v>
      </c>
      <c r="J405" s="124">
        <v>0</v>
      </c>
      <c r="K405" s="120" t="str">
        <f>CONCATENATE(D856,D405, " Curncy")</f>
        <v>EURCHF Curncy</v>
      </c>
      <c r="L405" s="120">
        <f>IF(D405 = D856,1,_xll.BDP(K405,$L$11))</f>
        <v>1</v>
      </c>
      <c r="M405" s="260">
        <f>IF(D405 = D856,1,_xll.BDP(K405,$M$11)*L405)</f>
        <v>1.1341699999999999</v>
      </c>
      <c r="N405" s="126">
        <f>H405*J405*V405/M405</f>
        <v>0</v>
      </c>
      <c r="O405" s="127">
        <f>N405 / AA816</f>
        <v>0</v>
      </c>
      <c r="P405" s="268">
        <f>N405 / AA856</f>
        <v>0</v>
      </c>
      <c r="Q405" s="128">
        <f>IF(OR(OR(J405=0,G405 = "#N/A N/A"),G405="#N/A Real Time"),0,G405*J405*V405/M405)</f>
        <v>0</v>
      </c>
      <c r="R405" s="129">
        <f>Q405 / AA816*100</f>
        <v>0</v>
      </c>
      <c r="S405" s="273">
        <f>Q405 / AA856*100</f>
        <v>0</v>
      </c>
      <c r="T405" s="129">
        <f>IF(S405&lt;0,R405,0)</f>
        <v>0</v>
      </c>
      <c r="U405" s="273">
        <f>IF(S405&gt;0,R405,0)</f>
        <v>0</v>
      </c>
      <c r="V405" s="120">
        <f>IF(EXACT(D405,UPPER(D405)),1,0.01)/X405</f>
        <v>1</v>
      </c>
      <c r="W405" s="120">
        <v>0</v>
      </c>
      <c r="X405" s="120">
        <v>1</v>
      </c>
      <c r="Y405" s="127">
        <f>IF(AND(S405&lt;0,O405&gt;0),O405,0)</f>
        <v>0</v>
      </c>
      <c r="Z405" s="127">
        <f>IF(AND(S405&gt;0,O405&gt;0),O405,0)</f>
        <v>0</v>
      </c>
      <c r="AA405" s="218"/>
      <c r="AB405" s="130">
        <f>_xll.BDH(C405,$AB$11,$D$1,$D$1)</f>
        <v>3.46</v>
      </c>
      <c r="AC405" s="130">
        <f>IF(OR(OR(F405="#N/A N/A",F405="#N/A Real Time"),OR(AB405="#N/A N/A",AB405="#N/A Real Time")),0,  F405 - AB405)</f>
        <v>0.11799999999999988</v>
      </c>
      <c r="AD405" s="177">
        <f>IF(OR(AB405=0,AB405="#N/A N/A"),0,AC405 / AB405*100)</f>
        <v>3.4104046242774535</v>
      </c>
      <c r="AE405" s="132">
        <v>0</v>
      </c>
      <c r="AF405" s="133">
        <f>IF(D405 = D856,1,_xll.BDP(K405,$AF$11)*L405)</f>
        <v>1.13269</v>
      </c>
      <c r="AG405" s="134">
        <f>AC405*AE405*V405/AF405 / AI816</f>
        <v>0</v>
      </c>
      <c r="AH405" s="278">
        <f>AC405*AE405*V405/AF405 / AI856</f>
        <v>0</v>
      </c>
      <c r="AI405" s="223"/>
      <c r="AJ405" s="73"/>
      <c r="AK405" s="65"/>
    </row>
    <row r="406" spans="1:37" x14ac:dyDescent="0.2">
      <c r="B406" s="120">
        <v>1348</v>
      </c>
      <c r="C406" s="120" t="s">
        <v>875</v>
      </c>
      <c r="D406" s="120" t="str">
        <f>_xll.BDP(C406,$D$11)</f>
        <v>CHF</v>
      </c>
      <c r="E406" s="120" t="s">
        <v>904</v>
      </c>
      <c r="F406" s="121">
        <f>_xll.BDP(C406,$F$11)</f>
        <v>2530</v>
      </c>
      <c r="G406" s="121">
        <f>_xll.BDP(C406,$G$11)</f>
        <v>2519</v>
      </c>
      <c r="H406" s="122">
        <f>IF(OR(OR(G406="#N/A N/A",G406="#N/A Real Time"),OR(F406="#N/A N/A",F406="#N/A Real Time")),0,  G406 - F406)</f>
        <v>-11</v>
      </c>
      <c r="I406" s="123">
        <f>IF(OR(F406=0,F406="#N/A N/A"),0,H406 / F406*100)</f>
        <v>-0.43478260869565216</v>
      </c>
      <c r="J406" s="124">
        <v>0</v>
      </c>
      <c r="K406" s="120" t="str">
        <f>CONCATENATE(D856,D406, " Curncy")</f>
        <v>EURCHF Curncy</v>
      </c>
      <c r="L406" s="120">
        <f>IF(D406 = D856,1,_xll.BDP(K406,$L$11))</f>
        <v>1</v>
      </c>
      <c r="M406" s="260">
        <f>IF(D406 = D856,1,_xll.BDP(K406,$M$11)*L406)</f>
        <v>1.1341699999999999</v>
      </c>
      <c r="N406" s="126">
        <f>H406*J406*V406/M406</f>
        <v>0</v>
      </c>
      <c r="O406" s="127">
        <f>N406 / AA816</f>
        <v>0</v>
      </c>
      <c r="P406" s="268">
        <f>N406 / AA856</f>
        <v>0</v>
      </c>
      <c r="Q406" s="128">
        <f>IF(OR(OR(J406=0,G406 = "#N/A N/A"),G406="#N/A Real Time"),0,G406*J406*V406/M406)</f>
        <v>0</v>
      </c>
      <c r="R406" s="129">
        <f>Q406 / AA816*100</f>
        <v>0</v>
      </c>
      <c r="S406" s="273">
        <f>Q406 / AA856*100</f>
        <v>0</v>
      </c>
      <c r="T406" s="129">
        <f>IF(S406&lt;0,R406,0)</f>
        <v>0</v>
      </c>
      <c r="U406" s="273">
        <f>IF(S406&gt;0,R406,0)</f>
        <v>0</v>
      </c>
      <c r="V406" s="120">
        <f>IF(EXACT(D406,UPPER(D406)),1,0.01)/X406</f>
        <v>1</v>
      </c>
      <c r="W406" s="120">
        <v>0</v>
      </c>
      <c r="X406" s="120">
        <v>1</v>
      </c>
      <c r="Y406" s="127">
        <f>IF(AND(S406&lt;0,O406&gt;0),O406,0)</f>
        <v>0</v>
      </c>
      <c r="Z406" s="127">
        <f>IF(AND(S406&gt;0,O406&gt;0),O406,0)</f>
        <v>0</v>
      </c>
      <c r="AA406" s="74"/>
      <c r="AB406" s="130">
        <f>_xll.BDH(C406,$AB$11,$D$1,$D$1)</f>
        <v>2530</v>
      </c>
      <c r="AC406" s="130">
        <f>IF(OR(OR(F406="#N/A N/A",F406="#N/A Real Time"),OR(AB406="#N/A N/A",AB406="#N/A Real Time")),0,  F406 - AB406)</f>
        <v>0</v>
      </c>
      <c r="AD406" s="177">
        <f>IF(OR(AB406=0,AB406="#N/A N/A"),0,AC406 / AB406*100)</f>
        <v>0</v>
      </c>
      <c r="AE406" s="132">
        <v>0</v>
      </c>
      <c r="AF406" s="133">
        <f>IF(D406 = D856,1,_xll.BDP(K406,$AF$11)*L406)</f>
        <v>1.13269</v>
      </c>
      <c r="AG406" s="134">
        <f>AC406*AE406*V406/AF406 / AI816</f>
        <v>0</v>
      </c>
      <c r="AH406" s="278">
        <f>AC406*AE406*V406/AF406 / AI856</f>
        <v>0</v>
      </c>
      <c r="AI406" s="77"/>
      <c r="AJ406" s="73"/>
      <c r="AK406" s="65"/>
    </row>
    <row r="407" spans="1:37" x14ac:dyDescent="0.2">
      <c r="B407" s="120">
        <v>3160</v>
      </c>
      <c r="C407" s="120" t="s">
        <v>876</v>
      </c>
      <c r="D407" s="120" t="str">
        <f>_xll.BDP(C407,$D$11)</f>
        <v>CHF</v>
      </c>
      <c r="E407" s="120" t="s">
        <v>905</v>
      </c>
      <c r="F407" s="121">
        <f>_xll.BDP(C407,$F$11)</f>
        <v>45.1</v>
      </c>
      <c r="G407" s="121">
        <f>_xll.BDP(C407,$G$11)</f>
        <v>45.97</v>
      </c>
      <c r="H407" s="122">
        <f>IF(OR(OR(G407="#N/A N/A",G407="#N/A Real Time"),OR(F407="#N/A N/A",F407="#N/A Real Time")),0,  G407 - F407)</f>
        <v>0.86999999999999744</v>
      </c>
      <c r="I407" s="123">
        <f>IF(OR(F407=0,F407="#N/A N/A"),0,H407 / F407*100)</f>
        <v>1.9290465631928988</v>
      </c>
      <c r="J407" s="124">
        <v>0</v>
      </c>
      <c r="K407" s="120" t="str">
        <f>CONCATENATE(D856,D407, " Curncy")</f>
        <v>EURCHF Curncy</v>
      </c>
      <c r="L407" s="120">
        <f>IF(D407 = D856,1,_xll.BDP(K407,$L$11))</f>
        <v>1</v>
      </c>
      <c r="M407" s="260">
        <f>IF(D407 = D856,1,_xll.BDP(K407,$M$11)*L407)</f>
        <v>1.1341699999999999</v>
      </c>
      <c r="N407" s="126">
        <f>H407*J407*V407/M407</f>
        <v>0</v>
      </c>
      <c r="O407" s="127">
        <f>N407 / AA816</f>
        <v>0</v>
      </c>
      <c r="P407" s="268">
        <f>N407 / AA856</f>
        <v>0</v>
      </c>
      <c r="Q407" s="128">
        <f>IF(OR(OR(J407=0,G407 = "#N/A N/A"),G407="#N/A Real Time"),0,G407*J407*V407/M407)</f>
        <v>0</v>
      </c>
      <c r="R407" s="129">
        <f>Q407 / AA816*100</f>
        <v>0</v>
      </c>
      <c r="S407" s="273">
        <f>Q407 / AA856*100</f>
        <v>0</v>
      </c>
      <c r="T407" s="129">
        <f>IF(S407&lt;0,R407,0)</f>
        <v>0</v>
      </c>
      <c r="U407" s="273">
        <f>IF(S407&gt;0,R407,0)</f>
        <v>0</v>
      </c>
      <c r="V407" s="120">
        <f>IF(EXACT(D407,UPPER(D407)),1,0.01)/X407</f>
        <v>1</v>
      </c>
      <c r="W407" s="120">
        <v>0</v>
      </c>
      <c r="X407" s="120">
        <v>1</v>
      </c>
      <c r="Y407" s="127">
        <f>IF(AND(S407&lt;0,O407&gt;0),O407,0)</f>
        <v>0</v>
      </c>
      <c r="Z407" s="127">
        <f>IF(AND(S407&gt;0,O407&gt;0),O407,0)</f>
        <v>0</v>
      </c>
      <c r="AA407" s="74"/>
      <c r="AB407" s="130">
        <f>_xll.BDH(C407,$AB$11,$D$1,$D$1)</f>
        <v>44.84</v>
      </c>
      <c r="AC407" s="130">
        <f>IF(OR(OR(F407="#N/A N/A",F407="#N/A Real Time"),OR(AB407="#N/A N/A",AB407="#N/A Real Time")),0,  F407 - AB407)</f>
        <v>0.25999999999999801</v>
      </c>
      <c r="AD407" s="177">
        <f>IF(OR(AB407=0,AB407="#N/A N/A"),0,AC407 / AB407*100)</f>
        <v>0.57983942908117303</v>
      </c>
      <c r="AE407" s="132">
        <v>0</v>
      </c>
      <c r="AF407" s="133">
        <f>IF(D407 = D856,1,_xll.BDP(K407,$AF$11)*L407)</f>
        <v>1.13269</v>
      </c>
      <c r="AG407" s="134">
        <f>AC407*AE407*V407/AF407 / AI816</f>
        <v>0</v>
      </c>
      <c r="AH407" s="278">
        <f>AC407*AE407*V407/AF407 / AI856</f>
        <v>0</v>
      </c>
      <c r="AI407" s="77"/>
      <c r="AJ407" s="73"/>
      <c r="AK407" s="65"/>
    </row>
    <row r="408" spans="1:37" x14ac:dyDescent="0.2">
      <c r="B408" s="120">
        <v>1811</v>
      </c>
      <c r="C408" s="120" t="s">
        <v>877</v>
      </c>
      <c r="D408" s="120" t="str">
        <f>_xll.BDP(C408,$D$11)</f>
        <v>CHF</v>
      </c>
      <c r="E408" s="120" t="s">
        <v>906</v>
      </c>
      <c r="F408" s="121">
        <f>_xll.BDP(C408,$F$11)</f>
        <v>142.94999999999999</v>
      </c>
      <c r="G408" s="121">
        <f>_xll.BDP(C408,$G$11)</f>
        <v>144.4</v>
      </c>
      <c r="H408" s="122">
        <f>IF(OR(OR(G408="#N/A N/A",G408="#N/A Real Time"),OR(F408="#N/A N/A",F408="#N/A Real Time")),0,  G408 - F408)</f>
        <v>1.4500000000000171</v>
      </c>
      <c r="I408" s="123">
        <f>IF(OR(F408=0,F408="#N/A N/A"),0,H408 / F408*100)</f>
        <v>1.0143406785589486</v>
      </c>
      <c r="J408" s="124">
        <v>0</v>
      </c>
      <c r="K408" s="120" t="str">
        <f>CONCATENATE(D856,D408, " Curncy")</f>
        <v>EURCHF Curncy</v>
      </c>
      <c r="L408" s="120">
        <f>IF(D408 = D856,1,_xll.BDP(K408,$L$11))</f>
        <v>1</v>
      </c>
      <c r="M408" s="260">
        <f>IF(D408 = D856,1,_xll.BDP(K408,$M$11)*L408)</f>
        <v>1.1341699999999999</v>
      </c>
      <c r="N408" s="126">
        <f>H408*J408*V408/M408</f>
        <v>0</v>
      </c>
      <c r="O408" s="127">
        <f>N408 / AA816</f>
        <v>0</v>
      </c>
      <c r="P408" s="268">
        <f>N408 / AA856</f>
        <v>0</v>
      </c>
      <c r="Q408" s="128">
        <f>IF(OR(OR(J408=0,G408 = "#N/A N/A"),G408="#N/A Real Time"),0,G408*J408*V408/M408)</f>
        <v>0</v>
      </c>
      <c r="R408" s="129">
        <f>Q408 / AA816*100</f>
        <v>0</v>
      </c>
      <c r="S408" s="273">
        <f>Q408 / AA856*100</f>
        <v>0</v>
      </c>
      <c r="T408" s="129">
        <f>IF(S408&lt;0,R408,0)</f>
        <v>0</v>
      </c>
      <c r="U408" s="273">
        <f>IF(S408&gt;0,R408,0)</f>
        <v>0</v>
      </c>
      <c r="V408" s="120">
        <f>IF(EXACT(D408,UPPER(D408)),1,0.01)/X408</f>
        <v>1</v>
      </c>
      <c r="W408" s="120">
        <v>0</v>
      </c>
      <c r="X408" s="120">
        <v>1</v>
      </c>
      <c r="Y408" s="127">
        <f>IF(AND(S408&lt;0,O408&gt;0),O408,0)</f>
        <v>0</v>
      </c>
      <c r="Z408" s="127">
        <f>IF(AND(S408&gt;0,O408&gt;0),O408,0)</f>
        <v>0</v>
      </c>
      <c r="AA408" s="74"/>
      <c r="AB408" s="130">
        <f>_xll.BDH(C408,$AB$11,$D$1,$D$1)</f>
        <v>143.1</v>
      </c>
      <c r="AC408" s="130">
        <f>IF(OR(OR(F408="#N/A N/A",F408="#N/A Real Time"),OR(AB408="#N/A N/A",AB408="#N/A Real Time")),0,  F408 - AB408)</f>
        <v>-0.15000000000000568</v>
      </c>
      <c r="AD408" s="177">
        <f>IF(OR(AB408=0,AB408="#N/A N/A"),0,AC408 / AB408*100)</f>
        <v>-0.10482180293501446</v>
      </c>
      <c r="AE408" s="132">
        <v>0</v>
      </c>
      <c r="AF408" s="133">
        <f>IF(D408 = D856,1,_xll.BDP(K408,$AF$11)*L408)</f>
        <v>1.13269</v>
      </c>
      <c r="AG408" s="134">
        <f>AC408*AE408*V408/AF408 / AI816</f>
        <v>0</v>
      </c>
      <c r="AH408" s="278">
        <f>AC408*AE408*V408/AF408 / AI856</f>
        <v>0</v>
      </c>
      <c r="AI408" s="77"/>
      <c r="AJ408" s="73"/>
      <c r="AK408" s="65"/>
    </row>
    <row r="409" spans="1:37" x14ac:dyDescent="0.2">
      <c r="B409" s="120">
        <v>3156</v>
      </c>
      <c r="C409" s="120" t="s">
        <v>118</v>
      </c>
      <c r="D409" s="120" t="str">
        <f>_xll.BDP(C409,$D$11)</f>
        <v>CHF</v>
      </c>
      <c r="E409" s="120" t="s">
        <v>341</v>
      </c>
      <c r="F409" s="121">
        <f>_xll.BDP(C409,$F$11)</f>
        <v>51.86</v>
      </c>
      <c r="G409" s="121">
        <f>_xll.BDP(C409,$G$11)</f>
        <v>52.16</v>
      </c>
      <c r="H409" s="122">
        <f>IF(OR(OR(G409="#N/A N/A",G409="#N/A Real Time"),OR(F409="#N/A N/A",F409="#N/A Real Time")),0,  G409 - F409)</f>
        <v>0.29999999999999716</v>
      </c>
      <c r="I409" s="123">
        <f>IF(OR(F409=0,F409="#N/A N/A"),0,H409 / F409*100)</f>
        <v>0.57848052448900344</v>
      </c>
      <c r="J409" s="124">
        <v>-98481</v>
      </c>
      <c r="K409" s="120" t="str">
        <f>CONCATENATE(D856,D409, " Curncy")</f>
        <v>EURCHF Curncy</v>
      </c>
      <c r="L409" s="120">
        <f>IF(D409 = D856,1,_xll.BDP(K409,$L$11))</f>
        <v>1</v>
      </c>
      <c r="M409" s="260">
        <f>IF(D409 = D856,1,_xll.BDP(K409,$M$11)*L409)</f>
        <v>1.1341699999999999</v>
      </c>
      <c r="N409" s="126">
        <f>H409*J409*V409/M409</f>
        <v>-26049.269509861591</v>
      </c>
      <c r="O409" s="127">
        <f>N409 / AA816</f>
        <v>-1.3030204926874607E-4</v>
      </c>
      <c r="P409" s="268">
        <f>N409 / AA856</f>
        <v>-1.2144738669444202E-4</v>
      </c>
      <c r="Q409" s="128">
        <f>IF(OR(OR(J409=0,G409 = "#N/A N/A"),G409="#N/A Real Time"),0,G409*J409*V409/M409)</f>
        <v>-4529099.6587813115</v>
      </c>
      <c r="R409" s="129">
        <f>Q409 / AA816*100</f>
        <v>-2.2655182966192866</v>
      </c>
      <c r="S409" s="273">
        <f>Q409 / AA856*100</f>
        <v>-2.1115652299940519</v>
      </c>
      <c r="T409" s="129">
        <f>IF(S409&lt;0,R409,0)</f>
        <v>-2.2655182966192866</v>
      </c>
      <c r="U409" s="273">
        <f>IF(S409&gt;0,R409,0)</f>
        <v>0</v>
      </c>
      <c r="V409" s="120">
        <f>IF(EXACT(D409,UPPER(D409)),1,0.01)/X409</f>
        <v>1</v>
      </c>
      <c r="W409" s="120">
        <v>0</v>
      </c>
      <c r="X409" s="120">
        <v>1</v>
      </c>
      <c r="Y409" s="127">
        <f>IF(AND(S409&lt;0,O409&gt;0),O409,0)</f>
        <v>0</v>
      </c>
      <c r="Z409" s="127">
        <f>IF(AND(S409&gt;0,O409&gt;0),O409,0)</f>
        <v>0</v>
      </c>
      <c r="AA409" s="74"/>
      <c r="AB409" s="130">
        <f>_xll.BDH(C409,$AB$11,$D$1,$D$1)</f>
        <v>52.16</v>
      </c>
      <c r="AC409" s="130">
        <f>IF(OR(OR(F409="#N/A N/A",F409="#N/A Real Time"),OR(AB409="#N/A N/A",AB409="#N/A Real Time")),0,  F409 - AB409)</f>
        <v>-0.29999999999999716</v>
      </c>
      <c r="AD409" s="177">
        <f>IF(OR(AB409=0,AB409="#N/A N/A"),0,AC409 / AB409*100)</f>
        <v>-0.5751533742331234</v>
      </c>
      <c r="AE409" s="132">
        <v>-98481</v>
      </c>
      <c r="AF409" s="133">
        <f>IF(D409 = D856,1,_xll.BDP(K409,$AF$11)*L409)</f>
        <v>1.13269</v>
      </c>
      <c r="AG409" s="134">
        <f>AC409*AE409*V409/AF409 / AI816</f>
        <v>1.3020634299789837E-4</v>
      </c>
      <c r="AH409" s="278">
        <f>AC409*AE409*V409/AF409 / AI856</f>
        <v>1.2135782502419849E-4</v>
      </c>
      <c r="AI409" s="77"/>
      <c r="AJ409" s="73"/>
      <c r="AK409" s="65"/>
    </row>
    <row r="410" spans="1:37" x14ac:dyDescent="0.2">
      <c r="B410" s="120">
        <v>352</v>
      </c>
      <c r="C410" s="120" t="s">
        <v>878</v>
      </c>
      <c r="D410" s="120" t="str">
        <f>_xll.BDP(C410,$D$11)</f>
        <v>CHF</v>
      </c>
      <c r="E410" s="120" t="s">
        <v>907</v>
      </c>
      <c r="F410" s="121">
        <f>_xll.BDP(C410,$F$11)</f>
        <v>297.2</v>
      </c>
      <c r="G410" s="121">
        <f>_xll.BDP(C410,$G$11)</f>
        <v>299.8</v>
      </c>
      <c r="H410" s="122">
        <f>IF(OR(OR(G410="#N/A N/A",G410="#N/A Real Time"),OR(F410="#N/A N/A",F410="#N/A Real Time")),0,  G410 - F410)</f>
        <v>2.6000000000000227</v>
      </c>
      <c r="I410" s="123">
        <f>IF(OR(F410=0,F410="#N/A N/A"),0,H410 / F410*100)</f>
        <v>0.87483176312248423</v>
      </c>
      <c r="J410" s="124">
        <v>0</v>
      </c>
      <c r="K410" s="120" t="str">
        <f>CONCATENATE(D856,D410, " Curncy")</f>
        <v>EURCHF Curncy</v>
      </c>
      <c r="L410" s="120">
        <f>IF(D410 = D856,1,_xll.BDP(K410,$L$11))</f>
        <v>1</v>
      </c>
      <c r="M410" s="260">
        <f>IF(D410 = D856,1,_xll.BDP(K410,$M$11)*L410)</f>
        <v>1.1341699999999999</v>
      </c>
      <c r="N410" s="126">
        <f>H410*J410*V410/M410</f>
        <v>0</v>
      </c>
      <c r="O410" s="127">
        <f>N410 / AA816</f>
        <v>0</v>
      </c>
      <c r="P410" s="268">
        <f>N410 / AA856</f>
        <v>0</v>
      </c>
      <c r="Q410" s="128">
        <f>IF(OR(OR(J410=0,G410 = "#N/A N/A"),G410="#N/A Real Time"),0,G410*J410*V410/M410)</f>
        <v>0</v>
      </c>
      <c r="R410" s="129">
        <f>Q410 / AA816*100</f>
        <v>0</v>
      </c>
      <c r="S410" s="273">
        <f>Q410 / AA856*100</f>
        <v>0</v>
      </c>
      <c r="T410" s="129">
        <f>IF(S410&lt;0,R410,0)</f>
        <v>0</v>
      </c>
      <c r="U410" s="273">
        <f>IF(S410&gt;0,R410,0)</f>
        <v>0</v>
      </c>
      <c r="V410" s="120">
        <f>IF(EXACT(D410,UPPER(D410)),1,0.01)/X410</f>
        <v>1</v>
      </c>
      <c r="W410" s="120">
        <v>0</v>
      </c>
      <c r="X410" s="120">
        <v>1</v>
      </c>
      <c r="Y410" s="127">
        <f>IF(AND(S410&lt;0,O410&gt;0),O410,0)</f>
        <v>0</v>
      </c>
      <c r="Z410" s="127">
        <f>IF(AND(S410&gt;0,O410&gt;0),O410,0)</f>
        <v>0</v>
      </c>
      <c r="AA410" s="74"/>
      <c r="AB410" s="130">
        <f>_xll.BDH(C410,$AB$11,$D$1,$D$1)</f>
        <v>307.89999999999998</v>
      </c>
      <c r="AC410" s="130">
        <f>IF(OR(OR(F410="#N/A N/A",F410="#N/A Real Time"),OR(AB410="#N/A N/A",AB410="#N/A Real Time")),0,  F410 - AB410)</f>
        <v>-10.699999999999989</v>
      </c>
      <c r="AD410" s="177">
        <f>IF(OR(AB410=0,AB410="#N/A N/A"),0,AC410 / AB410*100)</f>
        <v>-3.475154270867161</v>
      </c>
      <c r="AE410" s="132">
        <v>0</v>
      </c>
      <c r="AF410" s="133">
        <f>IF(D410 = D856,1,_xll.BDP(K410,$AF$11)*L410)</f>
        <v>1.13269</v>
      </c>
      <c r="AG410" s="134">
        <f>AC410*AE410*V410/AF410 / AI816</f>
        <v>0</v>
      </c>
      <c r="AH410" s="278">
        <f>AC410*AE410*V410/AF410 / AI856</f>
        <v>0</v>
      </c>
      <c r="AI410" s="77"/>
      <c r="AJ410" s="73"/>
      <c r="AK410" s="65"/>
    </row>
    <row r="411" spans="1:37" x14ac:dyDescent="0.2">
      <c r="B411" s="120">
        <v>2492</v>
      </c>
      <c r="C411" s="120" t="s">
        <v>117</v>
      </c>
      <c r="D411" s="120" t="str">
        <f>_xll.BDP(C411,$D$11)</f>
        <v>CHF</v>
      </c>
      <c r="E411" s="120" t="s">
        <v>289</v>
      </c>
      <c r="F411" s="121">
        <f>_xll.BDP(C411,$F$11)</f>
        <v>95.53</v>
      </c>
      <c r="G411" s="121">
        <f>_xll.BDP(C411,$G$11)</f>
        <v>94.24</v>
      </c>
      <c r="H411" s="122">
        <f>IF(OR(OR(G411="#N/A N/A",G411="#N/A Real Time"),OR(F411="#N/A N/A",F411="#N/A Real Time")),0,  G411 - F411)</f>
        <v>-1.2900000000000063</v>
      </c>
      <c r="I411" s="123">
        <f>IF(OR(F411=0,F411="#N/A N/A"),0,H411 / F411*100)</f>
        <v>-1.350361143096416</v>
      </c>
      <c r="J411" s="124">
        <v>0</v>
      </c>
      <c r="K411" s="120" t="str">
        <f>CONCATENATE(D856,D411, " Curncy")</f>
        <v>EURCHF Curncy</v>
      </c>
      <c r="L411" s="120">
        <f>IF(D411 = D856,1,_xll.BDP(K411,$L$11))</f>
        <v>1</v>
      </c>
      <c r="M411" s="260">
        <f>IF(D411 = D856,1,_xll.BDP(K411,$M$11)*L411)</f>
        <v>1.1341699999999999</v>
      </c>
      <c r="N411" s="126">
        <f>H411*J411*V411/M411</f>
        <v>0</v>
      </c>
      <c r="O411" s="127">
        <f>N411 / AA816</f>
        <v>0</v>
      </c>
      <c r="P411" s="268">
        <f>N411 / AA856</f>
        <v>0</v>
      </c>
      <c r="Q411" s="128">
        <f>IF(OR(OR(J411=0,G411 = "#N/A N/A"),G411="#N/A Real Time"),0,G411*J411*V411/M411)</f>
        <v>0</v>
      </c>
      <c r="R411" s="129">
        <f>Q411 / AA816*100</f>
        <v>0</v>
      </c>
      <c r="S411" s="273">
        <f>Q411 / AA856*100</f>
        <v>0</v>
      </c>
      <c r="T411" s="129">
        <f>IF(S411&lt;0,R411,0)</f>
        <v>0</v>
      </c>
      <c r="U411" s="273">
        <f>IF(S411&gt;0,R411,0)</f>
        <v>0</v>
      </c>
      <c r="V411" s="120">
        <f>IF(EXACT(D411,UPPER(D411)),1,0.01)/X411</f>
        <v>1</v>
      </c>
      <c r="W411" s="120">
        <v>0</v>
      </c>
      <c r="X411" s="120">
        <v>1</v>
      </c>
      <c r="Y411" s="127">
        <f>IF(AND(S411&lt;0,O411&gt;0),O411,0)</f>
        <v>0</v>
      </c>
      <c r="Z411" s="127">
        <f>IF(AND(S411&gt;0,O411&gt;0),O411,0)</f>
        <v>0</v>
      </c>
      <c r="AA411" s="74"/>
      <c r="AB411" s="130">
        <f>_xll.BDH(C411,$AB$11,$D$1,$D$1)</f>
        <v>96.37</v>
      </c>
      <c r="AC411" s="130">
        <f>IF(OR(OR(F411="#N/A N/A",F411="#N/A Real Time"),OR(AB411="#N/A N/A",AB411="#N/A Real Time")),0,  F411 - AB411)</f>
        <v>-0.84000000000000341</v>
      </c>
      <c r="AD411" s="177">
        <f>IF(OR(AB411=0,AB411="#N/A N/A"),0,AC411 / AB411*100)</f>
        <v>-0.8716405520390198</v>
      </c>
      <c r="AE411" s="132">
        <v>0</v>
      </c>
      <c r="AF411" s="133">
        <f>IF(D411 = D856,1,_xll.BDP(K411,$AF$11)*L411)</f>
        <v>1.13269</v>
      </c>
      <c r="AG411" s="134">
        <f>AC411*AE411*V411/AF411 / AI816</f>
        <v>0</v>
      </c>
      <c r="AH411" s="278">
        <f>AC411*AE411*V411/AF411 / AI856</f>
        <v>0</v>
      </c>
      <c r="AI411" s="77"/>
      <c r="AJ411" s="73"/>
      <c r="AK411" s="65"/>
    </row>
    <row r="412" spans="1:37" x14ac:dyDescent="0.2">
      <c r="B412" s="120">
        <v>347</v>
      </c>
      <c r="C412" s="120" t="s">
        <v>879</v>
      </c>
      <c r="D412" s="120" t="str">
        <f>_xll.BDP(C412,$D$11)</f>
        <v>CHF</v>
      </c>
      <c r="E412" s="120" t="s">
        <v>908</v>
      </c>
      <c r="F412" s="121">
        <f>_xll.BDP(C412,$F$11)</f>
        <v>81</v>
      </c>
      <c r="G412" s="121">
        <f>_xll.BDP(C412,$G$11)</f>
        <v>81.290000000000006</v>
      </c>
      <c r="H412" s="122">
        <f>IF(OR(OR(G412="#N/A N/A",G412="#N/A Real Time"),OR(F412="#N/A N/A",F412="#N/A Real Time")),0,  G412 - F412)</f>
        <v>0.29000000000000625</v>
      </c>
      <c r="I412" s="123">
        <f>IF(OR(F412=0,F412="#N/A N/A"),0,H412 / F412*100)</f>
        <v>0.35802469135803244</v>
      </c>
      <c r="J412" s="124">
        <v>0</v>
      </c>
      <c r="K412" s="120" t="str">
        <f>CONCATENATE(D856,D412, " Curncy")</f>
        <v>EURCHF Curncy</v>
      </c>
      <c r="L412" s="120">
        <f>IF(D412 = D856,1,_xll.BDP(K412,$L$11))</f>
        <v>1</v>
      </c>
      <c r="M412" s="260">
        <f>IF(D412 = D856,1,_xll.BDP(K412,$M$11)*L412)</f>
        <v>1.1341699999999999</v>
      </c>
      <c r="N412" s="126">
        <f>H412*J412*V412/M412</f>
        <v>0</v>
      </c>
      <c r="O412" s="127">
        <f>N412 / AA816</f>
        <v>0</v>
      </c>
      <c r="P412" s="268">
        <f>N412 / AA856</f>
        <v>0</v>
      </c>
      <c r="Q412" s="128">
        <f>IF(OR(OR(J412=0,G412 = "#N/A N/A"),G412="#N/A Real Time"),0,G412*J412*V412/M412)</f>
        <v>0</v>
      </c>
      <c r="R412" s="129">
        <f>Q412 / AA816*100</f>
        <v>0</v>
      </c>
      <c r="S412" s="273">
        <f>Q412 / AA856*100</f>
        <v>0</v>
      </c>
      <c r="T412" s="129">
        <f>IF(S412&lt;0,R412,0)</f>
        <v>0</v>
      </c>
      <c r="U412" s="273">
        <f>IF(S412&gt;0,R412,0)</f>
        <v>0</v>
      </c>
      <c r="V412" s="120">
        <f>IF(EXACT(D412,UPPER(D412)),1,0.01)/X412</f>
        <v>1</v>
      </c>
      <c r="W412" s="120">
        <v>0</v>
      </c>
      <c r="X412" s="120">
        <v>1</v>
      </c>
      <c r="Y412" s="127">
        <f>IF(AND(S412&lt;0,O412&gt;0),O412,0)</f>
        <v>0</v>
      </c>
      <c r="Z412" s="127">
        <f>IF(AND(S412&gt;0,O412&gt;0),O412,0)</f>
        <v>0</v>
      </c>
      <c r="AA412" s="74"/>
      <c r="AB412" s="130">
        <f>_xll.BDH(C412,$AB$11,$D$1,$D$1)</f>
        <v>82.28</v>
      </c>
      <c r="AC412" s="130">
        <f>IF(OR(OR(F412="#N/A N/A",F412="#N/A Real Time"),OR(AB412="#N/A N/A",AB412="#N/A Real Time")),0,  F412 - AB412)</f>
        <v>-1.2800000000000011</v>
      </c>
      <c r="AD412" s="177">
        <f>IF(OR(AB412=0,AB412="#N/A N/A"),0,AC412 / AB412*100)</f>
        <v>-1.5556635877491505</v>
      </c>
      <c r="AE412" s="132">
        <v>0</v>
      </c>
      <c r="AF412" s="133">
        <f>IF(D412 = D856,1,_xll.BDP(K412,$AF$11)*L412)</f>
        <v>1.13269</v>
      </c>
      <c r="AG412" s="134">
        <f>AC412*AE412*V412/AF412 / AI816</f>
        <v>0</v>
      </c>
      <c r="AH412" s="278">
        <f>AC412*AE412*V412/AF412 / AI856</f>
        <v>0</v>
      </c>
      <c r="AI412" s="77"/>
      <c r="AJ412" s="73"/>
      <c r="AK412" s="65"/>
    </row>
    <row r="413" spans="1:37" x14ac:dyDescent="0.2">
      <c r="B413" s="120">
        <v>18249</v>
      </c>
      <c r="C413" s="120" t="s">
        <v>880</v>
      </c>
      <c r="D413" s="120" t="str">
        <f>_xll.BDP(C413,$D$11)</f>
        <v>CHF</v>
      </c>
      <c r="E413" s="120" t="s">
        <v>909</v>
      </c>
      <c r="F413" s="121">
        <f>_xll.BDP(C413,$F$11)</f>
        <v>745.4</v>
      </c>
      <c r="G413" s="121">
        <f>_xll.BDP(C413,$G$11)</f>
        <v>751.2</v>
      </c>
      <c r="H413" s="122">
        <f>IF(OR(OR(G413="#N/A N/A",G413="#N/A Real Time"),OR(F413="#N/A N/A",F413="#N/A Real Time")),0,  G413 - F413)</f>
        <v>5.8000000000000682</v>
      </c>
      <c r="I413" s="123">
        <f>IF(OR(F413=0,F413="#N/A N/A"),0,H413 / F413*100)</f>
        <v>0.77810571505233006</v>
      </c>
      <c r="J413" s="124">
        <v>-12951</v>
      </c>
      <c r="K413" s="120" t="str">
        <f>CONCATENATE(D856,D413, " Curncy")</f>
        <v>EURCHF Curncy</v>
      </c>
      <c r="L413" s="120">
        <f>IF(D413 = D856,1,_xll.BDP(K413,$L$11))</f>
        <v>1</v>
      </c>
      <c r="M413" s="260">
        <f>IF(D413 = D856,1,_xll.BDP(K413,$M$11)*L413)</f>
        <v>1.1341699999999999</v>
      </c>
      <c r="N413" s="126">
        <f>H413*J413*V413/M413</f>
        <v>-66229.753916962087</v>
      </c>
      <c r="O413" s="127">
        <f>N413 / AA816</f>
        <v>-3.3129039010778677E-4</v>
      </c>
      <c r="P413" s="268">
        <f>N413 / AA856</f>
        <v>-3.0877758516744557E-4</v>
      </c>
      <c r="Q413" s="128">
        <f>IF(OR(OR(J413=0,G413 = "#N/A N/A"),G413="#N/A Real Time"),0,G413*J413*V413/M413)</f>
        <v>-8577895.0245554037</v>
      </c>
      <c r="R413" s="129">
        <f>Q413 / AA816*100</f>
        <v>-4.2907817422235608</v>
      </c>
      <c r="S413" s="273">
        <f>Q413 / AA856*100</f>
        <v>-3.9992021030652136</v>
      </c>
      <c r="T413" s="129">
        <f>IF(S413&lt;0,R413,0)</f>
        <v>-4.2907817422235608</v>
      </c>
      <c r="U413" s="273">
        <f>IF(S413&gt;0,R413,0)</f>
        <v>0</v>
      </c>
      <c r="V413" s="120">
        <f>IF(EXACT(D413,UPPER(D413)),1,0.01)/X413</f>
        <v>1</v>
      </c>
      <c r="W413" s="120">
        <v>0</v>
      </c>
      <c r="X413" s="120">
        <v>1</v>
      </c>
      <c r="Y413" s="127">
        <f>IF(AND(S413&lt;0,O413&gt;0),O413,0)</f>
        <v>0</v>
      </c>
      <c r="Z413" s="127">
        <f>IF(AND(S413&gt;0,O413&gt;0),O413,0)</f>
        <v>0</v>
      </c>
      <c r="AA413" s="74"/>
      <c r="AB413" s="130">
        <f>_xll.BDH(C413,$AB$11,$D$1,$D$1)</f>
        <v>745</v>
      </c>
      <c r="AC413" s="130">
        <f>IF(OR(OR(F413="#N/A N/A",F413="#N/A Real Time"),OR(AB413="#N/A N/A",AB413="#N/A Real Time")),0,  F413 - AB413)</f>
        <v>0.39999999999997726</v>
      </c>
      <c r="AD413" s="177">
        <f>IF(OR(AB413=0,AB413="#N/A N/A"),0,AC413 / AB413*100)</f>
        <v>5.3691275167782181E-2</v>
      </c>
      <c r="AE413" s="132">
        <v>-12951</v>
      </c>
      <c r="AF413" s="133">
        <f>IF(D413 = D856,1,_xll.BDP(K413,$AF$11)*L413)</f>
        <v>1.13269</v>
      </c>
      <c r="AG413" s="134">
        <f>AC413*AE413*V413/AF413 / AI816</f>
        <v>-2.283083164151057E-5</v>
      </c>
      <c r="AH413" s="278">
        <f>AC413*AE413*V413/AF413 / AI856</f>
        <v>-2.127930181982068E-5</v>
      </c>
      <c r="AI413" s="77"/>
      <c r="AJ413" s="73"/>
      <c r="AK413" s="65"/>
    </row>
    <row r="414" spans="1:37" x14ac:dyDescent="0.2">
      <c r="B414" s="120">
        <v>373</v>
      </c>
      <c r="C414" s="120" t="s">
        <v>882</v>
      </c>
      <c r="D414" s="120" t="str">
        <f>_xll.BDP(C414,$D$11)</f>
        <v>CHF</v>
      </c>
      <c r="E414" s="120" t="s">
        <v>911</v>
      </c>
      <c r="F414" s="121">
        <f>_xll.BDP(C414,$F$11)</f>
        <v>266.55</v>
      </c>
      <c r="G414" s="121">
        <f>_xll.BDP(C414,$G$11)</f>
        <v>267</v>
      </c>
      <c r="H414" s="122">
        <f>IF(OR(OR(G414="#N/A N/A",G414="#N/A Real Time"),OR(F414="#N/A N/A",F414="#N/A Real Time")),0,  G414 - F414)</f>
        <v>0.44999999999998863</v>
      </c>
      <c r="I414" s="123">
        <f>IF(OR(F414=0,F414="#N/A N/A"),0,H414 / F414*100)</f>
        <v>0.16882386043893777</v>
      </c>
      <c r="J414" s="124">
        <v>0</v>
      </c>
      <c r="K414" s="120" t="str">
        <f>CONCATENATE(D856,D414, " Curncy")</f>
        <v>EURCHF Curncy</v>
      </c>
      <c r="L414" s="120">
        <f>IF(D414 = D856,1,_xll.BDP(K414,$L$11))</f>
        <v>1</v>
      </c>
      <c r="M414" s="260">
        <f>IF(D414 = D856,1,_xll.BDP(K414,$M$11)*L414)</f>
        <v>1.1341699999999999</v>
      </c>
      <c r="N414" s="126">
        <f>H414*J414*V414/M414</f>
        <v>0</v>
      </c>
      <c r="O414" s="127">
        <f>N414 / AA816</f>
        <v>0</v>
      </c>
      <c r="P414" s="268">
        <f>N414 / AA856</f>
        <v>0</v>
      </c>
      <c r="Q414" s="128">
        <f>IF(OR(OR(J414=0,G414 = "#N/A N/A"),G414="#N/A Real Time"),0,G414*J414*V414/M414)</f>
        <v>0</v>
      </c>
      <c r="R414" s="129">
        <f>Q414 / AA816*100</f>
        <v>0</v>
      </c>
      <c r="S414" s="273">
        <f>Q414 / AA856*100</f>
        <v>0</v>
      </c>
      <c r="T414" s="129">
        <f>IF(S414&lt;0,R414,0)</f>
        <v>0</v>
      </c>
      <c r="U414" s="273">
        <f>IF(S414&gt;0,R414,0)</f>
        <v>0</v>
      </c>
      <c r="V414" s="120">
        <f>IF(EXACT(D414,UPPER(D414)),1,0.01)/X414</f>
        <v>1</v>
      </c>
      <c r="W414" s="120">
        <v>0</v>
      </c>
      <c r="X414" s="120">
        <v>1</v>
      </c>
      <c r="Y414" s="127">
        <f>IF(AND(S414&lt;0,O414&gt;0),O414,0)</f>
        <v>0</v>
      </c>
      <c r="Z414" s="127">
        <f>IF(AND(S414&gt;0,O414&gt;0),O414,0)</f>
        <v>0</v>
      </c>
      <c r="AA414" s="74"/>
      <c r="AB414" s="130">
        <f>_xll.BDH(C414,$AB$11,$D$1,$D$1)</f>
        <v>272.5</v>
      </c>
      <c r="AC414" s="130">
        <f>IF(OR(OR(F414="#N/A N/A",F414="#N/A Real Time"),OR(AB414="#N/A N/A",AB414="#N/A Real Time")),0,  F414 - AB414)</f>
        <v>-5.9499999999999886</v>
      </c>
      <c r="AD414" s="177">
        <f>IF(OR(AB414=0,AB414="#N/A N/A"),0,AC414 / AB414*100)</f>
        <v>-2.1834862385321059</v>
      </c>
      <c r="AE414" s="132">
        <v>0</v>
      </c>
      <c r="AF414" s="133">
        <f>IF(D414 = D856,1,_xll.BDP(K414,$AF$11)*L414)</f>
        <v>1.13269</v>
      </c>
      <c r="AG414" s="134">
        <f>AC414*AE414*V414/AF414 / AI816</f>
        <v>0</v>
      </c>
      <c r="AH414" s="278">
        <f>AC414*AE414*V414/AF414 / AI856</f>
        <v>0</v>
      </c>
      <c r="AI414" s="77"/>
      <c r="AJ414" s="73"/>
      <c r="AK414" s="65"/>
    </row>
    <row r="415" spans="1:37" x14ac:dyDescent="0.2">
      <c r="B415" s="120">
        <v>4032</v>
      </c>
      <c r="C415" s="120" t="s">
        <v>883</v>
      </c>
      <c r="D415" s="120" t="str">
        <f>_xll.BDP(C415,$D$11)</f>
        <v>CHF</v>
      </c>
      <c r="E415" s="120" t="s">
        <v>912</v>
      </c>
      <c r="F415" s="121">
        <f>_xll.BDP(C415,$F$11)</f>
        <v>2596</v>
      </c>
      <c r="G415" s="121">
        <f>_xll.BDP(C415,$G$11)</f>
        <v>2600</v>
      </c>
      <c r="H415" s="122">
        <f>IF(OR(OR(G415="#N/A N/A",G415="#N/A Real Time"),OR(F415="#N/A N/A",F415="#N/A Real Time")),0,  G415 - F415)</f>
        <v>4</v>
      </c>
      <c r="I415" s="123">
        <f>IF(OR(F415=0,F415="#N/A N/A"),0,H415 / F415*100)</f>
        <v>0.15408320493066258</v>
      </c>
      <c r="J415" s="124">
        <v>0</v>
      </c>
      <c r="K415" s="120" t="str">
        <f>CONCATENATE(D856,D415, " Curncy")</f>
        <v>EURCHF Curncy</v>
      </c>
      <c r="L415" s="120">
        <f>IF(D415 = D856,1,_xll.BDP(K415,$L$11))</f>
        <v>1</v>
      </c>
      <c r="M415" s="260">
        <f>IF(D415 = D856,1,_xll.BDP(K415,$M$11)*L415)</f>
        <v>1.1341699999999999</v>
      </c>
      <c r="N415" s="126">
        <f>H415*J415*V415/M415</f>
        <v>0</v>
      </c>
      <c r="O415" s="127">
        <f>N415 / AA816</f>
        <v>0</v>
      </c>
      <c r="P415" s="268">
        <f>N415 / AA856</f>
        <v>0</v>
      </c>
      <c r="Q415" s="128">
        <f>IF(OR(OR(J415=0,G415 = "#N/A N/A"),G415="#N/A Real Time"),0,G415*J415*V415/M415)</f>
        <v>0</v>
      </c>
      <c r="R415" s="129">
        <f>Q415 / AA816*100</f>
        <v>0</v>
      </c>
      <c r="S415" s="273">
        <f>Q415 / AA856*100</f>
        <v>0</v>
      </c>
      <c r="T415" s="129">
        <f>IF(S415&lt;0,R415,0)</f>
        <v>0</v>
      </c>
      <c r="U415" s="273">
        <f>IF(S415&gt;0,R415,0)</f>
        <v>0</v>
      </c>
      <c r="V415" s="120">
        <f>IF(EXACT(D415,UPPER(D415)),1,0.01)/X415</f>
        <v>1</v>
      </c>
      <c r="W415" s="120">
        <v>0</v>
      </c>
      <c r="X415" s="120">
        <v>1</v>
      </c>
      <c r="Y415" s="127">
        <f>IF(AND(S415&lt;0,O415&gt;0),O415,0)</f>
        <v>0</v>
      </c>
      <c r="Z415" s="127">
        <f>IF(AND(S415&gt;0,O415&gt;0),O415,0)</f>
        <v>0</v>
      </c>
      <c r="AA415" s="74"/>
      <c r="AB415" s="130">
        <f>_xll.BDH(C415,$AB$11,$D$1,$D$1)</f>
        <v>2580</v>
      </c>
      <c r="AC415" s="130">
        <f>IF(OR(OR(F415="#N/A N/A",F415="#N/A Real Time"),OR(AB415="#N/A N/A",AB415="#N/A Real Time")),0,  F415 - AB415)</f>
        <v>16</v>
      </c>
      <c r="AD415" s="177">
        <f>IF(OR(AB415=0,AB415="#N/A N/A"),0,AC415 / AB415*100)</f>
        <v>0.62015503875968991</v>
      </c>
      <c r="AE415" s="132">
        <v>0</v>
      </c>
      <c r="AF415" s="133">
        <f>IF(D415 = D856,1,_xll.BDP(K415,$AF$11)*L415)</f>
        <v>1.13269</v>
      </c>
      <c r="AG415" s="134">
        <f>AC415*AE415*V415/AF415 / AI816</f>
        <v>0</v>
      </c>
      <c r="AH415" s="278">
        <f>AC415*AE415*V415/AF415 / AI856</f>
        <v>0</v>
      </c>
      <c r="AI415" s="77"/>
      <c r="AJ415" s="73"/>
      <c r="AK415" s="65"/>
    </row>
    <row r="416" spans="1:37" x14ac:dyDescent="0.2">
      <c r="B416" s="120">
        <v>2010</v>
      </c>
      <c r="C416" s="120" t="s">
        <v>1478</v>
      </c>
      <c r="D416" s="120" t="str">
        <f>_xll.BDP(C416,$D$11)</f>
        <v>CHF</v>
      </c>
      <c r="E416" s="120" t="s">
        <v>913</v>
      </c>
      <c r="F416" s="121">
        <f>_xll.BDP(C416,$F$11)</f>
        <v>146.5</v>
      </c>
      <c r="G416" s="121">
        <f>_xll.BDP(C416,$G$11)</f>
        <v>147.35</v>
      </c>
      <c r="H416" s="122">
        <f>IF(OR(OR(G416="#N/A N/A",G416="#N/A Real Time"),OR(F416="#N/A N/A",F416="#N/A Real Time")),0,  G416 - F416)</f>
        <v>0.84999999999999432</v>
      </c>
      <c r="I416" s="123">
        <f>IF(OR(F416=0,F416="#N/A N/A"),0,H416 / F416*100)</f>
        <v>0.58020477815699267</v>
      </c>
      <c r="J416" s="124">
        <v>0</v>
      </c>
      <c r="K416" s="120" t="str">
        <f>CONCATENATE(D856,D416, " Curncy")</f>
        <v>EURCHF Curncy</v>
      </c>
      <c r="L416" s="120">
        <f>IF(D416 = D856,1,_xll.BDP(K416,$L$11))</f>
        <v>1</v>
      </c>
      <c r="M416" s="260">
        <f>IF(D416 = D856,1,_xll.BDP(K416,$M$11)*L416)</f>
        <v>1.1341699999999999</v>
      </c>
      <c r="N416" s="126">
        <f>H416*J416*V416/M416</f>
        <v>0</v>
      </c>
      <c r="O416" s="127">
        <f>N416 / AA816</f>
        <v>0</v>
      </c>
      <c r="P416" s="268">
        <f>N416 / AA856</f>
        <v>0</v>
      </c>
      <c r="Q416" s="128">
        <f>IF(OR(OR(J416=0,G416 = "#N/A N/A"),G416="#N/A Real Time"),0,G416*J416*V416/M416)</f>
        <v>0</v>
      </c>
      <c r="R416" s="129">
        <f>Q416 / AA816*100</f>
        <v>0</v>
      </c>
      <c r="S416" s="273">
        <f>Q416 / AA856*100</f>
        <v>0</v>
      </c>
      <c r="T416" s="129">
        <f>IF(S416&lt;0,R416,0)</f>
        <v>0</v>
      </c>
      <c r="U416" s="273">
        <f>IF(S416&gt;0,R416,0)</f>
        <v>0</v>
      </c>
      <c r="V416" s="120">
        <f>IF(EXACT(D416,UPPER(D416)),1,0.01)/X416</f>
        <v>1</v>
      </c>
      <c r="W416" s="120">
        <v>0</v>
      </c>
      <c r="X416" s="120">
        <v>1</v>
      </c>
      <c r="Y416" s="127">
        <f>IF(AND(S416&lt;0,O416&gt;0),O416,0)</f>
        <v>0</v>
      </c>
      <c r="Z416" s="127">
        <f>IF(AND(S416&gt;0,O416&gt;0),O416,0)</f>
        <v>0</v>
      </c>
      <c r="AA416" s="74"/>
      <c r="AB416" s="130">
        <f>_xll.BDH(C416,$AB$11,$D$1,$D$1)</f>
        <v>144.85</v>
      </c>
      <c r="AC416" s="130">
        <f>IF(OR(OR(F416="#N/A N/A",F416="#N/A Real Time"),OR(AB416="#N/A N/A",AB416="#N/A Real Time")),0,  F416 - AB416)</f>
        <v>1.6500000000000057</v>
      </c>
      <c r="AD416" s="177">
        <f>IF(OR(AB416=0,AB416="#N/A N/A"),0,AC416 / AB416*100)</f>
        <v>1.1391094235415988</v>
      </c>
      <c r="AE416" s="132">
        <v>0</v>
      </c>
      <c r="AF416" s="133">
        <f>IF(D416 = D856,1,_xll.BDP(K416,$AF$11)*L416)</f>
        <v>1.13269</v>
      </c>
      <c r="AG416" s="134">
        <f>AC416*AE416*V416/AF416 / AI816</f>
        <v>0</v>
      </c>
      <c r="AH416" s="278">
        <f>AC416*AE416*V416/AF416 / AI856</f>
        <v>0</v>
      </c>
      <c r="AI416" s="77"/>
      <c r="AJ416" s="73"/>
      <c r="AK416" s="65"/>
    </row>
    <row r="417" spans="1:37" x14ac:dyDescent="0.2">
      <c r="B417" s="120">
        <v>2330</v>
      </c>
      <c r="C417" s="120" t="s">
        <v>116</v>
      </c>
      <c r="D417" s="120" t="str">
        <f>_xll.BDP(C417,$D$11)</f>
        <v>CHF</v>
      </c>
      <c r="E417" s="120" t="s">
        <v>1477</v>
      </c>
      <c r="F417" s="121">
        <f>_xll.BDP(C417,$F$11)</f>
        <v>296.7</v>
      </c>
      <c r="G417" s="121">
        <f>_xll.BDP(C417,$G$11)</f>
        <v>301.39999999999998</v>
      </c>
      <c r="H417" s="122">
        <f>IF(OR(OR(G417="#N/A N/A",G417="#N/A Real Time"),OR(F417="#N/A N/A",F417="#N/A Real Time")),0,  G417 - F417)</f>
        <v>4.6999999999999886</v>
      </c>
      <c r="I417" s="123">
        <f>IF(OR(F417=0,F417="#N/A N/A"),0,H417 / F417*100)</f>
        <v>1.5840916750926823</v>
      </c>
      <c r="J417" s="124">
        <v>-7902</v>
      </c>
      <c r="K417" s="120" t="str">
        <f>CONCATENATE(D856,D417, " Curncy")</f>
        <v>EURCHF Curncy</v>
      </c>
      <c r="L417" s="120">
        <f>IF(D417 = D856,1,_xll.BDP(K417,$L$11))</f>
        <v>1</v>
      </c>
      <c r="M417" s="260">
        <f>IF(D417 = D856,1,_xll.BDP(K417,$M$11)*L417)</f>
        <v>1.1341699999999999</v>
      </c>
      <c r="N417" s="126">
        <f>H417*J417*V417/M417</f>
        <v>-32745.884655739359</v>
      </c>
      <c r="O417" s="127">
        <f>N417 / AA816</f>
        <v>-1.6379944451592023E-4</v>
      </c>
      <c r="P417" s="268">
        <f>N417 / AA856</f>
        <v>-1.5266846983680749E-4</v>
      </c>
      <c r="Q417" s="128">
        <f>IF(OR(OR(J417=0,G417 = "#N/A N/A"),G417="#N/A Real Time"),0,G417*J417*V417/M417)</f>
        <v>-2099916.9436680567</v>
      </c>
      <c r="R417" s="129">
        <f>Q417 / AA816*100</f>
        <v>-1.0504075016403931</v>
      </c>
      <c r="S417" s="273">
        <f>Q417 / AA856*100</f>
        <v>-0.97902716614497631</v>
      </c>
      <c r="T417" s="129">
        <f>IF(S417&lt;0,R417,0)</f>
        <v>-1.0504075016403931</v>
      </c>
      <c r="U417" s="273">
        <f>IF(S417&gt;0,R417,0)</f>
        <v>0</v>
      </c>
      <c r="V417" s="120">
        <f>IF(EXACT(D417,UPPER(D417)),1,0.01)/X417</f>
        <v>1</v>
      </c>
      <c r="W417" s="120">
        <v>0</v>
      </c>
      <c r="X417" s="120">
        <v>1</v>
      </c>
      <c r="Y417" s="127">
        <f>IF(AND(S417&lt;0,O417&gt;0),O417,0)</f>
        <v>0</v>
      </c>
      <c r="Z417" s="127">
        <f>IF(AND(S417&gt;0,O417&gt;0),O417,0)</f>
        <v>0</v>
      </c>
      <c r="AA417" s="74"/>
      <c r="AB417" s="130">
        <f>_xll.BDH(C417,$AB$11,$D$1,$D$1)</f>
        <v>297</v>
      </c>
      <c r="AC417" s="130">
        <f>IF(OR(OR(F417="#N/A N/A",F417="#N/A Real Time"),OR(AB417="#N/A N/A",AB417="#N/A Real Time")),0,  F417 - AB417)</f>
        <v>-0.30000000000001137</v>
      </c>
      <c r="AD417" s="177">
        <f>IF(OR(AB417=0,AB417="#N/A N/A"),0,AC417 / AB417*100)</f>
        <v>-0.10101010101010485</v>
      </c>
      <c r="AE417" s="132">
        <v>-7902</v>
      </c>
      <c r="AF417" s="133">
        <f>IF(D417 = D856,1,_xll.BDP(K417,$AF$11)*L417)</f>
        <v>1.13269</v>
      </c>
      <c r="AG417" s="134">
        <f>AC417*AE417*V417/AF417 / AI816</f>
        <v>1.0447604333520592E-5</v>
      </c>
      <c r="AH417" s="278">
        <f>AC417*AE417*V417/AF417 / AI856</f>
        <v>9.7376096235950267E-6</v>
      </c>
      <c r="AI417" s="77"/>
      <c r="AJ417" s="73"/>
      <c r="AK417" s="65"/>
    </row>
    <row r="418" spans="1:37" x14ac:dyDescent="0.2">
      <c r="A418" s="209"/>
      <c r="B418" s="120">
        <v>6433</v>
      </c>
      <c r="C418" s="120" t="s">
        <v>1534</v>
      </c>
      <c r="D418" s="120" t="str">
        <f>_xll.BDP(C418,$D$11)</f>
        <v>CHF</v>
      </c>
      <c r="E418" s="120" t="s">
        <v>1535</v>
      </c>
      <c r="F418" s="121">
        <f>_xll.BDP(C418,$F$11)</f>
        <v>157.75</v>
      </c>
      <c r="G418" s="121">
        <f>_xll.BDP(C418,$G$11)</f>
        <v>158.80000000000001</v>
      </c>
      <c r="H418" s="122">
        <f>IF(OR(OR(G418="#N/A N/A",G418="#N/A Real Time"),OR(F418="#N/A N/A",F418="#N/A Real Time")),0,  G418 - F418)</f>
        <v>1.0500000000000114</v>
      </c>
      <c r="I418" s="123">
        <f>IF(OR(F418=0,F418="#N/A N/A"),0,H418 / F418*100)</f>
        <v>0.66561014263075202</v>
      </c>
      <c r="J418" s="124">
        <v>0</v>
      </c>
      <c r="K418" s="120" t="str">
        <f>CONCATENATE(D856,D418, " Curncy")</f>
        <v>EURCHF Curncy</v>
      </c>
      <c r="L418" s="120">
        <f>IF(D418 = D856,1,_xll.BDP(K418,$L$11))</f>
        <v>1</v>
      </c>
      <c r="M418" s="260">
        <f>IF(D418 = D856,1,_xll.BDP(K418,$M$11)*L418)</f>
        <v>1.1341699999999999</v>
      </c>
      <c r="N418" s="126">
        <f>H418*J418*V418/M418</f>
        <v>0</v>
      </c>
      <c r="O418" s="127">
        <f>N418 / AA816</f>
        <v>0</v>
      </c>
      <c r="P418" s="268">
        <f>N418 / AA856</f>
        <v>0</v>
      </c>
      <c r="Q418" s="128">
        <f>IF(OR(OR(J418=0,G418 = "#N/A N/A"),G418="#N/A Real Time"),0,G418*J418*V418/M418)</f>
        <v>0</v>
      </c>
      <c r="R418" s="129">
        <f>Q418 / AA816*100</f>
        <v>0</v>
      </c>
      <c r="S418" s="273">
        <f>Q418 / AA856*100</f>
        <v>0</v>
      </c>
      <c r="T418" s="129">
        <f>IF(S418&lt;0,R418,0)</f>
        <v>0</v>
      </c>
      <c r="U418" s="273">
        <f>IF(S418&gt;0,R418,0)</f>
        <v>0</v>
      </c>
      <c r="V418" s="120">
        <f>IF(EXACT(D418,UPPER(D418)),1,0.01)/X418</f>
        <v>1</v>
      </c>
      <c r="W418" s="120">
        <v>0</v>
      </c>
      <c r="X418" s="120">
        <v>1</v>
      </c>
      <c r="Y418" s="127">
        <f>IF(AND(S418&lt;0,O418&gt;0),O418,0)</f>
        <v>0</v>
      </c>
      <c r="Z418" s="127">
        <f>IF(AND(S418&gt;0,O418&gt;0),O418,0)</f>
        <v>0</v>
      </c>
      <c r="AA418" s="218"/>
      <c r="AB418" s="130">
        <f>_xll.BDH(C418,$AB$11,$D$1,$D$1)</f>
        <v>156</v>
      </c>
      <c r="AC418" s="130">
        <f>IF(OR(OR(F418="#N/A N/A",F418="#N/A Real Time"),OR(AB418="#N/A N/A",AB418="#N/A Real Time")),0,  F418 - AB418)</f>
        <v>1.75</v>
      </c>
      <c r="AD418" s="177">
        <f>IF(OR(AB418=0,AB418="#N/A N/A"),0,AC418 / AB418*100)</f>
        <v>1.1217948717948718</v>
      </c>
      <c r="AE418" s="132">
        <v>0</v>
      </c>
      <c r="AF418" s="133">
        <f>IF(D418 = D856,1,_xll.BDP(K418,$AF$11)*L418)</f>
        <v>1.13269</v>
      </c>
      <c r="AG418" s="134">
        <f>AC418*AE418*V418/AF418 / AI816</f>
        <v>0</v>
      </c>
      <c r="AH418" s="278">
        <f>AC418*AE418*V418/AF418 / AI856</f>
        <v>0</v>
      </c>
      <c r="AI418" s="223"/>
      <c r="AJ418" s="73"/>
      <c r="AK418" s="65"/>
    </row>
    <row r="419" spans="1:37" x14ac:dyDescent="0.2">
      <c r="B419" s="120">
        <v>23690</v>
      </c>
      <c r="C419" s="120" t="s">
        <v>884</v>
      </c>
      <c r="D419" s="120" t="str">
        <f>_xll.BDP(C419,$D$11)</f>
        <v>CHF</v>
      </c>
      <c r="E419" s="120" t="s">
        <v>914</v>
      </c>
      <c r="F419" s="121">
        <f>_xll.BDP(C419,$F$11)</f>
        <v>12.92</v>
      </c>
      <c r="G419" s="121">
        <f>_xll.BDP(C419,$G$11)</f>
        <v>13.065</v>
      </c>
      <c r="H419" s="122">
        <f>IF(OR(OR(G419="#N/A N/A",G419="#N/A Real Time"),OR(F419="#N/A N/A",F419="#N/A Real Time")),0,  G419 - F419)</f>
        <v>0.14499999999999957</v>
      </c>
      <c r="I419" s="123">
        <f>IF(OR(F419=0,F419="#N/A N/A"),0,H419 / F419*100)</f>
        <v>1.1222910216718234</v>
      </c>
      <c r="J419" s="124">
        <v>0</v>
      </c>
      <c r="K419" s="120" t="str">
        <f>CONCATENATE(D856,D419, " Curncy")</f>
        <v>EURCHF Curncy</v>
      </c>
      <c r="L419" s="120">
        <f>IF(D419 = D856,1,_xll.BDP(K419,$L$11))</f>
        <v>1</v>
      </c>
      <c r="M419" s="260">
        <f>IF(D419 = D856,1,_xll.BDP(K419,$M$11)*L419)</f>
        <v>1.1341699999999999</v>
      </c>
      <c r="N419" s="126">
        <f>H419*J419*V419/M419</f>
        <v>0</v>
      </c>
      <c r="O419" s="127">
        <f>N419 / AA816</f>
        <v>0</v>
      </c>
      <c r="P419" s="268">
        <f>N419 / AA856</f>
        <v>0</v>
      </c>
      <c r="Q419" s="128">
        <f>IF(OR(OR(J419=0,G419 = "#N/A N/A"),G419="#N/A Real Time"),0,G419*J419*V419/M419)</f>
        <v>0</v>
      </c>
      <c r="R419" s="129">
        <f>Q419 / AA816*100</f>
        <v>0</v>
      </c>
      <c r="S419" s="273">
        <f>Q419 / AA856*100</f>
        <v>0</v>
      </c>
      <c r="T419" s="129">
        <f>IF(S419&lt;0,R419,0)</f>
        <v>0</v>
      </c>
      <c r="U419" s="273">
        <f>IF(S419&gt;0,R419,0)</f>
        <v>0</v>
      </c>
      <c r="V419" s="120">
        <f>IF(EXACT(D419,UPPER(D419)),1,0.01)/X419</f>
        <v>1</v>
      </c>
      <c r="W419" s="120">
        <v>0</v>
      </c>
      <c r="X419" s="120">
        <v>1</v>
      </c>
      <c r="Y419" s="127">
        <f>IF(AND(S419&lt;0,O419&gt;0),O419,0)</f>
        <v>0</v>
      </c>
      <c r="Z419" s="127">
        <f>IF(AND(S419&gt;0,O419&gt;0),O419,0)</f>
        <v>0</v>
      </c>
      <c r="AA419" s="74"/>
      <c r="AB419" s="130">
        <f>_xll.BDH(C419,$AB$11,$D$1,$D$1)</f>
        <v>12.734999999999999</v>
      </c>
      <c r="AC419" s="130">
        <f>IF(OR(OR(F419="#N/A N/A",F419="#N/A Real Time"),OR(AB419="#N/A N/A",AB419="#N/A Real Time")),0,  F419 - AB419)</f>
        <v>0.1850000000000005</v>
      </c>
      <c r="AD419" s="177">
        <f>IF(OR(AB419=0,AB419="#N/A N/A"),0,AC419 / AB419*100)</f>
        <v>1.452689438555167</v>
      </c>
      <c r="AE419" s="132">
        <v>0</v>
      </c>
      <c r="AF419" s="133">
        <f>IF(D419 = D856,1,_xll.BDP(K419,$AF$11)*L419)</f>
        <v>1.13269</v>
      </c>
      <c r="AG419" s="134">
        <f>AC419*AE419*V419/AF419 / AI816</f>
        <v>0</v>
      </c>
      <c r="AH419" s="278">
        <f>AC419*AE419*V419/AF419 / AI856</f>
        <v>0</v>
      </c>
      <c r="AI419" s="77"/>
      <c r="AJ419" s="73"/>
      <c r="AK419" s="65"/>
    </row>
    <row r="420" spans="1:37" x14ac:dyDescent="0.2">
      <c r="B420" s="120">
        <v>372</v>
      </c>
      <c r="C420" s="120" t="s">
        <v>885</v>
      </c>
      <c r="D420" s="120" t="str">
        <f>_xll.BDP(C420,$D$11)</f>
        <v>CHF</v>
      </c>
      <c r="E420" s="120" t="s">
        <v>915</v>
      </c>
      <c r="F420" s="121">
        <f>_xll.BDP(C420,$F$11)</f>
        <v>317.10000000000002</v>
      </c>
      <c r="G420" s="121">
        <f>_xll.BDP(C420,$G$11)</f>
        <v>319.89999999999998</v>
      </c>
      <c r="H420" s="122">
        <f>IF(OR(OR(G420="#N/A N/A",G420="#N/A Real Time"),OR(F420="#N/A N/A",F420="#N/A Real Time")),0,  G420 - F420)</f>
        <v>2.7999999999999545</v>
      </c>
      <c r="I420" s="123">
        <f>IF(OR(F420=0,F420="#N/A N/A"),0,H420 / F420*100)</f>
        <v>0.8830022075055044</v>
      </c>
      <c r="J420" s="124">
        <v>0</v>
      </c>
      <c r="K420" s="120" t="str">
        <f>CONCATENATE(D856,D420, " Curncy")</f>
        <v>EURCHF Curncy</v>
      </c>
      <c r="L420" s="120">
        <f>IF(D420 = D856,1,_xll.BDP(K420,$L$11))</f>
        <v>1</v>
      </c>
      <c r="M420" s="260">
        <f>IF(D420 = D856,1,_xll.BDP(K420,$M$11)*L420)</f>
        <v>1.1341699999999999</v>
      </c>
      <c r="N420" s="126">
        <f>H420*J420*V420/M420</f>
        <v>0</v>
      </c>
      <c r="O420" s="127">
        <f>N420 / AA816</f>
        <v>0</v>
      </c>
      <c r="P420" s="268">
        <f>N420 / AA856</f>
        <v>0</v>
      </c>
      <c r="Q420" s="128">
        <f>IF(OR(OR(J420=0,G420 = "#N/A N/A"),G420="#N/A Real Time"),0,G420*J420*V420/M420)</f>
        <v>0</v>
      </c>
      <c r="R420" s="129">
        <f>Q420 / AA816*100</f>
        <v>0</v>
      </c>
      <c r="S420" s="273">
        <f>Q420 / AA856*100</f>
        <v>0</v>
      </c>
      <c r="T420" s="129">
        <f>IF(S420&lt;0,R420,0)</f>
        <v>0</v>
      </c>
      <c r="U420" s="273">
        <f>IF(S420&gt;0,R420,0)</f>
        <v>0</v>
      </c>
      <c r="V420" s="120">
        <f>IF(EXACT(D420,UPPER(D420)),1,0.01)/X420</f>
        <v>1</v>
      </c>
      <c r="W420" s="120">
        <v>0</v>
      </c>
      <c r="X420" s="120">
        <v>1</v>
      </c>
      <c r="Y420" s="127">
        <f>IF(AND(S420&lt;0,O420&gt;0),O420,0)</f>
        <v>0</v>
      </c>
      <c r="Z420" s="127">
        <f>IF(AND(S420&gt;0,O420&gt;0),O420,0)</f>
        <v>0</v>
      </c>
      <c r="AA420" s="74"/>
      <c r="AB420" s="130">
        <f>_xll.BDH(C420,$AB$11,$D$1,$D$1)</f>
        <v>316.8</v>
      </c>
      <c r="AC420" s="130">
        <f>IF(OR(OR(F420="#N/A N/A",F420="#N/A Real Time"),OR(AB420="#N/A N/A",AB420="#N/A Real Time")),0,  F420 - AB420)</f>
        <v>0.30000000000001137</v>
      </c>
      <c r="AD420" s="177">
        <f>IF(OR(AB420=0,AB420="#N/A N/A"),0,AC420 / AB420*100)</f>
        <v>9.4696969696973277E-2</v>
      </c>
      <c r="AE420" s="132">
        <v>0</v>
      </c>
      <c r="AF420" s="133">
        <f>IF(D420 = D856,1,_xll.BDP(K420,$AF$11)*L420)</f>
        <v>1.13269</v>
      </c>
      <c r="AG420" s="134">
        <f>AC420*AE420*V420/AF420 / AI816</f>
        <v>0</v>
      </c>
      <c r="AH420" s="278">
        <f>AC420*AE420*V420/AF420 / AI856</f>
        <v>0</v>
      </c>
      <c r="AI420" s="77"/>
      <c r="AJ420" s="73"/>
      <c r="AK420" s="65"/>
    </row>
    <row r="421" spans="1:37" x14ac:dyDescent="0.2">
      <c r="A421" s="102" t="s">
        <v>267</v>
      </c>
      <c r="B421" s="102"/>
      <c r="C421" s="102"/>
      <c r="D421" s="102"/>
      <c r="E421" s="102" t="s">
        <v>115</v>
      </c>
      <c r="F421" s="136"/>
      <c r="G421" s="136"/>
      <c r="H421" s="137"/>
      <c r="I421" s="138"/>
      <c r="J421" s="139"/>
      <c r="K421" s="102"/>
      <c r="L421" s="102"/>
      <c r="M421" s="263"/>
      <c r="N421" s="158">
        <f xml:space="preserve"> SUM(N395:N420)</f>
        <v>-109621.13263443773</v>
      </c>
      <c r="O421" s="140">
        <f xml:space="preserve"> SUM(O395:O420)</f>
        <v>-5.4834006842382848E-4</v>
      </c>
      <c r="P421" s="270">
        <f xml:space="preserve"> SUM(P395:P420)</f>
        <v>-5.1107767455426105E-4</v>
      </c>
      <c r="Q421" s="141">
        <f xml:space="preserve"> SUM(Q395:Q420)</f>
        <v>-18020099.685232375</v>
      </c>
      <c r="R421" s="142">
        <f xml:space="preserve"> SUM(R395:R420)</f>
        <v>-9.0139031197168507</v>
      </c>
      <c r="S421" s="275">
        <f xml:space="preserve"> SUM(S395:S420)</f>
        <v>-8.4013642452288373</v>
      </c>
      <c r="T421" s="142">
        <f xml:space="preserve"> SUM(T395:T420)</f>
        <v>-9.0139031197168507</v>
      </c>
      <c r="U421" s="275">
        <f xml:space="preserve"> SUM(U395:U420)</f>
        <v>0</v>
      </c>
      <c r="V421" s="102"/>
      <c r="W421" s="102"/>
      <c r="X421" s="102"/>
      <c r="Y421" s="143">
        <f xml:space="preserve"> SUM(Y395:Y420)</f>
        <v>7.7051815468624557E-5</v>
      </c>
      <c r="Z421" s="143">
        <f xml:space="preserve"> SUM(Z395:Z420)</f>
        <v>0</v>
      </c>
      <c r="AA421" s="102"/>
      <c r="AB421" s="144"/>
      <c r="AC421" s="144"/>
      <c r="AD421" s="178"/>
      <c r="AE421" s="145"/>
      <c r="AF421" s="146"/>
      <c r="AG421" s="147">
        <f xml:space="preserve"> SUM(AG395:AG420)</f>
        <v>-2.6124299421162532E-4</v>
      </c>
      <c r="AH421" s="280">
        <f xml:space="preserve"> SUM(AH395:AH420)</f>
        <v>-2.4348953246343654E-4</v>
      </c>
      <c r="AI421" s="285"/>
      <c r="AJ421" s="73"/>
      <c r="AK421" s="65"/>
    </row>
    <row r="422" spans="1:37" x14ac:dyDescent="0.2">
      <c r="A422" s="12"/>
      <c r="B422" s="34"/>
      <c r="C422" s="86"/>
      <c r="D422" s="12"/>
      <c r="E422" s="12"/>
      <c r="F422" s="89"/>
      <c r="G422" s="89"/>
      <c r="H422" s="90"/>
      <c r="I422" s="91"/>
      <c r="J422" s="21"/>
      <c r="K422" s="34"/>
      <c r="L422" s="34"/>
      <c r="M422" s="291"/>
      <c r="N422" s="99"/>
      <c r="O422" s="57"/>
      <c r="P422" s="297"/>
      <c r="Q422" s="99"/>
      <c r="R422" s="103"/>
      <c r="S422" s="303"/>
      <c r="T422" s="100"/>
      <c r="U422" s="307"/>
      <c r="V422" s="27"/>
      <c r="W422" s="12"/>
      <c r="X422" s="12"/>
      <c r="Y422" s="101"/>
      <c r="Z422" s="101"/>
      <c r="AA422" s="94"/>
      <c r="AB422" s="95"/>
      <c r="AC422" s="95"/>
      <c r="AD422" s="96"/>
      <c r="AE422" s="95"/>
      <c r="AF422" s="97"/>
      <c r="AG422" s="72"/>
      <c r="AH422" s="309"/>
      <c r="AI422" s="77"/>
      <c r="AJ422" s="73"/>
      <c r="AK422" s="65"/>
    </row>
    <row r="423" spans="1:37" x14ac:dyDescent="0.2">
      <c r="A423" s="12"/>
      <c r="B423" s="120">
        <v>2901</v>
      </c>
      <c r="C423" s="120" t="s">
        <v>485</v>
      </c>
      <c r="D423" s="120" t="str">
        <f>_xll.BDP(C423,$D$11)</f>
        <v>TRY</v>
      </c>
      <c r="E423" s="120" t="s">
        <v>506</v>
      </c>
      <c r="F423" s="121">
        <f>_xll.BDP(C423,$F$11)</f>
        <v>8.44</v>
      </c>
      <c r="G423" s="121">
        <f>_xll.BDP(C423,$G$11)</f>
        <v>8.57</v>
      </c>
      <c r="H423" s="122">
        <f>IF(OR(OR(G423="#N/A N/A",G423="#N/A Real Time"),OR(F423="#N/A N/A",F423="#N/A Real Time")),0,  G423 - F423)</f>
        <v>0.13000000000000078</v>
      </c>
      <c r="I423" s="123">
        <f>IF(OR(F423=0,F423="#N/A N/A"),0,H423 / F423*100)</f>
        <v>1.5402843601895828</v>
      </c>
      <c r="J423" s="124">
        <v>0</v>
      </c>
      <c r="K423" s="120" t="str">
        <f>CONCATENATE(D856,D423, " Curncy")</f>
        <v>EURTRY Curncy</v>
      </c>
      <c r="L423" s="120">
        <f>IF(D423 = D856,1,_xll.BDP(K423,$L$11))</f>
        <v>1</v>
      </c>
      <c r="M423" s="260">
        <f>IF(D423 = D856,1,_xll.BDP(K423,$M$11)*L423)</f>
        <v>6.5496999999999996</v>
      </c>
      <c r="N423" s="126">
        <f>H423*J423*V423/M423</f>
        <v>0</v>
      </c>
      <c r="O423" s="127">
        <f>N423 / AA816</f>
        <v>0</v>
      </c>
      <c r="P423" s="268">
        <f>N423 / AA856</f>
        <v>0</v>
      </c>
      <c r="Q423" s="128">
        <f>IF(OR(OR(J423=0,G423 = "#N/A N/A"),G423="#N/A Real Time"),0,G423*J423*V423/M423)</f>
        <v>0</v>
      </c>
      <c r="R423" s="129">
        <f>Q423 / AA816*100</f>
        <v>0</v>
      </c>
      <c r="S423" s="273">
        <f>Q423 / AA856*100</f>
        <v>0</v>
      </c>
      <c r="T423" s="129">
        <f>IF(S423&lt;0,R423,0)</f>
        <v>0</v>
      </c>
      <c r="U423" s="273">
        <f>IF(S423&gt;0,R423,0)</f>
        <v>0</v>
      </c>
      <c r="V423" s="120">
        <f>IF(EXACT(D423,UPPER(D423)),1,0.01)/X423</f>
        <v>1</v>
      </c>
      <c r="W423" s="120">
        <v>0</v>
      </c>
      <c r="X423" s="120">
        <v>1</v>
      </c>
      <c r="Y423" s="127">
        <f>IF(AND(S423&lt;0,O423&gt;0),O423,0)</f>
        <v>0</v>
      </c>
      <c r="Z423" s="127">
        <f>IF(AND(S423&gt;0,O423&gt;0),O423,0)</f>
        <v>0</v>
      </c>
      <c r="AA423" s="94"/>
      <c r="AB423" s="130">
        <f>_xll.BDH(C423,$AB$11,$D$1,$D$1)</f>
        <v>8.76</v>
      </c>
      <c r="AC423" s="130">
        <f>IF(OR(OR(F423="#N/A N/A",F423="#N/A Real Time"),OR(AB423="#N/A N/A",AB423="#N/A Real Time")),0,  F423 - AB423)</f>
        <v>-0.32000000000000028</v>
      </c>
      <c r="AD423" s="177">
        <f>IF(OR(AB423=0,AB423="#N/A N/A"),0,AC423 / AB423*100)</f>
        <v>-3.6529680365296837</v>
      </c>
      <c r="AE423" s="132">
        <v>0</v>
      </c>
      <c r="AF423" s="133">
        <f>IF(D423 = D856,1,_xll.BDP(K423,$AF$11)*L423)</f>
        <v>6.5396999999999998</v>
      </c>
      <c r="AG423" s="134">
        <f>AC423*AE423*V423/AF423 / AI816</f>
        <v>0</v>
      </c>
      <c r="AH423" s="278">
        <f>AC423*AE423*V423/AF423 / AI856</f>
        <v>0</v>
      </c>
      <c r="AI423" s="77"/>
      <c r="AJ423" s="73"/>
      <c r="AK423" s="65"/>
    </row>
    <row r="424" spans="1:37" x14ac:dyDescent="0.2">
      <c r="A424" s="102" t="s">
        <v>504</v>
      </c>
      <c r="B424" s="102"/>
      <c r="C424" s="102"/>
      <c r="D424" s="102"/>
      <c r="E424" s="102" t="s">
        <v>505</v>
      </c>
      <c r="F424" s="136"/>
      <c r="G424" s="136"/>
      <c r="H424" s="137"/>
      <c r="I424" s="138"/>
      <c r="J424" s="139"/>
      <c r="K424" s="102"/>
      <c r="L424" s="102"/>
      <c r="M424" s="263"/>
      <c r="N424" s="158">
        <f xml:space="preserve"> SUM(N422:N423)</f>
        <v>0</v>
      </c>
      <c r="O424" s="140">
        <f xml:space="preserve"> SUM(O422:O423)</f>
        <v>0</v>
      </c>
      <c r="P424" s="270">
        <f xml:space="preserve"> SUM(P422:P423)</f>
        <v>0</v>
      </c>
      <c r="Q424" s="141">
        <f xml:space="preserve"> SUM(Q422:Q423)</f>
        <v>0</v>
      </c>
      <c r="R424" s="142">
        <f xml:space="preserve"> SUM(R422:R423)</f>
        <v>0</v>
      </c>
      <c r="S424" s="275">
        <f xml:space="preserve"> SUM(S422:S423)</f>
        <v>0</v>
      </c>
      <c r="T424" s="142">
        <f xml:space="preserve"> SUM(T422:T423)</f>
        <v>0</v>
      </c>
      <c r="U424" s="275">
        <f xml:space="preserve"> SUM(U422:U423)</f>
        <v>0</v>
      </c>
      <c r="V424" s="102"/>
      <c r="W424" s="102"/>
      <c r="X424" s="102"/>
      <c r="Y424" s="143">
        <f xml:space="preserve"> SUM(Y422:Y423)</f>
        <v>0</v>
      </c>
      <c r="Z424" s="143">
        <f xml:space="preserve"> SUM(Z422:Z423)</f>
        <v>0</v>
      </c>
      <c r="AA424" s="102"/>
      <c r="AB424" s="144"/>
      <c r="AC424" s="144"/>
      <c r="AD424" s="178"/>
      <c r="AE424" s="145"/>
      <c r="AF424" s="146"/>
      <c r="AG424" s="147">
        <f xml:space="preserve"> SUM(AG422:AG423)</f>
        <v>0</v>
      </c>
      <c r="AH424" s="280">
        <f xml:space="preserve"> SUM(AH422:AH423)</f>
        <v>0</v>
      </c>
      <c r="AI424" s="285"/>
      <c r="AJ424" s="73"/>
      <c r="AK424" s="65"/>
    </row>
    <row r="425" spans="1:37" x14ac:dyDescent="0.2">
      <c r="B425" s="32"/>
      <c r="C425" s="51"/>
      <c r="F425" s="38"/>
      <c r="G425" s="38"/>
      <c r="H425" s="39"/>
      <c r="I425" s="42"/>
      <c r="J425" s="18"/>
      <c r="K425" s="32"/>
      <c r="L425" s="32"/>
      <c r="M425" s="291"/>
      <c r="N425" s="99"/>
      <c r="O425" s="57"/>
      <c r="P425" s="297"/>
      <c r="Q425" s="40"/>
      <c r="R425" s="44"/>
      <c r="S425" s="303"/>
      <c r="T425" s="100"/>
      <c r="U425" s="307"/>
      <c r="V425" s="24"/>
      <c r="Y425" s="53"/>
      <c r="Z425" s="53"/>
      <c r="AA425" s="74"/>
      <c r="AB425" s="68"/>
      <c r="AC425" s="67"/>
      <c r="AD425" s="60"/>
      <c r="AE425" s="59"/>
      <c r="AF425" s="61"/>
      <c r="AG425" s="72"/>
      <c r="AH425" s="309"/>
      <c r="AI425" s="77"/>
      <c r="AJ425" s="73"/>
      <c r="AK425" s="65"/>
    </row>
    <row r="426" spans="1:37" x14ac:dyDescent="0.2">
      <c r="B426" s="120"/>
      <c r="C426" s="120" t="s">
        <v>610</v>
      </c>
      <c r="D426" s="120" t="str">
        <f>_xll.BDP(C426,$D$11)</f>
        <v>GBP</v>
      </c>
      <c r="E426" s="120" t="str">
        <f>_xll.BDP(C426,$E$11)</f>
        <v>FTSE 100 IDX FUT  Jun19</v>
      </c>
      <c r="F426" s="121">
        <f>_xll.BDP(C426,$F$11)</f>
        <v>7370</v>
      </c>
      <c r="G426" s="121">
        <f>_xll.BDP(C426,$G$11)</f>
        <v>7384.5</v>
      </c>
      <c r="H426" s="122">
        <f>IF(OR(OR(G426="#N/A N/A",G426="#N/A Real Time"),OR(F426="#N/A N/A",F426="#N/A Real Time")),0,  G426 - F426)</f>
        <v>14.5</v>
      </c>
      <c r="I426" s="123">
        <f>IF(OR(F426=0,F426="#N/A N/A"),0,H426 / F426*100)</f>
        <v>0.19674355495251017</v>
      </c>
      <c r="J426" s="124">
        <v>0</v>
      </c>
      <c r="K426" s="120" t="str">
        <f>CONCATENATE(D856,D426, " Curncy")</f>
        <v>EURGBP Curncy</v>
      </c>
      <c r="L426" s="120">
        <f>IF(D426 = D856,1,_xll.BDP(K426,$L$11))</f>
        <v>1</v>
      </c>
      <c r="M426" s="260">
        <f>IF(D426 = D856,1,_xll.BDP(K426,$M$11)*L426)</f>
        <v>0.86363000000000001</v>
      </c>
      <c r="N426" s="126">
        <f>H426*J426*V426/M426</f>
        <v>0</v>
      </c>
      <c r="O426" s="127">
        <f>N426 / AA816</f>
        <v>0</v>
      </c>
      <c r="P426" s="268">
        <f>N426 / AA856</f>
        <v>0</v>
      </c>
      <c r="Q426" s="128">
        <f>IF(OR(OR(J426=0,G426 = "#N/A N/A"),G426="#N/A Real Time"),0,G426*J426*V426/M426)</f>
        <v>0</v>
      </c>
      <c r="R426" s="129">
        <f>Q426 / AA816*100</f>
        <v>0</v>
      </c>
      <c r="S426" s="273">
        <f>Q426 / AA856*100</f>
        <v>0</v>
      </c>
      <c r="T426" s="129">
        <f>IF(S426&lt;0,R426,0)</f>
        <v>0</v>
      </c>
      <c r="U426" s="273">
        <f>IF(S426&gt;0,R426,0)</f>
        <v>0</v>
      </c>
      <c r="V426" s="120">
        <f>IF(EXACT(D426,UPPER(D426)),1,0.01)/X426</f>
        <v>1</v>
      </c>
      <c r="W426" s="120">
        <v>3</v>
      </c>
      <c r="X426" s="120">
        <v>1</v>
      </c>
      <c r="Y426" s="127">
        <f>IF(AND(S426&lt;0,O426&gt;0),O426,0)</f>
        <v>0</v>
      </c>
      <c r="Z426" s="127">
        <f>IF(AND(S426&gt;0,O426&gt;0),O426,0)</f>
        <v>0</v>
      </c>
      <c r="AA426" s="74"/>
      <c r="AB426" s="130">
        <f>_xll.BDH(C426,$AB$11,$D$1,$D$1)</f>
        <v>7362</v>
      </c>
      <c r="AC426" s="130">
        <f>IF(OR(OR(F426="#N/A N/A",F426="#N/A Real Time"),OR(AB426="#N/A N/A",AB426="#N/A Real Time")),0,  F426 - AB426)</f>
        <v>8</v>
      </c>
      <c r="AD426" s="177">
        <f>IF(OR(AB426=0,AB426="#N/A N/A"),0,AC426 / AB426*100)</f>
        <v>0.10866612333604998</v>
      </c>
      <c r="AE426" s="132">
        <v>0</v>
      </c>
      <c r="AF426" s="133">
        <f>IF(D426 = D856,1,_xll.BDP(K426,$AF$11)*L426)</f>
        <v>0.86409000000000002</v>
      </c>
      <c r="AG426" s="134">
        <f>AC426*AE426*V426/AF426 / AI816</f>
        <v>0</v>
      </c>
      <c r="AH426" s="278">
        <f>AC426*AE426*V426/AF426 / AI856</f>
        <v>0</v>
      </c>
      <c r="AI426" s="77"/>
      <c r="AJ426" s="73"/>
      <c r="AK426" s="65"/>
    </row>
    <row r="427" spans="1:37" x14ac:dyDescent="0.2">
      <c r="B427" s="120"/>
      <c r="C427" s="120" t="s">
        <v>611</v>
      </c>
      <c r="D427" s="120" t="str">
        <f>_xll.BDP(C427,$D$11)</f>
        <v>GBP</v>
      </c>
      <c r="E427" s="120" t="str">
        <f>_xll.BDP(C427,$E$11)</f>
        <v>FTSE 250 Index FU Jun19</v>
      </c>
      <c r="F427" s="121">
        <f>_xll.BDP(C427,$F$11)</f>
        <v>19572.5</v>
      </c>
      <c r="G427" s="121">
        <f>_xll.BDP(C427,$G$11)</f>
        <v>19665</v>
      </c>
      <c r="H427" s="122">
        <f>IF(OR(OR(G427="#N/A N/A",G427="#N/A Real Time"),OR(F427="#N/A N/A",F427="#N/A Real Time")),0,  G427 - F427)</f>
        <v>92.5</v>
      </c>
      <c r="I427" s="123">
        <f>IF(OR(F427=0,F427="#N/A N/A"),0,H427 / F427*100)</f>
        <v>0.4726018648614127</v>
      </c>
      <c r="J427" s="124">
        <v>0</v>
      </c>
      <c r="K427" s="120" t="str">
        <f>CONCATENATE(D856,D427, " Curncy")</f>
        <v>EURGBP Curncy</v>
      </c>
      <c r="L427" s="120">
        <f>IF(D427 = D856,1,_xll.BDP(K427,$L$11))</f>
        <v>1</v>
      </c>
      <c r="M427" s="260">
        <f>IF(D427 = D856,1,_xll.BDP(K427,$M$11)*L427)</f>
        <v>0.86363000000000001</v>
      </c>
      <c r="N427" s="126">
        <f>H427*J427*V427/M427</f>
        <v>0</v>
      </c>
      <c r="O427" s="127">
        <f>N427 / AA816</f>
        <v>0</v>
      </c>
      <c r="P427" s="268">
        <f>N427 / AA856</f>
        <v>0</v>
      </c>
      <c r="Q427" s="128">
        <f>IF(OR(OR(J427=0,G427 = "#N/A N/A"),G427="#N/A Real Time"),0,G427*J427*V427/M427)</f>
        <v>0</v>
      </c>
      <c r="R427" s="129">
        <f>Q427 / AA816*100</f>
        <v>0</v>
      </c>
      <c r="S427" s="273">
        <f>Q427 / AA856*100</f>
        <v>0</v>
      </c>
      <c r="T427" s="129">
        <f>IF(S427&lt;0,R427,0)</f>
        <v>0</v>
      </c>
      <c r="U427" s="273">
        <f>IF(S427&gt;0,R427,0)</f>
        <v>0</v>
      </c>
      <c r="V427" s="120">
        <f>IF(EXACT(D427,UPPER(D427)),1,0.01)/X427</f>
        <v>1</v>
      </c>
      <c r="W427" s="120">
        <v>3</v>
      </c>
      <c r="X427" s="120">
        <v>1</v>
      </c>
      <c r="Y427" s="127">
        <f>IF(AND(S427&lt;0,O427&gt;0),O427,0)</f>
        <v>0</v>
      </c>
      <c r="Z427" s="127">
        <f>IF(AND(S427&gt;0,O427&gt;0),O427,0)</f>
        <v>0</v>
      </c>
      <c r="AA427" s="74"/>
      <c r="AB427" s="130">
        <f>_xll.BDH(C427,$AB$11,$D$1,$D$1)</f>
        <v>19470</v>
      </c>
      <c r="AC427" s="130">
        <f>IF(OR(OR(F427="#N/A N/A",F427="#N/A Real Time"),OR(AB427="#N/A N/A",AB427="#N/A Real Time")),0,  F427 - AB427)</f>
        <v>102.5</v>
      </c>
      <c r="AD427" s="177">
        <f>IF(OR(AB427=0,AB427="#N/A N/A"),0,AC427 / AB427*100)</f>
        <v>0.52645095017976373</v>
      </c>
      <c r="AE427" s="132">
        <v>0</v>
      </c>
      <c r="AF427" s="133">
        <f>IF(D427 = D856,1,_xll.BDP(K427,$AF$11)*L427)</f>
        <v>0.86409000000000002</v>
      </c>
      <c r="AG427" s="134">
        <f>AC427*AE427*V427/AF427 / AI816</f>
        <v>0</v>
      </c>
      <c r="AH427" s="278">
        <f>AC427*AE427*V427/AF427 / AI856</f>
        <v>0</v>
      </c>
      <c r="AI427" s="77"/>
      <c r="AJ427" s="73"/>
      <c r="AK427" s="65"/>
    </row>
    <row r="428" spans="1:37" x14ac:dyDescent="0.2">
      <c r="B428" s="120">
        <v>10212</v>
      </c>
      <c r="C428" s="120" t="s">
        <v>1058</v>
      </c>
      <c r="D428" s="120" t="str">
        <f>_xll.BDP(C428,$D$11)</f>
        <v>GBp</v>
      </c>
      <c r="E428" s="120" t="s">
        <v>1174</v>
      </c>
      <c r="F428" s="121">
        <f>_xll.BDP(C428,$F$11)</f>
        <v>1060</v>
      </c>
      <c r="G428" s="121">
        <f>_xll.BDP(C428,$G$11)</f>
        <v>1061.5</v>
      </c>
      <c r="H428" s="122">
        <f>IF(OR(OR(G428="#N/A N/A",G428="#N/A Real Time"),OR(F428="#N/A N/A",F428="#N/A Real Time")),0,  G428 - F428)</f>
        <v>1.5</v>
      </c>
      <c r="I428" s="123">
        <f>IF(OR(F428=0,F428="#N/A N/A"),0,H428 / F428*100)</f>
        <v>0.14150943396226415</v>
      </c>
      <c r="J428" s="124">
        <v>0</v>
      </c>
      <c r="K428" s="120" t="str">
        <f>CONCATENATE(D856,D428, " Curncy")</f>
        <v>EURGBp Curncy</v>
      </c>
      <c r="L428" s="120">
        <f>IF(D428 = D856,1,_xll.BDP(K428,$L$11))</f>
        <v>1</v>
      </c>
      <c r="M428" s="260">
        <f>IF(D428 = D856,1,_xll.BDP(K428,$M$11)*L428)</f>
        <v>0.86363000000000001</v>
      </c>
      <c r="N428" s="126">
        <f>H428*J428*V428/M428</f>
        <v>0</v>
      </c>
      <c r="O428" s="127">
        <f>N428 / AA816</f>
        <v>0</v>
      </c>
      <c r="P428" s="268">
        <f>N428 / AA856</f>
        <v>0</v>
      </c>
      <c r="Q428" s="128">
        <f>IF(OR(OR(J428=0,G428 = "#N/A N/A"),G428="#N/A Real Time"),0,G428*J428*V428/M428)</f>
        <v>0</v>
      </c>
      <c r="R428" s="129">
        <f>Q428 / AA816*100</f>
        <v>0</v>
      </c>
      <c r="S428" s="273">
        <f>Q428 / AA856*100</f>
        <v>0</v>
      </c>
      <c r="T428" s="129">
        <f>IF(S428&lt;0,R428,0)</f>
        <v>0</v>
      </c>
      <c r="U428" s="273">
        <f>IF(S428&gt;0,R428,0)</f>
        <v>0</v>
      </c>
      <c r="V428" s="120">
        <f>IF(EXACT(D428,UPPER(D428)),1,0.01)/X428</f>
        <v>0.01</v>
      </c>
      <c r="W428" s="120">
        <v>0</v>
      </c>
      <c r="X428" s="120">
        <v>1</v>
      </c>
      <c r="Y428" s="127">
        <f>IF(AND(S428&lt;0,O428&gt;0),O428,0)</f>
        <v>0</v>
      </c>
      <c r="Z428" s="127">
        <f>IF(AND(S428&gt;0,O428&gt;0),O428,0)</f>
        <v>0</v>
      </c>
      <c r="AA428" s="74"/>
      <c r="AB428" s="130">
        <f>_xll.BDH(C428,$AB$11,$D$1,$D$1)</f>
        <v>1042.5</v>
      </c>
      <c r="AC428" s="130">
        <f>IF(OR(OR(F428="#N/A N/A",F428="#N/A Real Time"),OR(AB428="#N/A N/A",AB428="#N/A Real Time")),0,  F428 - AB428)</f>
        <v>17.5</v>
      </c>
      <c r="AD428" s="177">
        <f>IF(OR(AB428=0,AB428="#N/A N/A"),0,AC428 / AB428*100)</f>
        <v>1.6786570743405276</v>
      </c>
      <c r="AE428" s="132">
        <v>0</v>
      </c>
      <c r="AF428" s="133">
        <f>IF(D428 = D856,1,_xll.BDP(K428,$AF$11)*L428)</f>
        <v>0.86409000000000002</v>
      </c>
      <c r="AG428" s="134">
        <f>AC428*AE428*V428/AF428 / AI816</f>
        <v>0</v>
      </c>
      <c r="AH428" s="278">
        <f>AC428*AE428*V428/AF428 / AI856</f>
        <v>0</v>
      </c>
      <c r="AI428" s="77"/>
      <c r="AJ428" s="73"/>
      <c r="AK428" s="65"/>
    </row>
    <row r="429" spans="1:37" x14ac:dyDescent="0.2">
      <c r="B429" s="120">
        <v>19456</v>
      </c>
      <c r="C429" s="120" t="s">
        <v>114</v>
      </c>
      <c r="D429" s="120" t="str">
        <f>_xll.BDP(C429,$D$11)</f>
        <v>GBp</v>
      </c>
      <c r="E429" s="120" t="s">
        <v>430</v>
      </c>
      <c r="F429" s="121">
        <f>_xll.BDP(C429,$F$11)</f>
        <v>1225</v>
      </c>
      <c r="G429" s="121">
        <f>_xll.BDP(C429,$G$11)</f>
        <v>1230</v>
      </c>
      <c r="H429" s="122">
        <f>IF(OR(OR(G429="#N/A N/A",G429="#N/A Real Time"),OR(F429="#N/A N/A",F429="#N/A Real Time")),0,  G429 - F429)</f>
        <v>5</v>
      </c>
      <c r="I429" s="123">
        <f>IF(OR(F429=0,F429="#N/A N/A"),0,H429 / F429*100)</f>
        <v>0.40816326530612246</v>
      </c>
      <c r="J429" s="124">
        <v>0</v>
      </c>
      <c r="K429" s="120" t="str">
        <f>CONCATENATE(D856,D429, " Curncy")</f>
        <v>EURGBp Curncy</v>
      </c>
      <c r="L429" s="120">
        <f>IF(D429 = D856,1,_xll.BDP(K429,$L$11))</f>
        <v>1</v>
      </c>
      <c r="M429" s="260">
        <f>IF(D429 = D856,1,_xll.BDP(K429,$M$11)*L429)</f>
        <v>0.86363000000000001</v>
      </c>
      <c r="N429" s="126">
        <f>H429*J429*V429/M429</f>
        <v>0</v>
      </c>
      <c r="O429" s="127">
        <f>N429 / AA816</f>
        <v>0</v>
      </c>
      <c r="P429" s="268">
        <f>N429 / AA856</f>
        <v>0</v>
      </c>
      <c r="Q429" s="128">
        <f>IF(OR(OR(J429=0,G429 = "#N/A N/A"),G429="#N/A Real Time"),0,G429*J429*V429/M429)</f>
        <v>0</v>
      </c>
      <c r="R429" s="129">
        <f>Q429 / AA816*100</f>
        <v>0</v>
      </c>
      <c r="S429" s="273">
        <f>Q429 / AA856*100</f>
        <v>0</v>
      </c>
      <c r="T429" s="129">
        <f>IF(S429&lt;0,R429,0)</f>
        <v>0</v>
      </c>
      <c r="U429" s="273">
        <f>IF(S429&gt;0,R429,0)</f>
        <v>0</v>
      </c>
      <c r="V429" s="120">
        <f>IF(EXACT(D429,UPPER(D429)),1,0.01)/X429</f>
        <v>0.01</v>
      </c>
      <c r="W429" s="120">
        <v>0</v>
      </c>
      <c r="X429" s="120">
        <v>1</v>
      </c>
      <c r="Y429" s="127">
        <f>IF(AND(S429&lt;0,O429&gt;0),O429,0)</f>
        <v>0</v>
      </c>
      <c r="Z429" s="127">
        <f>IF(AND(S429&gt;0,O429&gt;0),O429,0)</f>
        <v>0</v>
      </c>
      <c r="AA429" s="74"/>
      <c r="AB429" s="130">
        <f>_xll.BDH(C429,$AB$11,$D$1,$D$1)</f>
        <v>1215</v>
      </c>
      <c r="AC429" s="130">
        <f>IF(OR(OR(F429="#N/A N/A",F429="#N/A Real Time"),OR(AB429="#N/A N/A",AB429="#N/A Real Time")),0,  F429 - AB429)</f>
        <v>10</v>
      </c>
      <c r="AD429" s="177">
        <f>IF(OR(AB429=0,AB429="#N/A N/A"),0,AC429 / AB429*100)</f>
        <v>0.82304526748971196</v>
      </c>
      <c r="AE429" s="132">
        <v>0</v>
      </c>
      <c r="AF429" s="133">
        <f>IF(D429 = D856,1,_xll.BDP(K429,$AF$11)*L429)</f>
        <v>0.86409000000000002</v>
      </c>
      <c r="AG429" s="134">
        <f>AC429*AE429*V429/AF429 / AI816</f>
        <v>0</v>
      </c>
      <c r="AH429" s="278">
        <f>AC429*AE429*V429/AF429 / AI856</f>
        <v>0</v>
      </c>
      <c r="AI429" s="77"/>
      <c r="AJ429" s="73"/>
      <c r="AK429" s="65"/>
    </row>
    <row r="430" spans="1:37" x14ac:dyDescent="0.2">
      <c r="B430" s="120">
        <v>7222</v>
      </c>
      <c r="C430" s="120" t="s">
        <v>113</v>
      </c>
      <c r="D430" s="120" t="str">
        <f>_xll.BDP(C430,$D$11)</f>
        <v>GBp</v>
      </c>
      <c r="E430" s="120" t="s">
        <v>431</v>
      </c>
      <c r="F430" s="121">
        <f>_xll.BDP(C430,$F$11)</f>
        <v>192</v>
      </c>
      <c r="G430" s="121">
        <f>_xll.BDP(C430,$G$11)</f>
        <v>186.7</v>
      </c>
      <c r="H430" s="122">
        <f>IF(OR(OR(G430="#N/A N/A",G430="#N/A Real Time"),OR(F430="#N/A N/A",F430="#N/A Real Time")),0,  G430 - F430)</f>
        <v>-5.3000000000000114</v>
      </c>
      <c r="I430" s="123">
        <f>IF(OR(F430=0,F430="#N/A N/A"),0,H430 / F430*100)</f>
        <v>-2.7604166666666723</v>
      </c>
      <c r="J430" s="124">
        <v>952242</v>
      </c>
      <c r="K430" s="120" t="str">
        <f>CONCATENATE(D856,D430, " Curncy")</f>
        <v>EURGBp Curncy</v>
      </c>
      <c r="L430" s="120">
        <f>IF(D430 = D856,1,_xll.BDP(K430,$L$11))</f>
        <v>1</v>
      </c>
      <c r="M430" s="260">
        <f>IF(D430 = D856,1,_xll.BDP(K430,$M$11)*L430)</f>
        <v>0.86363000000000001</v>
      </c>
      <c r="N430" s="126">
        <f>H430*J430*V430/M430</f>
        <v>-58438.018595926624</v>
      </c>
      <c r="O430" s="127">
        <f>N430 / AA816</f>
        <v>-2.9231505226554006E-4</v>
      </c>
      <c r="P430" s="268">
        <f>N430 / AA856</f>
        <v>-2.7245081246480619E-4</v>
      </c>
      <c r="Q430" s="128">
        <f>IF(OR(OR(J430=0,G430 = "#N/A N/A"),G430="#N/A Real Time"),0,G430*J430*V430/M430)</f>
        <v>2058561.9003508445</v>
      </c>
      <c r="R430" s="129">
        <f>Q430 / AA816*100</f>
        <v>1.0297211369429471</v>
      </c>
      <c r="S430" s="273">
        <f>Q430 / AA856*100</f>
        <v>0.95974654126753201</v>
      </c>
      <c r="T430" s="129">
        <f>IF(S430&lt;0,R430,0)</f>
        <v>0</v>
      </c>
      <c r="U430" s="273">
        <f>IF(S430&gt;0,R430,0)</f>
        <v>1.0297211369429471</v>
      </c>
      <c r="V430" s="120">
        <f>IF(EXACT(D430,UPPER(D430)),1,0.01)/X430</f>
        <v>0.01</v>
      </c>
      <c r="W430" s="120">
        <v>0</v>
      </c>
      <c r="X430" s="120">
        <v>1</v>
      </c>
      <c r="Y430" s="127">
        <f>IF(AND(S430&lt;0,O430&gt;0),O430,0)</f>
        <v>0</v>
      </c>
      <c r="Z430" s="127">
        <f>IF(AND(S430&gt;0,O430&gt;0),O430,0)</f>
        <v>0</v>
      </c>
      <c r="AA430" s="74"/>
      <c r="AB430" s="130">
        <f>_xll.BDH(C430,$AB$11,$D$1,$D$1)</f>
        <v>197</v>
      </c>
      <c r="AC430" s="130">
        <f>IF(OR(OR(F430="#N/A N/A",F430="#N/A Real Time"),OR(AB430="#N/A N/A",AB430="#N/A Real Time")),0,  F430 - AB430)</f>
        <v>-5</v>
      </c>
      <c r="AD430" s="177">
        <f>IF(OR(AB430=0,AB430="#N/A N/A"),0,AC430 / AB430*100)</f>
        <v>-2.5380710659898478</v>
      </c>
      <c r="AE430" s="132">
        <v>952242</v>
      </c>
      <c r="AF430" s="133">
        <f>IF(D430 = D856,1,_xll.BDP(K430,$AF$11)*L430)</f>
        <v>0.86409000000000002</v>
      </c>
      <c r="AG430" s="134">
        <f>AC430*AE430*V430/AF430 / AI816</f>
        <v>-2.7506026754315884E-4</v>
      </c>
      <c r="AH430" s="278">
        <f>AC430*AE430*V430/AF430 / AI856</f>
        <v>-2.5636781627566861E-4</v>
      </c>
      <c r="AI430" s="77"/>
      <c r="AJ430" s="73"/>
      <c r="AK430" s="65"/>
    </row>
    <row r="431" spans="1:37" x14ac:dyDescent="0.2">
      <c r="B431" s="120">
        <v>10244</v>
      </c>
      <c r="C431" s="120" t="s">
        <v>1059</v>
      </c>
      <c r="D431" s="120" t="str">
        <f>_xll.BDP(C431,$D$11)</f>
        <v>GBp</v>
      </c>
      <c r="E431" s="120" t="s">
        <v>1175</v>
      </c>
      <c r="F431" s="121">
        <f>_xll.BDP(C431,$F$11)</f>
        <v>2239</v>
      </c>
      <c r="G431" s="121">
        <f>_xll.BDP(C431,$G$11)</f>
        <v>2250</v>
      </c>
      <c r="H431" s="122">
        <f>IF(OR(OR(G431="#N/A N/A",G431="#N/A Real Time"),OR(F431="#N/A N/A",F431="#N/A Real Time")),0,  G431 - F431)</f>
        <v>11</v>
      </c>
      <c r="I431" s="123">
        <f>IF(OR(F431=0,F431="#N/A N/A"),0,H431 / F431*100)</f>
        <v>0.49129075480125056</v>
      </c>
      <c r="J431" s="124">
        <v>0</v>
      </c>
      <c r="K431" s="120" t="str">
        <f>CONCATENATE(D856,D431, " Curncy")</f>
        <v>EURGBp Curncy</v>
      </c>
      <c r="L431" s="120">
        <f>IF(D431 = D856,1,_xll.BDP(K431,$L$11))</f>
        <v>1</v>
      </c>
      <c r="M431" s="260">
        <f>IF(D431 = D856,1,_xll.BDP(K431,$M$11)*L431)</f>
        <v>0.86363000000000001</v>
      </c>
      <c r="N431" s="126">
        <f>H431*J431*V431/M431</f>
        <v>0</v>
      </c>
      <c r="O431" s="127">
        <f>N431 / AA816</f>
        <v>0</v>
      </c>
      <c r="P431" s="268">
        <f>N431 / AA856</f>
        <v>0</v>
      </c>
      <c r="Q431" s="128">
        <f>IF(OR(OR(J431=0,G431 = "#N/A N/A"),G431="#N/A Real Time"),0,G431*J431*V431/M431)</f>
        <v>0</v>
      </c>
      <c r="R431" s="129">
        <f>Q431 / AA816*100</f>
        <v>0</v>
      </c>
      <c r="S431" s="273">
        <f>Q431 / AA856*100</f>
        <v>0</v>
      </c>
      <c r="T431" s="129">
        <f>IF(S431&lt;0,R431,0)</f>
        <v>0</v>
      </c>
      <c r="U431" s="273">
        <f>IF(S431&gt;0,R431,0)</f>
        <v>0</v>
      </c>
      <c r="V431" s="120">
        <f>IF(EXACT(D431,UPPER(D431)),1,0.01)/X431</f>
        <v>0.01</v>
      </c>
      <c r="W431" s="120">
        <v>0</v>
      </c>
      <c r="X431" s="120">
        <v>1</v>
      </c>
      <c r="Y431" s="127">
        <f>IF(AND(S431&lt;0,O431&gt;0),O431,0)</f>
        <v>0</v>
      </c>
      <c r="Z431" s="127">
        <f>IF(AND(S431&gt;0,O431&gt;0),O431,0)</f>
        <v>0</v>
      </c>
      <c r="AA431" s="74"/>
      <c r="AB431" s="130">
        <f>_xll.BDH(C431,$AB$11,$D$1,$D$1)</f>
        <v>2224</v>
      </c>
      <c r="AC431" s="130">
        <f>IF(OR(OR(F431="#N/A N/A",F431="#N/A Real Time"),OR(AB431="#N/A N/A",AB431="#N/A Real Time")),0,  F431 - AB431)</f>
        <v>15</v>
      </c>
      <c r="AD431" s="177">
        <f>IF(OR(AB431=0,AB431="#N/A N/A"),0,AC431 / AB431*100)</f>
        <v>0.67446043165467628</v>
      </c>
      <c r="AE431" s="132">
        <v>0</v>
      </c>
      <c r="AF431" s="133">
        <f>IF(D431 = D856,1,_xll.BDP(K431,$AF$11)*L431)</f>
        <v>0.86409000000000002</v>
      </c>
      <c r="AG431" s="134">
        <f>AC431*AE431*V431/AF431 / AI816</f>
        <v>0</v>
      </c>
      <c r="AH431" s="278">
        <f>AC431*AE431*V431/AF431 / AI856</f>
        <v>0</v>
      </c>
      <c r="AI431" s="77"/>
      <c r="AJ431" s="73"/>
      <c r="AK431" s="65"/>
    </row>
    <row r="432" spans="1:37" x14ac:dyDescent="0.2">
      <c r="B432" s="120">
        <v>6444</v>
      </c>
      <c r="C432" s="120" t="s">
        <v>1060</v>
      </c>
      <c r="D432" s="120" t="str">
        <f>_xll.BDP(C432,$D$11)</f>
        <v>GBp</v>
      </c>
      <c r="E432" s="120" t="s">
        <v>1176</v>
      </c>
      <c r="F432" s="121">
        <f>_xll.BDP(C432,$F$11)</f>
        <v>849.6</v>
      </c>
      <c r="G432" s="121">
        <f>_xll.BDP(C432,$G$11)</f>
        <v>851.2</v>
      </c>
      <c r="H432" s="122">
        <f>IF(OR(OR(G432="#N/A N/A",G432="#N/A Real Time"),OR(F432="#N/A N/A",F432="#N/A Real Time")),0,  G432 - F432)</f>
        <v>1.6000000000000227</v>
      </c>
      <c r="I432" s="123">
        <f>IF(OR(F432=0,F432="#N/A N/A"),0,H432 / F432*100)</f>
        <v>0.18832391713747915</v>
      </c>
      <c r="J432" s="124">
        <v>0</v>
      </c>
      <c r="K432" s="120" t="str">
        <f>CONCATENATE(D856,D432, " Curncy")</f>
        <v>EURGBp Curncy</v>
      </c>
      <c r="L432" s="120">
        <f>IF(D432 = D856,1,_xll.BDP(K432,$L$11))</f>
        <v>1</v>
      </c>
      <c r="M432" s="260">
        <f>IF(D432 = D856,1,_xll.BDP(K432,$M$11)*L432)</f>
        <v>0.86363000000000001</v>
      </c>
      <c r="N432" s="126">
        <f>H432*J432*V432/M432</f>
        <v>0</v>
      </c>
      <c r="O432" s="127">
        <f>N432 / AA816</f>
        <v>0</v>
      </c>
      <c r="P432" s="268">
        <f>N432 / AA856</f>
        <v>0</v>
      </c>
      <c r="Q432" s="128">
        <f>IF(OR(OR(J432=0,G432 = "#N/A N/A"),G432="#N/A Real Time"),0,G432*J432*V432/M432)</f>
        <v>0</v>
      </c>
      <c r="R432" s="129">
        <f>Q432 / AA816*100</f>
        <v>0</v>
      </c>
      <c r="S432" s="273">
        <f>Q432 / AA856*100</f>
        <v>0</v>
      </c>
      <c r="T432" s="129">
        <f>IF(S432&lt;0,R432,0)</f>
        <v>0</v>
      </c>
      <c r="U432" s="273">
        <f>IF(S432&gt;0,R432,0)</f>
        <v>0</v>
      </c>
      <c r="V432" s="120">
        <f>IF(EXACT(D432,UPPER(D432)),1,0.01)/X432</f>
        <v>0.01</v>
      </c>
      <c r="W432" s="120">
        <v>0</v>
      </c>
      <c r="X432" s="120">
        <v>1</v>
      </c>
      <c r="Y432" s="127">
        <f>IF(AND(S432&lt;0,O432&gt;0),O432,0)</f>
        <v>0</v>
      </c>
      <c r="Z432" s="127">
        <f>IF(AND(S432&gt;0,O432&gt;0),O432,0)</f>
        <v>0</v>
      </c>
      <c r="AA432" s="74"/>
      <c r="AB432" s="130">
        <f>_xll.BDH(C432,$AB$11,$D$1,$D$1)</f>
        <v>842.8</v>
      </c>
      <c r="AC432" s="130">
        <f>IF(OR(OR(F432="#N/A N/A",F432="#N/A Real Time"),OR(AB432="#N/A N/A",AB432="#N/A Real Time")),0,  F432 - AB432)</f>
        <v>6.8000000000000682</v>
      </c>
      <c r="AD432" s="177">
        <f>IF(OR(AB432=0,AB432="#N/A N/A"),0,AC432 / AB432*100)</f>
        <v>0.80683436165164546</v>
      </c>
      <c r="AE432" s="132">
        <v>0</v>
      </c>
      <c r="AF432" s="133">
        <f>IF(D432 = D856,1,_xll.BDP(K432,$AF$11)*L432)</f>
        <v>0.86409000000000002</v>
      </c>
      <c r="AG432" s="134">
        <f>AC432*AE432*V432/AF432 / AI816</f>
        <v>0</v>
      </c>
      <c r="AH432" s="278">
        <f>AC432*AE432*V432/AF432 / AI856</f>
        <v>0</v>
      </c>
      <c r="AI432" s="77"/>
      <c r="AJ432" s="73"/>
      <c r="AK432" s="65"/>
    </row>
    <row r="433" spans="1:37" x14ac:dyDescent="0.2">
      <c r="B433" s="120">
        <v>21307</v>
      </c>
      <c r="C433" s="120" t="s">
        <v>112</v>
      </c>
      <c r="D433" s="120" t="str">
        <f>_xll.BDP(C433,$D$11)</f>
        <v>GBp</v>
      </c>
      <c r="E433" s="120" t="s">
        <v>340</v>
      </c>
      <c r="F433" s="121">
        <f>_xll.BDP(C433,$F$11)</f>
        <v>9.6999999999999993</v>
      </c>
      <c r="G433" s="121">
        <f>_xll.BDP(C433,$G$11)</f>
        <v>9.65</v>
      </c>
      <c r="H433" s="122">
        <f>IF(OR(OR(G433="#N/A N/A",G433="#N/A Real Time"),OR(F433="#N/A N/A",F433="#N/A Real Time")),0,  G433 - F433)</f>
        <v>-4.9999999999998934E-2</v>
      </c>
      <c r="I433" s="123">
        <f>IF(OR(F433=0,F433="#N/A N/A"),0,H433 / F433*100)</f>
        <v>-0.51546391752576226</v>
      </c>
      <c r="J433" s="124">
        <v>1531495</v>
      </c>
      <c r="K433" s="120" t="str">
        <f>CONCATENATE(D856,D433, " Curncy")</f>
        <v>EURGBp Curncy</v>
      </c>
      <c r="L433" s="120">
        <f>IF(D433 = D856,1,_xll.BDP(K433,$L$11))</f>
        <v>1</v>
      </c>
      <c r="M433" s="260">
        <f>IF(D433 = D856,1,_xll.BDP(K433,$M$11)*L433)</f>
        <v>0.86363000000000001</v>
      </c>
      <c r="N433" s="126">
        <f>H433*J433*V433/M433</f>
        <v>-886.66153329548956</v>
      </c>
      <c r="O433" s="127">
        <f>N433 / AA816</f>
        <v>-4.4352036341146787E-6</v>
      </c>
      <c r="P433" s="268">
        <f>N433 / AA856</f>
        <v>-4.1338098199052473E-6</v>
      </c>
      <c r="Q433" s="128">
        <f>IF(OR(OR(J433=0,G433 = "#N/A N/A"),G433="#N/A Real Time"),0,G433*J433*V433/M433)</f>
        <v>171125.67592603315</v>
      </c>
      <c r="R433" s="129">
        <f>Q433 / AA816*100</f>
        <v>8.5599430138415131E-2</v>
      </c>
      <c r="S433" s="273">
        <f>Q433 / AA856*100</f>
        <v>7.9782529524172974E-2</v>
      </c>
      <c r="T433" s="129">
        <f>IF(S433&lt;0,R433,0)</f>
        <v>0</v>
      </c>
      <c r="U433" s="273">
        <f>IF(S433&gt;0,R433,0)</f>
        <v>8.5599430138415131E-2</v>
      </c>
      <c r="V433" s="120">
        <f>IF(EXACT(D433,UPPER(D433)),1,0.01)/X433</f>
        <v>0.01</v>
      </c>
      <c r="W433" s="120">
        <v>0</v>
      </c>
      <c r="X433" s="120">
        <v>1</v>
      </c>
      <c r="Y433" s="127">
        <f>IF(AND(S433&lt;0,O433&gt;0),O433,0)</f>
        <v>0</v>
      </c>
      <c r="Z433" s="127">
        <f>IF(AND(S433&gt;0,O433&gt;0),O433,0)</f>
        <v>0</v>
      </c>
      <c r="AA433" s="74"/>
      <c r="AB433" s="130">
        <f>_xll.BDH(C433,$AB$11,$D$1,$D$1)</f>
        <v>9.65</v>
      </c>
      <c r="AC433" s="130">
        <f>IF(OR(OR(F433="#N/A N/A",F433="#N/A Real Time"),OR(AB433="#N/A N/A",AB433="#N/A Real Time")),0,  F433 - AB433)</f>
        <v>4.9999999999998934E-2</v>
      </c>
      <c r="AD433" s="177">
        <f>IF(OR(AB433=0,AB433="#N/A N/A"),0,AC433 / AB433*100)</f>
        <v>0.5181347150258957</v>
      </c>
      <c r="AE433" s="132">
        <v>1531495</v>
      </c>
      <c r="AF433" s="133">
        <f>IF(D433 = D856,1,_xll.BDP(K433,$AF$11)*L433)</f>
        <v>0.86409000000000002</v>
      </c>
      <c r="AG433" s="134">
        <f>AC433*AE433*V433/AF433 / AI816</f>
        <v>4.4238063899828099E-6</v>
      </c>
      <c r="AH433" s="278">
        <f>AC433*AE433*V433/AF433 / AI856</f>
        <v>4.1231748734785562E-6</v>
      </c>
      <c r="AI433" s="77"/>
      <c r="AJ433" s="73"/>
      <c r="AK433" s="65"/>
    </row>
    <row r="434" spans="1:37" x14ac:dyDescent="0.2">
      <c r="B434" s="120">
        <v>6019</v>
      </c>
      <c r="C434" s="120" t="s">
        <v>111</v>
      </c>
      <c r="D434" s="120" t="str">
        <f>_xll.BDP(C434,$D$11)</f>
        <v>GBp</v>
      </c>
      <c r="E434" s="120" t="s">
        <v>432</v>
      </c>
      <c r="F434" s="121">
        <f>_xll.BDP(C434,$F$11)</f>
        <v>2209.5</v>
      </c>
      <c r="G434" s="121">
        <f>_xll.BDP(C434,$G$11)</f>
        <v>2179</v>
      </c>
      <c r="H434" s="122">
        <f>IF(OR(OR(G434="#N/A N/A",G434="#N/A Real Time"),OR(F434="#N/A N/A",F434="#N/A Real Time")),0,  G434 - F434)</f>
        <v>-30.5</v>
      </c>
      <c r="I434" s="123">
        <f>IF(OR(F434=0,F434="#N/A N/A"),0,H434 / F434*100)</f>
        <v>-1.3804028060647204</v>
      </c>
      <c r="J434" s="124">
        <v>0</v>
      </c>
      <c r="K434" s="120" t="str">
        <f>CONCATENATE(D856,D434, " Curncy")</f>
        <v>EURGBp Curncy</v>
      </c>
      <c r="L434" s="120">
        <f>IF(D434 = D856,1,_xll.BDP(K434,$L$11))</f>
        <v>1</v>
      </c>
      <c r="M434" s="260">
        <f>IF(D434 = D856,1,_xll.BDP(K434,$M$11)*L434)</f>
        <v>0.86363000000000001</v>
      </c>
      <c r="N434" s="126">
        <f>H434*J434*V434/M434</f>
        <v>0</v>
      </c>
      <c r="O434" s="127">
        <f>N434 / AA816</f>
        <v>0</v>
      </c>
      <c r="P434" s="268">
        <f>N434 / AA856</f>
        <v>0</v>
      </c>
      <c r="Q434" s="128">
        <f>IF(OR(OR(J434=0,G434 = "#N/A N/A"),G434="#N/A Real Time"),0,G434*J434*V434/M434)</f>
        <v>0</v>
      </c>
      <c r="R434" s="129">
        <f>Q434 / AA816*100</f>
        <v>0</v>
      </c>
      <c r="S434" s="273">
        <f>Q434 / AA856*100</f>
        <v>0</v>
      </c>
      <c r="T434" s="129">
        <f>IF(S434&lt;0,R434,0)</f>
        <v>0</v>
      </c>
      <c r="U434" s="273">
        <f>IF(S434&gt;0,R434,0)</f>
        <v>0</v>
      </c>
      <c r="V434" s="120">
        <f>IF(EXACT(D434,UPPER(D434)),1,0.01)/X434</f>
        <v>0.01</v>
      </c>
      <c r="W434" s="120">
        <v>0</v>
      </c>
      <c r="X434" s="120">
        <v>1</v>
      </c>
      <c r="Y434" s="127">
        <f>IF(AND(S434&lt;0,O434&gt;0),O434,0)</f>
        <v>0</v>
      </c>
      <c r="Z434" s="127">
        <f>IF(AND(S434&gt;0,O434&gt;0),O434,0)</f>
        <v>0</v>
      </c>
      <c r="AA434" s="74"/>
      <c r="AB434" s="130">
        <f>_xll.BDH(C434,$AB$11,$D$1,$D$1)</f>
        <v>2193</v>
      </c>
      <c r="AC434" s="130">
        <f>IF(OR(OR(F434="#N/A N/A",F434="#N/A Real Time"),OR(AB434="#N/A N/A",AB434="#N/A Real Time")),0,  F434 - AB434)</f>
        <v>16.5</v>
      </c>
      <c r="AD434" s="177">
        <f>IF(OR(AB434=0,AB434="#N/A N/A"),0,AC434 / AB434*100)</f>
        <v>0.75239398084815323</v>
      </c>
      <c r="AE434" s="132">
        <v>0</v>
      </c>
      <c r="AF434" s="133">
        <f>IF(D434 = D856,1,_xll.BDP(K434,$AF$11)*L434)</f>
        <v>0.86409000000000002</v>
      </c>
      <c r="AG434" s="134">
        <f>AC434*AE434*V434/AF434 / AI816</f>
        <v>0</v>
      </c>
      <c r="AH434" s="278">
        <f>AC434*AE434*V434/AF434 / AI856</f>
        <v>0</v>
      </c>
      <c r="AI434" s="77"/>
      <c r="AJ434" s="73"/>
      <c r="AK434" s="65"/>
    </row>
    <row r="435" spans="1:37" x14ac:dyDescent="0.2">
      <c r="B435" s="120">
        <v>6408</v>
      </c>
      <c r="C435" s="120" t="s">
        <v>110</v>
      </c>
      <c r="D435" s="120" t="str">
        <f>_xll.BDP(C435,$D$11)</f>
        <v>GBp</v>
      </c>
      <c r="E435" s="120" t="s">
        <v>433</v>
      </c>
      <c r="F435" s="121">
        <f>_xll.BDP(C435,$F$11)</f>
        <v>1022.5</v>
      </c>
      <c r="G435" s="121">
        <f>_xll.BDP(C435,$G$11)</f>
        <v>1016.5</v>
      </c>
      <c r="H435" s="122">
        <f>IF(OR(OR(G435="#N/A N/A",G435="#N/A Real Time"),OR(F435="#N/A N/A",F435="#N/A Real Time")),0,  G435 - F435)</f>
        <v>-6</v>
      </c>
      <c r="I435" s="123">
        <f>IF(OR(F435=0,F435="#N/A N/A"),0,H435 / F435*100)</f>
        <v>-0.58679706601466997</v>
      </c>
      <c r="J435" s="124">
        <v>0</v>
      </c>
      <c r="K435" s="120" t="str">
        <f>CONCATENATE(D856,D435, " Curncy")</f>
        <v>EURGBp Curncy</v>
      </c>
      <c r="L435" s="120">
        <f>IF(D435 = D856,1,_xll.BDP(K435,$L$11))</f>
        <v>1</v>
      </c>
      <c r="M435" s="260">
        <f>IF(D435 = D856,1,_xll.BDP(K435,$M$11)*L435)</f>
        <v>0.86363000000000001</v>
      </c>
      <c r="N435" s="126">
        <f>H435*J435*V435/M435</f>
        <v>0</v>
      </c>
      <c r="O435" s="127">
        <f>N435 / AA816</f>
        <v>0</v>
      </c>
      <c r="P435" s="268">
        <f>N435 / AA856</f>
        <v>0</v>
      </c>
      <c r="Q435" s="128">
        <f>IF(OR(OR(J435=0,G435 = "#N/A N/A"),G435="#N/A Real Time"),0,G435*J435*V435/M435)</f>
        <v>0</v>
      </c>
      <c r="R435" s="129">
        <f>Q435 / AA816*100</f>
        <v>0</v>
      </c>
      <c r="S435" s="273">
        <f>Q435 / AA856*100</f>
        <v>0</v>
      </c>
      <c r="T435" s="129">
        <f>IF(S435&lt;0,R435,0)</f>
        <v>0</v>
      </c>
      <c r="U435" s="273">
        <f>IF(S435&gt;0,R435,0)</f>
        <v>0</v>
      </c>
      <c r="V435" s="120">
        <f>IF(EXACT(D435,UPPER(D435)),1,0.01)/X435</f>
        <v>0.01</v>
      </c>
      <c r="W435" s="120">
        <v>0</v>
      </c>
      <c r="X435" s="120">
        <v>1</v>
      </c>
      <c r="Y435" s="127">
        <f>IF(AND(S435&lt;0,O435&gt;0),O435,0)</f>
        <v>0</v>
      </c>
      <c r="Z435" s="127">
        <f>IF(AND(S435&gt;0,O435&gt;0),O435,0)</f>
        <v>0</v>
      </c>
      <c r="AA435" s="74"/>
      <c r="AB435" s="130">
        <f>_xll.BDH(C435,$AB$11,$D$1,$D$1)</f>
        <v>1001</v>
      </c>
      <c r="AC435" s="130">
        <f>IF(OR(OR(F435="#N/A N/A",F435="#N/A Real Time"),OR(AB435="#N/A N/A",AB435="#N/A Real Time")),0,  F435 - AB435)</f>
        <v>21.5</v>
      </c>
      <c r="AD435" s="177">
        <f>IF(OR(AB435=0,AB435="#N/A N/A"),0,AC435 / AB435*100)</f>
        <v>2.1478521478521482</v>
      </c>
      <c r="AE435" s="132">
        <v>0</v>
      </c>
      <c r="AF435" s="133">
        <f>IF(D435 = D856,1,_xll.BDP(K435,$AF$11)*L435)</f>
        <v>0.86409000000000002</v>
      </c>
      <c r="AG435" s="134">
        <f>AC435*AE435*V435/AF435 / AI816</f>
        <v>0</v>
      </c>
      <c r="AH435" s="278">
        <f>AC435*AE435*V435/AF435 / AI856</f>
        <v>0</v>
      </c>
      <c r="AI435" s="77"/>
      <c r="AJ435" s="73"/>
      <c r="AK435" s="65"/>
    </row>
    <row r="436" spans="1:37" x14ac:dyDescent="0.2">
      <c r="A436" s="209"/>
      <c r="B436" s="120">
        <v>19463</v>
      </c>
      <c r="C436" s="120" t="s">
        <v>1496</v>
      </c>
      <c r="D436" s="120" t="str">
        <f>_xll.BDP(C436,$D$11)</f>
        <v>GBp</v>
      </c>
      <c r="E436" s="120" t="s">
        <v>1497</v>
      </c>
      <c r="F436" s="121">
        <f>_xll.BDP(C436,$F$11)</f>
        <v>197</v>
      </c>
      <c r="G436" s="121">
        <f>_xll.BDP(C436,$G$11)</f>
        <v>197.1</v>
      </c>
      <c r="H436" s="122">
        <f>IF(OR(OR(G436="#N/A N/A",G436="#N/A Real Time"),OR(F436="#N/A N/A",F436="#N/A Real Time")),0,  G436 - F436)</f>
        <v>9.9999999999994316E-2</v>
      </c>
      <c r="I436" s="123">
        <f>IF(OR(F436=0,F436="#N/A N/A"),0,H436 / F436*100)</f>
        <v>5.0761421319794074E-2</v>
      </c>
      <c r="J436" s="124">
        <v>933141</v>
      </c>
      <c r="K436" s="120" t="str">
        <f>CONCATENATE(D856,D436, " Curncy")</f>
        <v>EURGBp Curncy</v>
      </c>
      <c r="L436" s="120">
        <f>IF(D436 = D856,1,_xll.BDP(K436,$L$11))</f>
        <v>1</v>
      </c>
      <c r="M436" s="260">
        <f>IF(D436 = D856,1,_xll.BDP(K436,$M$11)*L436)</f>
        <v>0.86363000000000001</v>
      </c>
      <c r="N436" s="126">
        <f>H436*J436*V436/M436</f>
        <v>1080.4870141147794</v>
      </c>
      <c r="O436" s="127">
        <f>N436 / AA816</f>
        <v>5.4047454994515271E-6</v>
      </c>
      <c r="P436" s="268">
        <f>N436 / AA856</f>
        <v>5.0374665658798303E-6</v>
      </c>
      <c r="Q436" s="128">
        <f>IF(OR(OR(J436=0,G436 = "#N/A N/A"),G436="#N/A Real Time"),0,G436*J436*V436/M436)</f>
        <v>2129639.9048203514</v>
      </c>
      <c r="R436" s="129">
        <f>Q436 / AA816*100</f>
        <v>1.0652753379419566</v>
      </c>
      <c r="S436" s="273">
        <f>Q436 / AA856*100</f>
        <v>0.99288466013497112</v>
      </c>
      <c r="T436" s="129">
        <f>IF(S436&lt;0,R436,0)</f>
        <v>0</v>
      </c>
      <c r="U436" s="273">
        <f>IF(S436&gt;0,R436,0)</f>
        <v>1.0652753379419566</v>
      </c>
      <c r="V436" s="120">
        <f>IF(EXACT(D436,UPPER(D436)),1,0.01)/X436</f>
        <v>0.01</v>
      </c>
      <c r="W436" s="120">
        <v>0</v>
      </c>
      <c r="X436" s="120">
        <v>1</v>
      </c>
      <c r="Y436" s="127">
        <f>IF(AND(S436&lt;0,O436&gt;0),O436,0)</f>
        <v>0</v>
      </c>
      <c r="Z436" s="127">
        <f>IF(AND(S436&gt;0,O436&gt;0),O436,0)</f>
        <v>5.4047454994515271E-6</v>
      </c>
      <c r="AA436" s="218"/>
      <c r="AB436" s="130">
        <f>_xll.BDH(C436,$AB$11,$D$1,$D$1)</f>
        <v>195.9</v>
      </c>
      <c r="AC436" s="130">
        <f>IF(OR(OR(F436="#N/A N/A",F436="#N/A Real Time"),OR(AB436="#N/A N/A",AB436="#N/A Real Time")),0,  F436 - AB436)</f>
        <v>1.0999999999999943</v>
      </c>
      <c r="AD436" s="177">
        <f>IF(OR(AB436=0,AB436="#N/A N/A"),0,AC436 / AB436*100)</f>
        <v>0.56151097498723546</v>
      </c>
      <c r="AE436" s="132">
        <v>933141</v>
      </c>
      <c r="AF436" s="133">
        <f>IF(D436 = D856,1,_xll.BDP(K436,$AF$11)*L436)</f>
        <v>0.86409000000000002</v>
      </c>
      <c r="AG436" s="134">
        <f>AC436*AE436*V436/AF436 / AI816</f>
        <v>5.9299424815758684E-5</v>
      </c>
      <c r="AH436" s="278">
        <f>AC436*AE436*V436/AF436 / AI856</f>
        <v>5.5269574854295793E-5</v>
      </c>
      <c r="AI436" s="223"/>
      <c r="AJ436" s="73"/>
      <c r="AK436" s="65"/>
    </row>
    <row r="437" spans="1:37" x14ac:dyDescent="0.2">
      <c r="B437" s="120">
        <v>10264</v>
      </c>
      <c r="C437" s="120" t="s">
        <v>109</v>
      </c>
      <c r="D437" s="120" t="str">
        <f>_xll.BDP(C437,$D$11)</f>
        <v>GBp</v>
      </c>
      <c r="E437" s="120" t="s">
        <v>1476</v>
      </c>
      <c r="F437" s="121">
        <f>_xll.BDP(C437,$F$11)</f>
        <v>455</v>
      </c>
      <c r="G437" s="121">
        <f>_xll.BDP(C437,$G$11)</f>
        <v>455.2</v>
      </c>
      <c r="H437" s="122">
        <f>IF(OR(OR(G437="#N/A N/A",G437="#N/A Real Time"),OR(F437="#N/A N/A",F437="#N/A Real Time")),0,  G437 - F437)</f>
        <v>0.19999999999998863</v>
      </c>
      <c r="I437" s="123">
        <f>IF(OR(F437=0,F437="#N/A N/A"),0,H437 / F437*100)</f>
        <v>4.3956043956041455E-2</v>
      </c>
      <c r="J437" s="124">
        <v>-547495</v>
      </c>
      <c r="K437" s="120" t="str">
        <f>CONCATENATE(D856,D437, " Curncy")</f>
        <v>EURGBp Curncy</v>
      </c>
      <c r="L437" s="120">
        <f>IF(D437 = D856,1,_xll.BDP(K437,$L$11))</f>
        <v>1</v>
      </c>
      <c r="M437" s="260">
        <f>IF(D437 = D856,1,_xll.BDP(K437,$M$11)*L437)</f>
        <v>0.86363000000000001</v>
      </c>
      <c r="N437" s="126">
        <f>H437*J437*V437/M437</f>
        <v>-1267.892500260456</v>
      </c>
      <c r="O437" s="127">
        <f>N437 / AA816</f>
        <v>-6.3421736634060946E-6</v>
      </c>
      <c r="P437" s="268">
        <f>N437 / AA856</f>
        <v>-5.9111918938003525E-6</v>
      </c>
      <c r="Q437" s="128">
        <f>IF(OR(OR(J437=0,G437 = "#N/A N/A"),G437="#N/A Real Time"),0,G437*J437*V437/M437)</f>
        <v>-2885723.3305929624</v>
      </c>
      <c r="R437" s="129">
        <f>Q437 / AA816*100</f>
        <v>-1.4434787257913095</v>
      </c>
      <c r="S437" s="273">
        <f>Q437 / AA856*100</f>
        <v>-1.345387275029037</v>
      </c>
      <c r="T437" s="129">
        <f>IF(S437&lt;0,R437,0)</f>
        <v>-1.4434787257913095</v>
      </c>
      <c r="U437" s="273">
        <f>IF(S437&gt;0,R437,0)</f>
        <v>0</v>
      </c>
      <c r="V437" s="120">
        <f>IF(EXACT(D437,UPPER(D437)),1,0.01)/X437</f>
        <v>0.01</v>
      </c>
      <c r="W437" s="120">
        <v>0</v>
      </c>
      <c r="X437" s="120">
        <v>1</v>
      </c>
      <c r="Y437" s="127">
        <f>IF(AND(S437&lt;0,O437&gt;0),O437,0)</f>
        <v>0</v>
      </c>
      <c r="Z437" s="127">
        <f>IF(AND(S437&gt;0,O437&gt;0),O437,0)</f>
        <v>0</v>
      </c>
      <c r="AA437" s="74"/>
      <c r="AB437" s="130">
        <f>_xll.BDH(C437,$AB$11,$D$1,$D$1)</f>
        <v>461</v>
      </c>
      <c r="AC437" s="130">
        <f>IF(OR(OR(F437="#N/A N/A",F437="#N/A Real Time"),OR(AB437="#N/A N/A",AB437="#N/A Real Time")),0,  F437 - AB437)</f>
        <v>-6</v>
      </c>
      <c r="AD437" s="177">
        <f>IF(OR(AB437=0,AB437="#N/A N/A"),0,AC437 / AB437*100)</f>
        <v>-1.3015184381778742</v>
      </c>
      <c r="AE437" s="132">
        <v>-547495</v>
      </c>
      <c r="AF437" s="133">
        <f>IF(D437 = D856,1,_xll.BDP(K437,$AF$11)*L437)</f>
        <v>0.86409000000000002</v>
      </c>
      <c r="AG437" s="134">
        <f>AC437*AE437*V437/AF437 / AI816</f>
        <v>1.8977628104436699E-4</v>
      </c>
      <c r="AH437" s="278">
        <f>AC437*AE437*V437/AF437 / AI856</f>
        <v>1.7687952966390541E-4</v>
      </c>
      <c r="AI437" s="77"/>
      <c r="AJ437" s="73"/>
      <c r="AK437" s="65"/>
    </row>
    <row r="438" spans="1:37" x14ac:dyDescent="0.2">
      <c r="B438" s="120">
        <v>8447</v>
      </c>
      <c r="C438" s="120" t="s">
        <v>1061</v>
      </c>
      <c r="D438" s="120" t="str">
        <f>_xll.BDP(C438,$D$11)</f>
        <v>GBp</v>
      </c>
      <c r="E438" s="120" t="s">
        <v>1177</v>
      </c>
      <c r="F438" s="121">
        <f>_xll.BDP(C438,$F$11)</f>
        <v>2068</v>
      </c>
      <c r="G438" s="121">
        <f>_xll.BDP(C438,$G$11)</f>
        <v>2094</v>
      </c>
      <c r="H438" s="122">
        <f>IF(OR(OR(G438="#N/A N/A",G438="#N/A Real Time"),OR(F438="#N/A N/A",F438="#N/A Real Time")),0,  G438 - F438)</f>
        <v>26</v>
      </c>
      <c r="I438" s="123">
        <f>IF(OR(F438=0,F438="#N/A N/A"),0,H438 / F438*100)</f>
        <v>1.2572533849129592</v>
      </c>
      <c r="J438" s="124">
        <v>0</v>
      </c>
      <c r="K438" s="120" t="str">
        <f>CONCATENATE(D856,D438, " Curncy")</f>
        <v>EURGBp Curncy</v>
      </c>
      <c r="L438" s="120">
        <f>IF(D438 = D856,1,_xll.BDP(K438,$L$11))</f>
        <v>1</v>
      </c>
      <c r="M438" s="260">
        <f>IF(D438 = D856,1,_xll.BDP(K438,$M$11)*L438)</f>
        <v>0.86363000000000001</v>
      </c>
      <c r="N438" s="126">
        <f>H438*J438*V438/M438</f>
        <v>0</v>
      </c>
      <c r="O438" s="127">
        <f>N438 / AA816</f>
        <v>0</v>
      </c>
      <c r="P438" s="268">
        <f>N438 / AA856</f>
        <v>0</v>
      </c>
      <c r="Q438" s="128">
        <f>IF(OR(OR(J438=0,G438 = "#N/A N/A"),G438="#N/A Real Time"),0,G438*J438*V438/M438)</f>
        <v>0</v>
      </c>
      <c r="R438" s="129">
        <f>Q438 / AA816*100</f>
        <v>0</v>
      </c>
      <c r="S438" s="273">
        <f>Q438 / AA856*100</f>
        <v>0</v>
      </c>
      <c r="T438" s="129">
        <f>IF(S438&lt;0,R438,0)</f>
        <v>0</v>
      </c>
      <c r="U438" s="273">
        <f>IF(S438&gt;0,R438,0)</f>
        <v>0</v>
      </c>
      <c r="V438" s="120">
        <f>IF(EXACT(D438,UPPER(D438)),1,0.01)/X438</f>
        <v>0.01</v>
      </c>
      <c r="W438" s="120">
        <v>0</v>
      </c>
      <c r="X438" s="120">
        <v>1</v>
      </c>
      <c r="Y438" s="127">
        <f>IF(AND(S438&lt;0,O438&gt;0),O438,0)</f>
        <v>0</v>
      </c>
      <c r="Z438" s="127">
        <f>IF(AND(S438&gt;0,O438&gt;0),O438,0)</f>
        <v>0</v>
      </c>
      <c r="AA438" s="74"/>
      <c r="AB438" s="130">
        <f>_xll.BDH(C438,$AB$11,$D$1,$D$1)</f>
        <v>2042</v>
      </c>
      <c r="AC438" s="130">
        <f>IF(OR(OR(F438="#N/A N/A",F438="#N/A Real Time"),OR(AB438="#N/A N/A",AB438="#N/A Real Time")),0,  F438 - AB438)</f>
        <v>26</v>
      </c>
      <c r="AD438" s="177">
        <f>IF(OR(AB438=0,AB438="#N/A N/A"),0,AC438 / AB438*100)</f>
        <v>1.2732615083251715</v>
      </c>
      <c r="AE438" s="132">
        <v>0</v>
      </c>
      <c r="AF438" s="133">
        <f>IF(D438 = D856,1,_xll.BDP(K438,$AF$11)*L438)</f>
        <v>0.86409000000000002</v>
      </c>
      <c r="AG438" s="134">
        <f>AC438*AE438*V438/AF438 / AI816</f>
        <v>0</v>
      </c>
      <c r="AH438" s="278">
        <f>AC438*AE438*V438/AF438 / AI856</f>
        <v>0</v>
      </c>
      <c r="AI438" s="77"/>
      <c r="AJ438" s="73"/>
      <c r="AK438" s="65"/>
    </row>
    <row r="439" spans="1:37" x14ac:dyDescent="0.2">
      <c r="B439" s="120">
        <v>7274</v>
      </c>
      <c r="C439" s="120" t="s">
        <v>1062</v>
      </c>
      <c r="D439" s="120" t="str">
        <f>_xll.BDP(C439,$D$11)</f>
        <v>GBp</v>
      </c>
      <c r="E439" s="120" t="s">
        <v>1178</v>
      </c>
      <c r="F439" s="121">
        <f>_xll.BDP(C439,$F$11)</f>
        <v>2527</v>
      </c>
      <c r="G439" s="121">
        <f>_xll.BDP(C439,$G$11)</f>
        <v>2539</v>
      </c>
      <c r="H439" s="122">
        <f>IF(OR(OR(G439="#N/A N/A",G439="#N/A Real Time"),OR(F439="#N/A N/A",F439="#N/A Real Time")),0,  G439 - F439)</f>
        <v>12</v>
      </c>
      <c r="I439" s="123">
        <f>IF(OR(F439=0,F439="#N/A N/A"),0,H439 / F439*100)</f>
        <v>0.47487138899881282</v>
      </c>
      <c r="J439" s="124">
        <v>178923</v>
      </c>
      <c r="K439" s="120" t="str">
        <f>CONCATENATE(D856,D439, " Curncy")</f>
        <v>EURGBp Curncy</v>
      </c>
      <c r="L439" s="120">
        <f>IF(D439 = D856,1,_xll.BDP(K439,$L$11))</f>
        <v>1</v>
      </c>
      <c r="M439" s="260">
        <f>IF(D439 = D856,1,_xll.BDP(K439,$M$11)*L439)</f>
        <v>0.86363000000000001</v>
      </c>
      <c r="N439" s="126">
        <f>H439*J439*V439/M439</f>
        <v>24861.063186781379</v>
      </c>
      <c r="O439" s="127">
        <f>N439 / AA816</f>
        <v>1.2435847688592664E-4</v>
      </c>
      <c r="P439" s="268">
        <f>N439 / AA856</f>
        <v>1.1590770917153591E-4</v>
      </c>
      <c r="Q439" s="128">
        <f>IF(OR(OR(J439=0,G439 = "#N/A N/A"),G439="#N/A Real Time"),0,G439*J439*V439/M439)</f>
        <v>5260186.6192698255</v>
      </c>
      <c r="R439" s="129">
        <f>Q439 / AA816*100</f>
        <v>2.6312181067780638</v>
      </c>
      <c r="S439" s="273">
        <f>Q439 / AA856*100</f>
        <v>2.4524139465544135</v>
      </c>
      <c r="T439" s="129">
        <f>IF(S439&lt;0,R439,0)</f>
        <v>0</v>
      </c>
      <c r="U439" s="273">
        <f>IF(S439&gt;0,R439,0)</f>
        <v>2.6312181067780638</v>
      </c>
      <c r="V439" s="120">
        <f>IF(EXACT(D439,UPPER(D439)),1,0.01)/X439</f>
        <v>0.01</v>
      </c>
      <c r="W439" s="120">
        <v>0</v>
      </c>
      <c r="X439" s="120">
        <v>1</v>
      </c>
      <c r="Y439" s="127">
        <f>IF(AND(S439&lt;0,O439&gt;0),O439,0)</f>
        <v>0</v>
      </c>
      <c r="Z439" s="127">
        <f>IF(AND(S439&gt;0,O439&gt;0),O439,0)</f>
        <v>1.2435847688592664E-4</v>
      </c>
      <c r="AA439" s="74"/>
      <c r="AB439" s="130">
        <f>_xll.BDH(C439,$AB$11,$D$1,$D$1)</f>
        <v>2511</v>
      </c>
      <c r="AC439" s="130">
        <f>IF(OR(OR(F439="#N/A N/A",F439="#N/A Real Time"),OR(AB439="#N/A N/A",AB439="#N/A Real Time")),0,  F439 - AB439)</f>
        <v>16</v>
      </c>
      <c r="AD439" s="177">
        <f>IF(OR(AB439=0,AB439="#N/A N/A"),0,AC439 / AB439*100)</f>
        <v>0.6371963361210673</v>
      </c>
      <c r="AE439" s="132">
        <v>178923</v>
      </c>
      <c r="AF439" s="133">
        <f>IF(D439 = D856,1,_xll.BDP(K439,$AF$11)*L439)</f>
        <v>0.86409000000000002</v>
      </c>
      <c r="AG439" s="134">
        <f>AC439*AE439*V439/AF439 / AI816</f>
        <v>1.6538521342137689E-4</v>
      </c>
      <c r="AH439" s="278">
        <f>AC439*AE439*V439/AF439 / AI856</f>
        <v>1.5414602184399834E-4</v>
      </c>
      <c r="AI439" s="77"/>
      <c r="AJ439" s="73"/>
      <c r="AK439" s="65"/>
    </row>
    <row r="440" spans="1:37" x14ac:dyDescent="0.2">
      <c r="B440" s="120">
        <v>6034</v>
      </c>
      <c r="C440" s="120" t="s">
        <v>1063</v>
      </c>
      <c r="D440" s="120" t="str">
        <f>_xll.BDP(C440,$D$11)</f>
        <v>GBp</v>
      </c>
      <c r="E440" s="120" t="s">
        <v>1179</v>
      </c>
      <c r="F440" s="121">
        <f>_xll.BDP(C440,$F$11)</f>
        <v>5988</v>
      </c>
      <c r="G440" s="121">
        <f>_xll.BDP(C440,$G$11)</f>
        <v>5961</v>
      </c>
      <c r="H440" s="122">
        <f>IF(OR(OR(G440="#N/A N/A",G440="#N/A Real Time"),OR(F440="#N/A N/A",F440="#N/A Real Time")),0,  G440 - F440)</f>
        <v>-27</v>
      </c>
      <c r="I440" s="123">
        <f>IF(OR(F440=0,F440="#N/A N/A"),0,H440 / F440*100)</f>
        <v>-0.45090180360721444</v>
      </c>
      <c r="J440" s="124">
        <v>0</v>
      </c>
      <c r="K440" s="120" t="str">
        <f>CONCATENATE(D856,D440, " Curncy")</f>
        <v>EURGBp Curncy</v>
      </c>
      <c r="L440" s="120">
        <f>IF(D440 = D856,1,_xll.BDP(K440,$L$11))</f>
        <v>1</v>
      </c>
      <c r="M440" s="260">
        <f>IF(D440 = D856,1,_xll.BDP(K440,$M$11)*L440)</f>
        <v>0.86363000000000001</v>
      </c>
      <c r="N440" s="126">
        <f>H440*J440*V440/M440</f>
        <v>0</v>
      </c>
      <c r="O440" s="127">
        <f>N440 / AA816</f>
        <v>0</v>
      </c>
      <c r="P440" s="268">
        <f>N440 / AA856</f>
        <v>0</v>
      </c>
      <c r="Q440" s="128">
        <f>IF(OR(OR(J440=0,G440 = "#N/A N/A"),G440="#N/A Real Time"),0,G440*J440*V440/M440)</f>
        <v>0</v>
      </c>
      <c r="R440" s="129">
        <f>Q440 / AA816*100</f>
        <v>0</v>
      </c>
      <c r="S440" s="273">
        <f>Q440 / AA856*100</f>
        <v>0</v>
      </c>
      <c r="T440" s="129">
        <f>IF(S440&lt;0,R440,0)</f>
        <v>0</v>
      </c>
      <c r="U440" s="273">
        <f>IF(S440&gt;0,R440,0)</f>
        <v>0</v>
      </c>
      <c r="V440" s="120">
        <f>IF(EXACT(D440,UPPER(D440)),1,0.01)/X440</f>
        <v>0.01</v>
      </c>
      <c r="W440" s="120">
        <v>0</v>
      </c>
      <c r="X440" s="120">
        <v>1</v>
      </c>
      <c r="Y440" s="127">
        <f>IF(AND(S440&lt;0,O440&gt;0),O440,0)</f>
        <v>0</v>
      </c>
      <c r="Z440" s="127">
        <f>IF(AND(S440&gt;0,O440&gt;0),O440,0)</f>
        <v>0</v>
      </c>
      <c r="AA440" s="74"/>
      <c r="AB440" s="130">
        <f>_xll.BDH(C440,$AB$11,$D$1,$D$1)</f>
        <v>6018</v>
      </c>
      <c r="AC440" s="130">
        <f>IF(OR(OR(F440="#N/A N/A",F440="#N/A Real Time"),OR(AB440="#N/A N/A",AB440="#N/A Real Time")),0,  F440 - AB440)</f>
        <v>-30</v>
      </c>
      <c r="AD440" s="177">
        <f>IF(OR(AB440=0,AB440="#N/A N/A"),0,AC440 / AB440*100)</f>
        <v>-0.49850448654037888</v>
      </c>
      <c r="AE440" s="132">
        <v>0</v>
      </c>
      <c r="AF440" s="133">
        <f>IF(D440 = D856,1,_xll.BDP(K440,$AF$11)*L440)</f>
        <v>0.86409000000000002</v>
      </c>
      <c r="AG440" s="134">
        <f>AC440*AE440*V440/AF440 / AI816</f>
        <v>0</v>
      </c>
      <c r="AH440" s="278">
        <f>AC440*AE440*V440/AF440 / AI856</f>
        <v>0</v>
      </c>
      <c r="AI440" s="77"/>
      <c r="AJ440" s="73"/>
      <c r="AK440" s="65"/>
    </row>
    <row r="441" spans="1:37" x14ac:dyDescent="0.2">
      <c r="B441" s="120">
        <v>22425</v>
      </c>
      <c r="C441" s="120" t="s">
        <v>108</v>
      </c>
      <c r="D441" s="120" t="str">
        <f>_xll.BDP(C441,$D$11)</f>
        <v>GBp</v>
      </c>
      <c r="E441" s="120" t="s">
        <v>434</v>
      </c>
      <c r="F441" s="121">
        <f>_xll.BDP(C441,$F$11)</f>
        <v>545.6</v>
      </c>
      <c r="G441" s="121">
        <f>_xll.BDP(C441,$G$11)</f>
        <v>542.79999999999995</v>
      </c>
      <c r="H441" s="122">
        <f>IF(OR(OR(G441="#N/A N/A",G441="#N/A Real Time"),OR(F441="#N/A N/A",F441="#N/A Real Time")),0,  G441 - F441)</f>
        <v>-2.8000000000000682</v>
      </c>
      <c r="I441" s="123">
        <f>IF(OR(F441=0,F441="#N/A N/A"),0,H441 / F441*100)</f>
        <v>-0.51319648093842885</v>
      </c>
      <c r="J441" s="124">
        <v>-973818</v>
      </c>
      <c r="K441" s="120" t="str">
        <f>CONCATENATE(D856,D441, " Curncy")</f>
        <v>EURGBp Curncy</v>
      </c>
      <c r="L441" s="120">
        <f>IF(D441 = D856,1,_xll.BDP(K441,$L$11))</f>
        <v>1</v>
      </c>
      <c r="M441" s="260">
        <f>IF(D441 = D856,1,_xll.BDP(K441,$M$11)*L441)</f>
        <v>0.86363000000000001</v>
      </c>
      <c r="N441" s="126">
        <f>H441*J441*V441/M441</f>
        <v>31572.437270591185</v>
      </c>
      <c r="O441" s="127">
        <f>N441 / AA816</f>
        <v>1.5792969838211888E-4</v>
      </c>
      <c r="P441" s="268">
        <f>N441 / AA856</f>
        <v>1.4719760170763706E-4</v>
      </c>
      <c r="Q441" s="128">
        <f>IF(OR(OR(J441=0,G441 = "#N/A N/A"),G441="#N/A Real Time"),0,G441*J441*V441/M441)</f>
        <v>-6120542.4823130276</v>
      </c>
      <c r="R441" s="129">
        <f>Q441 / AA816*100</f>
        <v>-3.0615800100647159</v>
      </c>
      <c r="S441" s="273">
        <f>Q441 / AA856*100</f>
        <v>-2.8535306502465518</v>
      </c>
      <c r="T441" s="129">
        <f>IF(S441&lt;0,R441,0)</f>
        <v>-3.0615800100647159</v>
      </c>
      <c r="U441" s="273">
        <f>IF(S441&gt;0,R441,0)</f>
        <v>0</v>
      </c>
      <c r="V441" s="120">
        <f>IF(EXACT(D441,UPPER(D441)),1,0.01)/X441</f>
        <v>0.01</v>
      </c>
      <c r="W441" s="120">
        <v>0</v>
      </c>
      <c r="X441" s="120">
        <v>1</v>
      </c>
      <c r="Y441" s="127">
        <f>IF(AND(S441&lt;0,O441&gt;0),O441,0)</f>
        <v>1.5792969838211888E-4</v>
      </c>
      <c r="Z441" s="127">
        <f>IF(AND(S441&gt;0,O441&gt;0),O441,0)</f>
        <v>0</v>
      </c>
      <c r="AA441" s="74"/>
      <c r="AB441" s="130">
        <f>_xll.BDH(C441,$AB$11,$D$1,$D$1)</f>
        <v>541</v>
      </c>
      <c r="AC441" s="130">
        <f>IF(OR(OR(F441="#N/A N/A",F441="#N/A Real Time"),OR(AB441="#N/A N/A",AB441="#N/A Real Time")),0,  F441 - AB441)</f>
        <v>4.6000000000000227</v>
      </c>
      <c r="AD441" s="177">
        <f>IF(OR(AB441=0,AB441="#N/A N/A"),0,AC441 / AB441*100)</f>
        <v>0.8502772643253278</v>
      </c>
      <c r="AE441" s="132">
        <v>-973818</v>
      </c>
      <c r="AF441" s="133">
        <f>IF(D441 = D856,1,_xll.BDP(K441,$AF$11)*L441)</f>
        <v>0.86409000000000002</v>
      </c>
      <c r="AG441" s="134">
        <f>AC441*AE441*V441/AF441 / AI816</f>
        <v>-2.587892032160707E-4</v>
      </c>
      <c r="AH441" s="278">
        <f>AC441*AE441*V441/AF441 / AI856</f>
        <v>-2.4120249535427451E-4</v>
      </c>
      <c r="AI441" s="77"/>
      <c r="AJ441" s="73"/>
      <c r="AK441" s="65"/>
    </row>
    <row r="442" spans="1:37" x14ac:dyDescent="0.2">
      <c r="B442" s="120">
        <v>5985</v>
      </c>
      <c r="C442" s="120" t="s">
        <v>1064</v>
      </c>
      <c r="D442" s="120" t="str">
        <f>_xll.BDP(C442,$D$11)</f>
        <v>GBp</v>
      </c>
      <c r="E442" s="120" t="s">
        <v>1180</v>
      </c>
      <c r="F442" s="121">
        <f>_xll.BDP(C442,$F$11)</f>
        <v>418</v>
      </c>
      <c r="G442" s="121">
        <f>_xll.BDP(C442,$G$11)</f>
        <v>419.4</v>
      </c>
      <c r="H442" s="122">
        <f>IF(OR(OR(G442="#N/A N/A",G442="#N/A Real Time"),OR(F442="#N/A N/A",F442="#N/A Real Time")),0,  G442 - F442)</f>
        <v>1.3999999999999773</v>
      </c>
      <c r="I442" s="123">
        <f>IF(OR(F442=0,F442="#N/A N/A"),0,H442 / F442*100)</f>
        <v>0.3349282296650663</v>
      </c>
      <c r="J442" s="124">
        <v>0</v>
      </c>
      <c r="K442" s="120" t="str">
        <f>CONCATENATE(D856,D442, " Curncy")</f>
        <v>EURGBp Curncy</v>
      </c>
      <c r="L442" s="120">
        <f>IF(D442 = D856,1,_xll.BDP(K442,$L$11))</f>
        <v>1</v>
      </c>
      <c r="M442" s="260">
        <f>IF(D442 = D856,1,_xll.BDP(K442,$M$11)*L442)</f>
        <v>0.86363000000000001</v>
      </c>
      <c r="N442" s="126">
        <f>H442*J442*V442/M442</f>
        <v>0</v>
      </c>
      <c r="O442" s="127">
        <f>N442 / AA816</f>
        <v>0</v>
      </c>
      <c r="P442" s="268">
        <f>N442 / AA856</f>
        <v>0</v>
      </c>
      <c r="Q442" s="128">
        <f>IF(OR(OR(J442=0,G442 = "#N/A N/A"),G442="#N/A Real Time"),0,G442*J442*V442/M442)</f>
        <v>0</v>
      </c>
      <c r="R442" s="129">
        <f>Q442 / AA816*100</f>
        <v>0</v>
      </c>
      <c r="S442" s="273">
        <f>Q442 / AA856*100</f>
        <v>0</v>
      </c>
      <c r="T442" s="129">
        <f>IF(S442&lt;0,R442,0)</f>
        <v>0</v>
      </c>
      <c r="U442" s="273">
        <f>IF(S442&gt;0,R442,0)</f>
        <v>0</v>
      </c>
      <c r="V442" s="120">
        <f>IF(EXACT(D442,UPPER(D442)),1,0.01)/X442</f>
        <v>0.01</v>
      </c>
      <c r="W442" s="120">
        <v>0</v>
      </c>
      <c r="X442" s="120">
        <v>1</v>
      </c>
      <c r="Y442" s="127">
        <f>IF(AND(S442&lt;0,O442&gt;0),O442,0)</f>
        <v>0</v>
      </c>
      <c r="Z442" s="127">
        <f>IF(AND(S442&gt;0,O442&gt;0),O442,0)</f>
        <v>0</v>
      </c>
      <c r="AA442" s="74"/>
      <c r="AB442" s="130">
        <f>_xll.BDH(C442,$AB$11,$D$1,$D$1)</f>
        <v>416.5</v>
      </c>
      <c r="AC442" s="130">
        <f>IF(OR(OR(F442="#N/A N/A",F442="#N/A Real Time"),OR(AB442="#N/A N/A",AB442="#N/A Real Time")),0,  F442 - AB442)</f>
        <v>1.5</v>
      </c>
      <c r="AD442" s="177">
        <f>IF(OR(AB442=0,AB442="#N/A N/A"),0,AC442 / AB442*100)</f>
        <v>0.36014405762304924</v>
      </c>
      <c r="AE442" s="132">
        <v>0</v>
      </c>
      <c r="AF442" s="133">
        <f>IF(D442 = D856,1,_xll.BDP(K442,$AF$11)*L442)</f>
        <v>0.86409000000000002</v>
      </c>
      <c r="AG442" s="134">
        <f>AC442*AE442*V442/AF442 / AI816</f>
        <v>0</v>
      </c>
      <c r="AH442" s="278">
        <f>AC442*AE442*V442/AF442 / AI856</f>
        <v>0</v>
      </c>
      <c r="AI442" s="77"/>
      <c r="AJ442" s="73"/>
      <c r="AK442" s="65"/>
    </row>
    <row r="443" spans="1:37" x14ac:dyDescent="0.2">
      <c r="A443" s="209"/>
      <c r="B443" s="120">
        <v>20338</v>
      </c>
      <c r="C443" s="120" t="s">
        <v>1580</v>
      </c>
      <c r="D443" s="120" t="str">
        <f>_xll.BDP(C443,$D$11)</f>
        <v>GBp</v>
      </c>
      <c r="E443" s="120" t="s">
        <v>1581</v>
      </c>
      <c r="F443" s="121">
        <f>_xll.BDP(C443,$F$11)</f>
        <v>392.1</v>
      </c>
      <c r="G443" s="121">
        <f>_xll.BDP(C443,$G$11)</f>
        <v>396.7</v>
      </c>
      <c r="H443" s="122">
        <f>IF(OR(OR(G443="#N/A N/A",G443="#N/A Real Time"),OR(F443="#N/A N/A",F443="#N/A Real Time")),0,  G443 - F443)</f>
        <v>4.5999999999999659</v>
      </c>
      <c r="I443" s="123">
        <f>IF(OR(F443=0,F443="#N/A N/A"),0,H443 / F443*100)</f>
        <v>1.1731701096658929</v>
      </c>
      <c r="J443" s="124">
        <v>338919</v>
      </c>
      <c r="K443" s="120" t="str">
        <f>CONCATENATE(D856,D443, " Curncy")</f>
        <v>EURGBp Curncy</v>
      </c>
      <c r="L443" s="120">
        <f>IF(D443 = D856,1,_xll.BDP(K443,$L$11))</f>
        <v>1</v>
      </c>
      <c r="M443" s="260">
        <f>IF(D443 = D856,1,_xll.BDP(K443,$M$11)*L443)</f>
        <v>0.86363000000000001</v>
      </c>
      <c r="N443" s="126">
        <f>H443*J443*V443/M443</f>
        <v>18052.029225478371</v>
      </c>
      <c r="O443" s="127">
        <f>N443 / AA816</f>
        <v>9.0298747174028711E-5</v>
      </c>
      <c r="P443" s="268">
        <f>N443 / AA856</f>
        <v>8.4162504946100854E-5</v>
      </c>
      <c r="Q443" s="128">
        <f>IF(OR(OR(J443=0,G443 = "#N/A N/A"),G443="#N/A Real Time"),0,G443*J443*V443/M443)</f>
        <v>1556791.3029885483</v>
      </c>
      <c r="R443" s="129">
        <f>Q443 / AA816*100</f>
        <v>0.77872854356385768</v>
      </c>
      <c r="S443" s="273">
        <f>Q443 / AA856*100</f>
        <v>0.72581012417648805</v>
      </c>
      <c r="T443" s="129">
        <f>IF(S443&lt;0,R443,0)</f>
        <v>0</v>
      </c>
      <c r="U443" s="273">
        <f>IF(S443&gt;0,R443,0)</f>
        <v>0.77872854356385768</v>
      </c>
      <c r="V443" s="120">
        <f>IF(EXACT(D443,UPPER(D443)),1,0.01)/X443</f>
        <v>0.01</v>
      </c>
      <c r="W443" s="120">
        <v>0</v>
      </c>
      <c r="X443" s="120">
        <v>1</v>
      </c>
      <c r="Y443" s="127">
        <f>IF(AND(S443&lt;0,O443&gt;0),O443,0)</f>
        <v>0</v>
      </c>
      <c r="Z443" s="127">
        <f>IF(AND(S443&gt;0,O443&gt;0),O443,0)</f>
        <v>9.0298747174028711E-5</v>
      </c>
      <c r="AA443" s="218"/>
      <c r="AB443" s="130">
        <f>_xll.BDH(C443,$AB$11,$D$1,$D$1)</f>
        <v>395.6</v>
      </c>
      <c r="AC443" s="130">
        <f>IF(OR(OR(F443="#N/A N/A",F443="#N/A Real Time"),OR(AB443="#N/A N/A",AB443="#N/A Real Time")),0,  F443 - AB443)</f>
        <v>-3.5</v>
      </c>
      <c r="AD443" s="177">
        <f>IF(OR(AB443=0,AB443="#N/A N/A"),0,AC443 / AB443*100)</f>
        <v>-0.88473205257836185</v>
      </c>
      <c r="AE443" s="132">
        <v>338919</v>
      </c>
      <c r="AF443" s="133">
        <f>IF(D443 = D856,1,_xll.BDP(K443,$AF$11)*L443)</f>
        <v>0.86409000000000002</v>
      </c>
      <c r="AG443" s="134">
        <f>AC443*AE443*V443/AF443 / AI816</f>
        <v>-6.8529014232539525E-5</v>
      </c>
      <c r="AH443" s="278">
        <f>AC443*AE443*V443/AF443 / AI856</f>
        <v>-6.3871943000868824E-5</v>
      </c>
      <c r="AI443" s="223"/>
      <c r="AJ443" s="73"/>
      <c r="AK443" s="65"/>
    </row>
    <row r="444" spans="1:37" x14ac:dyDescent="0.2">
      <c r="B444" s="120">
        <v>6286</v>
      </c>
      <c r="C444" s="120" t="s">
        <v>107</v>
      </c>
      <c r="D444" s="120" t="str">
        <f>_xll.BDP(C444,$D$11)</f>
        <v>GBp</v>
      </c>
      <c r="E444" s="120" t="s">
        <v>435</v>
      </c>
      <c r="F444" s="121">
        <f>_xll.BDP(C444,$F$11)</f>
        <v>508.8</v>
      </c>
      <c r="G444" s="121">
        <f>_xll.BDP(C444,$G$11)</f>
        <v>507</v>
      </c>
      <c r="H444" s="122">
        <f>IF(OR(OR(G444="#N/A N/A",G444="#N/A Real Time"),OR(F444="#N/A N/A",F444="#N/A Real Time")),0,  G444 - F444)</f>
        <v>-1.8000000000000114</v>
      </c>
      <c r="I444" s="123">
        <f>IF(OR(F444=0,F444="#N/A N/A"),0,H444 / F444*100)</f>
        <v>-0.35377358490566257</v>
      </c>
      <c r="J444" s="124">
        <v>30759</v>
      </c>
      <c r="K444" s="120" t="str">
        <f>CONCATENATE(D856,D444, " Curncy")</f>
        <v>EURGBp Curncy</v>
      </c>
      <c r="L444" s="120">
        <f>IF(D444 = D856,1,_xll.BDP(K444,$L$11))</f>
        <v>1</v>
      </c>
      <c r="M444" s="260">
        <f>IF(D444 = D856,1,_xll.BDP(K444,$M$11)*L444)</f>
        <v>0.86363000000000001</v>
      </c>
      <c r="N444" s="126">
        <f>H444*J444*V444/M444</f>
        <v>-641.08703958871672</v>
      </c>
      <c r="O444" s="127">
        <f>N444 / AA816</f>
        <v>-3.2068060483008677E-6</v>
      </c>
      <c r="P444" s="268">
        <f>N444 / AA856</f>
        <v>-2.988887867748105E-6</v>
      </c>
      <c r="Q444" s="128">
        <f>IF(OR(OR(J444=0,G444 = "#N/A N/A"),G444="#N/A Real Time"),0,G444*J444*V444/M444)</f>
        <v>180572.84948415411</v>
      </c>
      <c r="R444" s="129">
        <f>Q444 / AA816*100</f>
        <v>9.0325037027140551E-2</v>
      </c>
      <c r="S444" s="273">
        <f>Q444 / AA856*100</f>
        <v>8.4187008274904454E-2</v>
      </c>
      <c r="T444" s="129">
        <f>IF(S444&lt;0,R444,0)</f>
        <v>0</v>
      </c>
      <c r="U444" s="273">
        <f>IF(S444&gt;0,R444,0)</f>
        <v>9.0325037027140551E-2</v>
      </c>
      <c r="V444" s="120">
        <f>IF(EXACT(D444,UPPER(D444)),1,0.01)/X444</f>
        <v>0.01</v>
      </c>
      <c r="W444" s="120">
        <v>0</v>
      </c>
      <c r="X444" s="120">
        <v>1</v>
      </c>
      <c r="Y444" s="127">
        <f>IF(AND(S444&lt;0,O444&gt;0),O444,0)</f>
        <v>0</v>
      </c>
      <c r="Z444" s="127">
        <f>IF(AND(S444&gt;0,O444&gt;0),O444,0)</f>
        <v>0</v>
      </c>
      <c r="AA444" s="74"/>
      <c r="AB444" s="130">
        <f>_xll.BDH(C444,$AB$11,$D$1,$D$1)</f>
        <v>506.6</v>
      </c>
      <c r="AC444" s="130">
        <f>IF(OR(OR(F444="#N/A N/A",F444="#N/A Real Time"),OR(AB444="#N/A N/A",AB444="#N/A Real Time")),0,  F444 - AB444)</f>
        <v>2.1999999999999886</v>
      </c>
      <c r="AD444" s="177">
        <f>IF(OR(AB444=0,AB444="#N/A N/A"),0,AC444 / AB444*100)</f>
        <v>0.43426766679826068</v>
      </c>
      <c r="AE444" s="132">
        <v>30759</v>
      </c>
      <c r="AF444" s="133">
        <f>IF(D444 = D856,1,_xll.BDP(K444,$AF$11)*L444)</f>
        <v>0.86409000000000002</v>
      </c>
      <c r="AG444" s="134">
        <f>AC444*AE444*V444/AF444 / AI816</f>
        <v>3.9093577667424791E-6</v>
      </c>
      <c r="AH444" s="278">
        <f>AC444*AE444*V444/AF444 / AI856</f>
        <v>3.6436869732297361E-6</v>
      </c>
      <c r="AI444" s="77"/>
      <c r="AJ444" s="73"/>
      <c r="AK444" s="65"/>
    </row>
    <row r="445" spans="1:37" x14ac:dyDescent="0.2">
      <c r="B445" s="120">
        <v>7458</v>
      </c>
      <c r="C445" s="120" t="s">
        <v>1065</v>
      </c>
      <c r="D445" s="120" t="str">
        <f>_xll.BDP(C445,$D$11)</f>
        <v>GBp</v>
      </c>
      <c r="E445" s="120" t="s">
        <v>1181</v>
      </c>
      <c r="F445" s="121">
        <f>_xll.BDP(C445,$F$11)</f>
        <v>265.8</v>
      </c>
      <c r="G445" s="121">
        <f>_xll.BDP(C445,$G$11)</f>
        <v>272.8</v>
      </c>
      <c r="H445" s="122">
        <f>IF(OR(OR(G445="#N/A N/A",G445="#N/A Real Time"),OR(F445="#N/A N/A",F445="#N/A Real Time")),0,  G445 - F445)</f>
        <v>7</v>
      </c>
      <c r="I445" s="123">
        <f>IF(OR(F445=0,F445="#N/A N/A"),0,H445 / F445*100)</f>
        <v>2.6335590669676447</v>
      </c>
      <c r="J445" s="124">
        <v>0</v>
      </c>
      <c r="K445" s="120" t="str">
        <f>CONCATENATE(D856,D445, " Curncy")</f>
        <v>EURGBp Curncy</v>
      </c>
      <c r="L445" s="120">
        <f>IF(D445 = D856,1,_xll.BDP(K445,$L$11))</f>
        <v>1</v>
      </c>
      <c r="M445" s="260">
        <f>IF(D445 = D856,1,_xll.BDP(K445,$M$11)*L445)</f>
        <v>0.86363000000000001</v>
      </c>
      <c r="N445" s="126">
        <f>H445*J445*V445/M445</f>
        <v>0</v>
      </c>
      <c r="O445" s="127">
        <f>N445 / AA816</f>
        <v>0</v>
      </c>
      <c r="P445" s="268">
        <f>N445 / AA856</f>
        <v>0</v>
      </c>
      <c r="Q445" s="128">
        <f>IF(OR(OR(J445=0,G445 = "#N/A N/A"),G445="#N/A Real Time"),0,G445*J445*V445/M445)</f>
        <v>0</v>
      </c>
      <c r="R445" s="129">
        <f>Q445 / AA816*100</f>
        <v>0</v>
      </c>
      <c r="S445" s="273">
        <f>Q445 / AA856*100</f>
        <v>0</v>
      </c>
      <c r="T445" s="129">
        <f>IF(S445&lt;0,R445,0)</f>
        <v>0</v>
      </c>
      <c r="U445" s="273">
        <f>IF(S445&gt;0,R445,0)</f>
        <v>0</v>
      </c>
      <c r="V445" s="120">
        <f>IF(EXACT(D445,UPPER(D445)),1,0.01)/X445</f>
        <v>0.01</v>
      </c>
      <c r="W445" s="120">
        <v>0</v>
      </c>
      <c r="X445" s="120">
        <v>1</v>
      </c>
      <c r="Y445" s="127">
        <f>IF(AND(S445&lt;0,O445&gt;0),O445,0)</f>
        <v>0</v>
      </c>
      <c r="Z445" s="127">
        <f>IF(AND(S445&gt;0,O445&gt;0),O445,0)</f>
        <v>0</v>
      </c>
      <c r="AA445" s="74"/>
      <c r="AB445" s="130">
        <f>_xll.BDH(C445,$AB$11,$D$1,$D$1)</f>
        <v>261.39999999999998</v>
      </c>
      <c r="AC445" s="130">
        <f>IF(OR(OR(F445="#N/A N/A",F445="#N/A Real Time"),OR(AB445="#N/A N/A",AB445="#N/A Real Time")),0,  F445 - AB445)</f>
        <v>4.4000000000000341</v>
      </c>
      <c r="AD445" s="177">
        <f>IF(OR(AB445=0,AB445="#N/A N/A"),0,AC445 / AB445*100)</f>
        <v>1.6832440703902198</v>
      </c>
      <c r="AE445" s="132">
        <v>0</v>
      </c>
      <c r="AF445" s="133">
        <f>IF(D445 = D856,1,_xll.BDP(K445,$AF$11)*L445)</f>
        <v>0.86409000000000002</v>
      </c>
      <c r="AG445" s="134">
        <f>AC445*AE445*V445/AF445 / AI816</f>
        <v>0</v>
      </c>
      <c r="AH445" s="278">
        <f>AC445*AE445*V445/AF445 / AI856</f>
        <v>0</v>
      </c>
      <c r="AI445" s="77"/>
      <c r="AJ445" s="73"/>
      <c r="AK445" s="65"/>
    </row>
    <row r="446" spans="1:37" x14ac:dyDescent="0.2">
      <c r="B446" s="120">
        <v>2204</v>
      </c>
      <c r="C446" s="120" t="s">
        <v>106</v>
      </c>
      <c r="D446" s="120" t="str">
        <f>_xll.BDP(C446,$D$11)</f>
        <v>GBp</v>
      </c>
      <c r="E446" s="120" t="s">
        <v>436</v>
      </c>
      <c r="F446" s="121">
        <f>_xll.BDP(C446,$F$11)</f>
        <v>165.96</v>
      </c>
      <c r="G446" s="121">
        <f>_xll.BDP(C446,$G$11)</f>
        <v>167.74</v>
      </c>
      <c r="H446" s="122">
        <f>IF(OR(OR(G446="#N/A N/A",G446="#N/A Real Time"),OR(F446="#N/A N/A",F446="#N/A Real Time")),0,  G446 - F446)</f>
        <v>1.7800000000000011</v>
      </c>
      <c r="I446" s="123">
        <f>IF(OR(F446=0,F446="#N/A N/A"),0,H446 / F446*100)</f>
        <v>1.0725476018317672</v>
      </c>
      <c r="J446" s="124">
        <v>2872554</v>
      </c>
      <c r="K446" s="120" t="str">
        <f>CONCATENATE(D856,D446, " Curncy")</f>
        <v>EURGBp Curncy</v>
      </c>
      <c r="L446" s="120">
        <f>IF(D446 = D856,1,_xll.BDP(K446,$L$11))</f>
        <v>1</v>
      </c>
      <c r="M446" s="260">
        <f>IF(D446 = D856,1,_xll.BDP(K446,$M$11)*L446)</f>
        <v>0.86363000000000001</v>
      </c>
      <c r="N446" s="126">
        <f>H446*J446*V446/M446</f>
        <v>59205.286060002582</v>
      </c>
      <c r="O446" s="127">
        <f>N446 / AA816</f>
        <v>2.961530302506226E-4</v>
      </c>
      <c r="P446" s="268">
        <f>N446 / AA856</f>
        <v>2.7602798104423297E-4</v>
      </c>
      <c r="Q446" s="128">
        <f>IF(OR(OR(J446=0,G446 = "#N/A N/A"),G446="#N/A Real Time"),0,G446*J446*V446/M446)</f>
        <v>5579266.6762386682</v>
      </c>
      <c r="R446" s="129">
        <f>Q446 / AA816*100</f>
        <v>2.7908263648449112</v>
      </c>
      <c r="S446" s="273">
        <f>Q446 / AA856*100</f>
        <v>2.601176041593237</v>
      </c>
      <c r="T446" s="129">
        <f>IF(S446&lt;0,R446,0)</f>
        <v>0</v>
      </c>
      <c r="U446" s="273">
        <f>IF(S446&gt;0,R446,0)</f>
        <v>2.7908263648449112</v>
      </c>
      <c r="V446" s="120">
        <f>IF(EXACT(D446,UPPER(D446)),1,0.01)/X446</f>
        <v>0.01</v>
      </c>
      <c r="W446" s="120">
        <v>0</v>
      </c>
      <c r="X446" s="120">
        <v>1</v>
      </c>
      <c r="Y446" s="127">
        <f>IF(AND(S446&lt;0,O446&gt;0),O446,0)</f>
        <v>0</v>
      </c>
      <c r="Z446" s="127">
        <f>IF(AND(S446&gt;0,O446&gt;0),O446,0)</f>
        <v>2.961530302506226E-4</v>
      </c>
      <c r="AA446" s="74"/>
      <c r="AB446" s="130">
        <f>_xll.BDH(C446,$AB$11,$D$1,$D$1)</f>
        <v>163.68</v>
      </c>
      <c r="AC446" s="130">
        <f>IF(OR(OR(F446="#N/A N/A",F446="#N/A Real Time"),OR(AB446="#N/A N/A",AB446="#N/A Real Time")),0,  F446 - AB446)</f>
        <v>2.2800000000000011</v>
      </c>
      <c r="AD446" s="177">
        <f>IF(OR(AB446=0,AB446="#N/A N/A"),0,AC446 / AB446*100)</f>
        <v>1.3929618768328453</v>
      </c>
      <c r="AE446" s="132">
        <v>2872554</v>
      </c>
      <c r="AF446" s="133">
        <f>IF(D446 = D856,1,_xll.BDP(K446,$AF$11)*L446)</f>
        <v>0.86409000000000002</v>
      </c>
      <c r="AG446" s="134">
        <f>AC446*AE446*V446/AF446 / AI816</f>
        <v>3.7836727967061968E-4</v>
      </c>
      <c r="AH446" s="278">
        <f>AC446*AE446*V446/AF446 / AI856</f>
        <v>3.526543259255057E-4</v>
      </c>
      <c r="AI446" s="77"/>
      <c r="AJ446" s="73"/>
      <c r="AK446" s="65"/>
    </row>
    <row r="447" spans="1:37" x14ac:dyDescent="0.2">
      <c r="A447" s="209"/>
      <c r="B447" s="120">
        <v>28765</v>
      </c>
      <c r="C447" s="120" t="s">
        <v>1570</v>
      </c>
      <c r="D447" s="120" t="str">
        <f>_xll.BDP(C447,$D$11)</f>
        <v>GBp</v>
      </c>
      <c r="E447" s="120" t="s">
        <v>1571</v>
      </c>
      <c r="F447" s="121">
        <f>_xll.BDP(C447,$F$11)</f>
        <v>209.2</v>
      </c>
      <c r="G447" s="121">
        <f>_xll.BDP(C447,$G$11)</f>
        <v>209.2</v>
      </c>
      <c r="H447" s="122">
        <f>IF(OR(OR(G447="#N/A N/A",G447="#N/A Real Time"),OR(F447="#N/A N/A",F447="#N/A Real Time")),0,  G447 - F447)</f>
        <v>0</v>
      </c>
      <c r="I447" s="123">
        <f>IF(OR(F447=0,F447="#N/A N/A"),0,H447 / F447*100)</f>
        <v>0</v>
      </c>
      <c r="J447" s="124">
        <v>-512975</v>
      </c>
      <c r="K447" s="120" t="str">
        <f>CONCATENATE(D856,D447, " Curncy")</f>
        <v>EURGBp Curncy</v>
      </c>
      <c r="L447" s="120">
        <f>IF(D447 = D856,1,_xll.BDP(K447,$L$11))</f>
        <v>1</v>
      </c>
      <c r="M447" s="260">
        <f>IF(D447 = D856,1,_xll.BDP(K447,$M$11)*L447)</f>
        <v>0.86363000000000001</v>
      </c>
      <c r="N447" s="126">
        <f>H447*J447*V447/M447</f>
        <v>0</v>
      </c>
      <c r="O447" s="127">
        <f>N447 / AA816</f>
        <v>0</v>
      </c>
      <c r="P447" s="268">
        <f>N447 / AA856</f>
        <v>0</v>
      </c>
      <c r="Q447" s="128">
        <f>IF(OR(OR(J447=0,G447 = "#N/A N/A"),G447="#N/A Real Time"),0,G447*J447*V447/M447)</f>
        <v>-1242596.5980801964</v>
      </c>
      <c r="R447" s="129">
        <f>Q447 / AA816*100</f>
        <v>-0.62156400617271013</v>
      </c>
      <c r="S447" s="273">
        <f>Q447 / AA856*100</f>
        <v>-0.57932568702209875</v>
      </c>
      <c r="T447" s="129">
        <f>IF(S447&lt;0,R447,0)</f>
        <v>-0.62156400617271013</v>
      </c>
      <c r="U447" s="273">
        <f>IF(S447&gt;0,R447,0)</f>
        <v>0</v>
      </c>
      <c r="V447" s="120">
        <f>IF(EXACT(D447,UPPER(D447)),1,0.01)/X447</f>
        <v>0.01</v>
      </c>
      <c r="W447" s="120">
        <v>0</v>
      </c>
      <c r="X447" s="120">
        <v>1</v>
      </c>
      <c r="Y447" s="127">
        <f>IF(AND(S447&lt;0,O447&gt;0),O447,0)</f>
        <v>0</v>
      </c>
      <c r="Z447" s="127">
        <f>IF(AND(S447&gt;0,O447&gt;0),O447,0)</f>
        <v>0</v>
      </c>
      <c r="AA447" s="218"/>
      <c r="AB447" s="130">
        <f>_xll.BDH(C447,$AB$11,$D$1,$D$1)</f>
        <v>209.2</v>
      </c>
      <c r="AC447" s="130">
        <f>IF(OR(OR(F447="#N/A N/A",F447="#N/A Real Time"),OR(AB447="#N/A N/A",AB447="#N/A Real Time")),0,  F447 - AB447)</f>
        <v>0</v>
      </c>
      <c r="AD447" s="177">
        <f>IF(OR(AB447=0,AB447="#N/A N/A"),0,AC447 / AB447*100)</f>
        <v>0</v>
      </c>
      <c r="AE447" s="132">
        <v>-512975</v>
      </c>
      <c r="AF447" s="133">
        <f>IF(D447 = D856,1,_xll.BDP(K447,$AF$11)*L447)</f>
        <v>0.86409000000000002</v>
      </c>
      <c r="AG447" s="134">
        <f>AC447*AE447*V447/AF447 / AI816</f>
        <v>0</v>
      </c>
      <c r="AH447" s="278">
        <f>AC447*AE447*V447/AF447 / AI856</f>
        <v>0</v>
      </c>
      <c r="AI447" s="223"/>
      <c r="AJ447" s="73"/>
      <c r="AK447" s="65"/>
    </row>
    <row r="448" spans="1:37" x14ac:dyDescent="0.2">
      <c r="B448" s="120">
        <v>6366</v>
      </c>
      <c r="C448" s="120" t="s">
        <v>105</v>
      </c>
      <c r="D448" s="120" t="str">
        <f>_xll.BDP(C448,$D$11)</f>
        <v>GBp</v>
      </c>
      <c r="E448" s="120" t="s">
        <v>437</v>
      </c>
      <c r="F448" s="121">
        <f>_xll.BDP(C448,$F$11)</f>
        <v>3827</v>
      </c>
      <c r="G448" s="121">
        <f>_xll.BDP(C448,$G$11)</f>
        <v>3849</v>
      </c>
      <c r="H448" s="122">
        <f>IF(OR(OR(G448="#N/A N/A",G448="#N/A Real Time"),OR(F448="#N/A N/A",F448="#N/A Real Time")),0,  G448 - F448)</f>
        <v>22</v>
      </c>
      <c r="I448" s="123">
        <f>IF(OR(F448=0,F448="#N/A N/A"),0,H448 / F448*100)</f>
        <v>0.57486281682780249</v>
      </c>
      <c r="J448" s="124">
        <v>-272984</v>
      </c>
      <c r="K448" s="120" t="str">
        <f>CONCATENATE(D856,D448, " Curncy")</f>
        <v>EURGBp Curncy</v>
      </c>
      <c r="L448" s="120">
        <f>IF(D448 = D856,1,_xll.BDP(K448,$L$11))</f>
        <v>1</v>
      </c>
      <c r="M448" s="260">
        <f>IF(D448 = D856,1,_xll.BDP(K448,$M$11)*L448)</f>
        <v>0.86363000000000001</v>
      </c>
      <c r="N448" s="126">
        <f>H448*J448*V448/M448</f>
        <v>-69539.594502275286</v>
      </c>
      <c r="O448" s="127">
        <f>N448 / AA816</f>
        <v>-3.4784667053844933E-4</v>
      </c>
      <c r="P448" s="268">
        <f>N448 / AA856</f>
        <v>-3.2420878523658049E-4</v>
      </c>
      <c r="Q448" s="128">
        <f>IF(OR(OR(J448=0,G448 = "#N/A N/A"),G448="#N/A Real Time"),0,G448*J448*V448/M448)</f>
        <v>-12166268.147238979</v>
      </c>
      <c r="R448" s="129">
        <f>Q448 / AA816*100</f>
        <v>-6.0857356131931422</v>
      </c>
      <c r="S448" s="273">
        <f>Q448 / AA856*100</f>
        <v>-5.6721800653436283</v>
      </c>
      <c r="T448" s="129">
        <f>IF(S448&lt;0,R448,0)</f>
        <v>-6.0857356131931422</v>
      </c>
      <c r="U448" s="273">
        <f>IF(S448&gt;0,R448,0)</f>
        <v>0</v>
      </c>
      <c r="V448" s="120">
        <f>IF(EXACT(D448,UPPER(D448)),1,0.01)/X448</f>
        <v>0.01</v>
      </c>
      <c r="W448" s="120">
        <v>0</v>
      </c>
      <c r="X448" s="120">
        <v>1</v>
      </c>
      <c r="Y448" s="127">
        <f>IF(AND(S448&lt;0,O448&gt;0),O448,0)</f>
        <v>0</v>
      </c>
      <c r="Z448" s="127">
        <f>IF(AND(S448&gt;0,O448&gt;0),O448,0)</f>
        <v>0</v>
      </c>
      <c r="AA448" s="74"/>
      <c r="AB448" s="130">
        <f>_xll.BDH(C448,$AB$11,$D$1,$D$1)</f>
        <v>3820</v>
      </c>
      <c r="AC448" s="130">
        <f>IF(OR(OR(F448="#N/A N/A",F448="#N/A Real Time"),OR(AB448="#N/A N/A",AB448="#N/A Real Time")),0,  F448 - AB448)</f>
        <v>7</v>
      </c>
      <c r="AD448" s="177">
        <f>IF(OR(AB448=0,AB448="#N/A N/A"),0,AC448 / AB448*100)</f>
        <v>0.18324607329842932</v>
      </c>
      <c r="AE448" s="132">
        <v>-272984</v>
      </c>
      <c r="AF448" s="133">
        <f>IF(D448 = D856,1,_xll.BDP(K448,$AF$11)*L448)</f>
        <v>0.86409000000000002</v>
      </c>
      <c r="AG448" s="134">
        <f>AC448*AE448*V448/AF448 / AI816</f>
        <v>-1.103940730455098E-4</v>
      </c>
      <c r="AH448" s="278">
        <f>AC448*AE448*V448/AF448 / AI856</f>
        <v>-1.0289195051412978E-4</v>
      </c>
      <c r="AI448" s="77"/>
      <c r="AJ448" s="73"/>
      <c r="AK448" s="65"/>
    </row>
    <row r="449" spans="1:37" x14ac:dyDescent="0.2">
      <c r="B449" s="120">
        <v>6006</v>
      </c>
      <c r="C449" s="120" t="s">
        <v>1556</v>
      </c>
      <c r="D449" s="120" t="str">
        <f>_xll.BDP(C449,$D$11)</f>
        <v>GBp</v>
      </c>
      <c r="E449" s="120" t="s">
        <v>1183</v>
      </c>
      <c r="F449" s="121">
        <f>_xll.BDP(C449,$F$11)</f>
        <v>1935</v>
      </c>
      <c r="G449" s="121">
        <f>_xll.BDP(C449,$G$11)</f>
        <v>1908.6</v>
      </c>
      <c r="H449" s="122">
        <f>IF(OR(OR(G449="#N/A N/A",G449="#N/A Real Time"),OR(F449="#N/A N/A",F449="#N/A Real Time")),0,  G449 - F449)</f>
        <v>-26.400000000000091</v>
      </c>
      <c r="I449" s="123">
        <f>IF(OR(F449=0,F449="#N/A N/A"),0,H449 / F449*100)</f>
        <v>-1.3643410852713225</v>
      </c>
      <c r="J449" s="124">
        <v>0</v>
      </c>
      <c r="K449" s="120" t="str">
        <f>CONCATENATE(D856,D449, " Curncy")</f>
        <v>EURGBp Curncy</v>
      </c>
      <c r="L449" s="120">
        <f>IF(D449 = D856,1,_xll.BDP(K449,$L$11))</f>
        <v>1</v>
      </c>
      <c r="M449" s="260">
        <f>IF(D449 = D856,1,_xll.BDP(K449,$M$11)*L449)</f>
        <v>0.86363000000000001</v>
      </c>
      <c r="N449" s="126">
        <f>H449*J449*V449/M449</f>
        <v>0</v>
      </c>
      <c r="O449" s="127">
        <f>N449 / AA816</f>
        <v>0</v>
      </c>
      <c r="P449" s="268">
        <f>N449 / AA856</f>
        <v>0</v>
      </c>
      <c r="Q449" s="128">
        <f>IF(OR(OR(J449=0,G449 = "#N/A N/A"),G449="#N/A Real Time"),0,G449*J449*V449/M449)</f>
        <v>0</v>
      </c>
      <c r="R449" s="129">
        <f>Q449 / AA816*100</f>
        <v>0</v>
      </c>
      <c r="S449" s="273">
        <f>Q449 / AA856*100</f>
        <v>0</v>
      </c>
      <c r="T449" s="129">
        <f>IF(S449&lt;0,R449,0)</f>
        <v>0</v>
      </c>
      <c r="U449" s="273">
        <f>IF(S449&gt;0,R449,0)</f>
        <v>0</v>
      </c>
      <c r="V449" s="120">
        <f>IF(EXACT(D449,UPPER(D449)),1,0.01)/X449</f>
        <v>0.01</v>
      </c>
      <c r="W449" s="120">
        <v>0</v>
      </c>
      <c r="X449" s="120">
        <v>1</v>
      </c>
      <c r="Y449" s="127">
        <f>IF(AND(S449&lt;0,O449&gt;0),O449,0)</f>
        <v>0</v>
      </c>
      <c r="Z449" s="127">
        <f>IF(AND(S449&gt;0,O449&gt;0),O449,0)</f>
        <v>0</v>
      </c>
      <c r="AA449" s="74"/>
      <c r="AB449" s="130">
        <f>_xll.BDH(C449,$AB$11,$D$1,$D$1)</f>
        <v>1923.2</v>
      </c>
      <c r="AC449" s="130">
        <f>IF(OR(OR(F449="#N/A N/A",F449="#N/A Real Time"),OR(AB449="#N/A N/A",AB449="#N/A Real Time")),0,  F449 - AB449)</f>
        <v>11.799999999999955</v>
      </c>
      <c r="AD449" s="177">
        <f>IF(OR(AB449=0,AB449="#N/A N/A"),0,AC449 / AB449*100)</f>
        <v>0.61356073211314244</v>
      </c>
      <c r="AE449" s="132">
        <v>0</v>
      </c>
      <c r="AF449" s="133">
        <f>IF(D449 = D856,1,_xll.BDP(K449,$AF$11)*L449)</f>
        <v>0.86409000000000002</v>
      </c>
      <c r="AG449" s="134">
        <f>AC449*AE449*V449/AF449 / AI816</f>
        <v>0</v>
      </c>
      <c r="AH449" s="278">
        <f>AC449*AE449*V449/AF449 / AI856</f>
        <v>0</v>
      </c>
      <c r="AI449" s="77"/>
      <c r="AJ449" s="73"/>
      <c r="AK449" s="65"/>
    </row>
    <row r="450" spans="1:37" x14ac:dyDescent="0.2">
      <c r="A450" s="209"/>
      <c r="B450" s="120">
        <v>28354</v>
      </c>
      <c r="C450" s="120"/>
      <c r="D450" s="120" t="s">
        <v>75</v>
      </c>
      <c r="E450" s="120" t="s">
        <v>1495</v>
      </c>
      <c r="F450" s="121">
        <v>5</v>
      </c>
      <c r="G450" s="121">
        <v>5</v>
      </c>
      <c r="H450" s="122">
        <f>IF(OR(OR(G450="#N/A N/A",G450="#N/A Real Time"),OR(F450="#N/A N/A",F450="#N/A Real Time")),0,  G450 - F450)</f>
        <v>0</v>
      </c>
      <c r="I450" s="123">
        <f>IF(OR(F450=0,F450="#N/A N/A"),0,H450 / F450*100)</f>
        <v>0</v>
      </c>
      <c r="J450" s="124">
        <v>236319</v>
      </c>
      <c r="K450" s="120" t="str">
        <f>CONCATENATE(D856,D450, " Curncy")</f>
        <v>EURGBP Curncy</v>
      </c>
      <c r="L450" s="120">
        <f>IF(D450 = D856,1,_xll.BDP(K450,$L$11))</f>
        <v>1</v>
      </c>
      <c r="M450" s="260">
        <f>IF(D450 = D856,1,_xll.BDP(K450,$M$11)*L450)</f>
        <v>0.86363000000000001</v>
      </c>
      <c r="N450" s="126">
        <f>H450*J450*V450/M450</f>
        <v>0</v>
      </c>
      <c r="O450" s="127">
        <f>N450 / AA816</f>
        <v>0</v>
      </c>
      <c r="P450" s="268">
        <f>N450 / AA856</f>
        <v>0</v>
      </c>
      <c r="Q450" s="128">
        <f>IF(OR(OR(J450=0,G450 = "#N/A N/A"),G450="#N/A Real Time"),0,G450*J450*V450/M450)</f>
        <v>1368172.7128515684</v>
      </c>
      <c r="R450" s="129">
        <f>Q450 / AA816*100</f>
        <v>0.68437891577208476</v>
      </c>
      <c r="S450" s="273">
        <f>Q450 / AA856*100</f>
        <v>0.63787201579516029</v>
      </c>
      <c r="T450" s="129">
        <f>IF(S450&lt;0,R450,0)</f>
        <v>0</v>
      </c>
      <c r="U450" s="273">
        <f>IF(S450&gt;0,R450,0)</f>
        <v>0.68437891577208476</v>
      </c>
      <c r="V450" s="120">
        <f>IF(EXACT(D450,UPPER(D450)),1,0.01)/X450</f>
        <v>1</v>
      </c>
      <c r="W450" s="120">
        <v>1</v>
      </c>
      <c r="X450" s="120">
        <v>1</v>
      </c>
      <c r="Y450" s="127">
        <f>IF(AND(S450&lt;0,O450&gt;0),O450,0)</f>
        <v>0</v>
      </c>
      <c r="Z450" s="127">
        <f>IF(AND(S450&gt;0,O450&gt;0),O450,0)</f>
        <v>0</v>
      </c>
      <c r="AA450" s="218"/>
      <c r="AB450" s="130">
        <v>5</v>
      </c>
      <c r="AC450" s="130">
        <f>IF(OR(OR(F450="#N/A N/A",F450="#N/A Real Time"),OR(AB450="#N/A N/A",AB450="#N/A Real Time")),0,  F450 - AB450)</f>
        <v>0</v>
      </c>
      <c r="AD450" s="177">
        <f>IF(OR(AB450=0,AB450="#N/A N/A"),0,AC450 / AB450*100)</f>
        <v>0</v>
      </c>
      <c r="AE450" s="132">
        <v>236319</v>
      </c>
      <c r="AF450" s="133">
        <f>IF(D450 = D856,1,_xll.BDP(K450,$AF$11)*L450)</f>
        <v>0.86409000000000002</v>
      </c>
      <c r="AG450" s="134">
        <f>AC450*AE450*V450/AF450 / AI816</f>
        <v>0</v>
      </c>
      <c r="AH450" s="278">
        <f>AC450*AE450*V450/AF450 / AI856</f>
        <v>0</v>
      </c>
      <c r="AI450" s="223"/>
      <c r="AJ450" s="73"/>
      <c r="AK450" s="65"/>
    </row>
    <row r="451" spans="1:37" x14ac:dyDescent="0.2">
      <c r="B451" s="120">
        <v>7261</v>
      </c>
      <c r="C451" s="120" t="s">
        <v>468</v>
      </c>
      <c r="D451" s="120" t="str">
        <f>_xll.BDP(C451,$D$11)</f>
        <v>GBp</v>
      </c>
      <c r="E451" s="120" t="s">
        <v>469</v>
      </c>
      <c r="F451" s="121">
        <f>_xll.BDP(C451,$F$11)</f>
        <v>888</v>
      </c>
      <c r="G451" s="121">
        <f>_xll.BDP(C451,$G$11)</f>
        <v>890.5</v>
      </c>
      <c r="H451" s="122">
        <f>IF(OR(OR(G451="#N/A N/A",G451="#N/A Real Time"),OR(F451="#N/A N/A",F451="#N/A Real Time")),0,  G451 - F451)</f>
        <v>2.5</v>
      </c>
      <c r="I451" s="123">
        <f>IF(OR(F451=0,F451="#N/A N/A"),0,H451 / F451*100)</f>
        <v>0.28153153153153154</v>
      </c>
      <c r="J451" s="124">
        <v>0</v>
      </c>
      <c r="K451" s="120" t="str">
        <f>CONCATENATE(D856,D451, " Curncy")</f>
        <v>EURGBp Curncy</v>
      </c>
      <c r="L451" s="120">
        <f>IF(D451 = D856,1,_xll.BDP(K451,$L$11))</f>
        <v>1</v>
      </c>
      <c r="M451" s="260">
        <f>IF(D451 = D856,1,_xll.BDP(K451,$M$11)*L451)</f>
        <v>0.86363000000000001</v>
      </c>
      <c r="N451" s="126">
        <f>H451*J451*V451/M451</f>
        <v>0</v>
      </c>
      <c r="O451" s="127">
        <f>N451 / AA816</f>
        <v>0</v>
      </c>
      <c r="P451" s="268">
        <f>N451 / AA856</f>
        <v>0</v>
      </c>
      <c r="Q451" s="128">
        <f>IF(OR(OR(J451=0,G451 = "#N/A N/A"),G451="#N/A Real Time"),0,G451*J451*V451/M451)</f>
        <v>0</v>
      </c>
      <c r="R451" s="129">
        <f>Q451 / AA816*100</f>
        <v>0</v>
      </c>
      <c r="S451" s="273">
        <f>Q451 / AA856*100</f>
        <v>0</v>
      </c>
      <c r="T451" s="129">
        <f>IF(S451&lt;0,R451,0)</f>
        <v>0</v>
      </c>
      <c r="U451" s="273">
        <f>IF(S451&gt;0,R451,0)</f>
        <v>0</v>
      </c>
      <c r="V451" s="120">
        <f>IF(EXACT(D451,UPPER(D451)),1,0.01)/X451</f>
        <v>0.01</v>
      </c>
      <c r="W451" s="120">
        <v>0</v>
      </c>
      <c r="X451" s="120">
        <v>1</v>
      </c>
      <c r="Y451" s="127">
        <f>IF(AND(S451&lt;0,O451&gt;0),O451,0)</f>
        <v>0</v>
      </c>
      <c r="Z451" s="127">
        <f>IF(AND(S451&gt;0,O451&gt;0),O451,0)</f>
        <v>0</v>
      </c>
      <c r="AA451" s="74"/>
      <c r="AB451" s="130">
        <f>_xll.BDH(C451,$AB$11,$D$1,$D$1)</f>
        <v>875</v>
      </c>
      <c r="AC451" s="130">
        <f>IF(OR(OR(F451="#N/A N/A",F451="#N/A Real Time"),OR(AB451="#N/A N/A",AB451="#N/A Real Time")),0,  F451 - AB451)</f>
        <v>13</v>
      </c>
      <c r="AD451" s="177">
        <f>IF(OR(AB451=0,AB451="#N/A N/A"),0,AC451 / AB451*100)</f>
        <v>1.4857142857142858</v>
      </c>
      <c r="AE451" s="132">
        <v>0</v>
      </c>
      <c r="AF451" s="133">
        <f>IF(D451 = D856,1,_xll.BDP(K451,$AF$11)*L451)</f>
        <v>0.86409000000000002</v>
      </c>
      <c r="AG451" s="134">
        <f>AC451*AE451*V451/AF451 / AI816</f>
        <v>0</v>
      </c>
      <c r="AH451" s="278">
        <f>AC451*AE451*V451/AF451 / AI856</f>
        <v>0</v>
      </c>
      <c r="AI451" s="77"/>
      <c r="AJ451" s="73"/>
      <c r="AK451" s="65"/>
    </row>
    <row r="452" spans="1:37" x14ac:dyDescent="0.2">
      <c r="B452" s="120">
        <v>19986</v>
      </c>
      <c r="C452" s="120" t="s">
        <v>1067</v>
      </c>
      <c r="D452" s="120" t="str">
        <f>_xll.BDP(C452,$D$11)</f>
        <v>GBp</v>
      </c>
      <c r="E452" s="120" t="s">
        <v>1184</v>
      </c>
      <c r="F452" s="121">
        <f>_xll.BDP(C452,$F$11)</f>
        <v>198.8</v>
      </c>
      <c r="G452" s="121">
        <f>_xll.BDP(C452,$G$11)</f>
        <v>201.5</v>
      </c>
      <c r="H452" s="122">
        <f>IF(OR(OR(G452="#N/A N/A",G452="#N/A Real Time"),OR(F452="#N/A N/A",F452="#N/A Real Time")),0,  G452 - F452)</f>
        <v>2.6999999999999886</v>
      </c>
      <c r="I452" s="123">
        <f>IF(OR(F452=0,F452="#N/A N/A"),0,H452 / F452*100)</f>
        <v>1.3581488933601551</v>
      </c>
      <c r="J452" s="124">
        <v>0</v>
      </c>
      <c r="K452" s="120" t="str">
        <f>CONCATENATE(D856,D452, " Curncy")</f>
        <v>EURGBp Curncy</v>
      </c>
      <c r="L452" s="120">
        <f>IF(D452 = D856,1,_xll.BDP(K452,$L$11))</f>
        <v>1</v>
      </c>
      <c r="M452" s="260">
        <f>IF(D452 = D856,1,_xll.BDP(K452,$M$11)*L452)</f>
        <v>0.86363000000000001</v>
      </c>
      <c r="N452" s="126">
        <f>H452*J452*V452/M452</f>
        <v>0</v>
      </c>
      <c r="O452" s="127">
        <f>N452 / AA816</f>
        <v>0</v>
      </c>
      <c r="P452" s="268">
        <f>N452 / AA856</f>
        <v>0</v>
      </c>
      <c r="Q452" s="128">
        <f>IF(OR(OR(J452=0,G452 = "#N/A N/A"),G452="#N/A Real Time"),0,G452*J452*V452/M452)</f>
        <v>0</v>
      </c>
      <c r="R452" s="129">
        <f>Q452 / AA816*100</f>
        <v>0</v>
      </c>
      <c r="S452" s="273">
        <f>Q452 / AA856*100</f>
        <v>0</v>
      </c>
      <c r="T452" s="129">
        <f>IF(S452&lt;0,R452,0)</f>
        <v>0</v>
      </c>
      <c r="U452" s="273">
        <f>IF(S452&gt;0,R452,0)</f>
        <v>0</v>
      </c>
      <c r="V452" s="120">
        <f>IF(EXACT(D452,UPPER(D452)),1,0.01)/X452</f>
        <v>0.01</v>
      </c>
      <c r="W452" s="120">
        <v>0</v>
      </c>
      <c r="X452" s="120">
        <v>1</v>
      </c>
      <c r="Y452" s="127">
        <f>IF(AND(S452&lt;0,O452&gt;0),O452,0)</f>
        <v>0</v>
      </c>
      <c r="Z452" s="127">
        <f>IF(AND(S452&gt;0,O452&gt;0),O452,0)</f>
        <v>0</v>
      </c>
      <c r="AA452" s="74"/>
      <c r="AB452" s="130">
        <f>_xll.BDH(C452,$AB$11,$D$1,$D$1)</f>
        <v>195.45</v>
      </c>
      <c r="AC452" s="130">
        <f>IF(OR(OR(F452="#N/A N/A",F452="#N/A Real Time"),OR(AB452="#N/A N/A",AB452="#N/A Real Time")),0,  F452 - AB452)</f>
        <v>3.3500000000000227</v>
      </c>
      <c r="AD452" s="177">
        <f>IF(OR(AB452=0,AB452="#N/A N/A"),0,AC452 / AB452*100)</f>
        <v>1.7139933486825392</v>
      </c>
      <c r="AE452" s="132">
        <v>0</v>
      </c>
      <c r="AF452" s="133">
        <f>IF(D452 = D856,1,_xll.BDP(K452,$AF$11)*L452)</f>
        <v>0.86409000000000002</v>
      </c>
      <c r="AG452" s="134">
        <f>AC452*AE452*V452/AF452 / AI816</f>
        <v>0</v>
      </c>
      <c r="AH452" s="278">
        <f>AC452*AE452*V452/AF452 / AI856</f>
        <v>0</v>
      </c>
      <c r="AI452" s="77"/>
      <c r="AJ452" s="73"/>
      <c r="AK452" s="65"/>
    </row>
    <row r="453" spans="1:37" x14ac:dyDescent="0.2">
      <c r="B453" s="120">
        <v>6009</v>
      </c>
      <c r="C453" s="120" t="s">
        <v>1068</v>
      </c>
      <c r="D453" s="120" t="str">
        <f>_xll.BDP(C453,$D$11)</f>
        <v>GBp</v>
      </c>
      <c r="E453" s="120" t="s">
        <v>1185</v>
      </c>
      <c r="F453" s="121">
        <f>_xll.BDP(C453,$F$11)</f>
        <v>570.6</v>
      </c>
      <c r="G453" s="121">
        <f>_xll.BDP(C453,$G$11)</f>
        <v>569.6</v>
      </c>
      <c r="H453" s="122">
        <f>IF(OR(OR(G453="#N/A N/A",G453="#N/A Real Time"),OR(F453="#N/A N/A",F453="#N/A Real Time")),0,  G453 - F453)</f>
        <v>-1</v>
      </c>
      <c r="I453" s="123">
        <f>IF(OR(F453=0,F453="#N/A N/A"),0,H453 / F453*100)</f>
        <v>-0.1752541184717841</v>
      </c>
      <c r="J453" s="124">
        <v>0</v>
      </c>
      <c r="K453" s="120" t="str">
        <f>CONCATENATE(D856,D453, " Curncy")</f>
        <v>EURGBp Curncy</v>
      </c>
      <c r="L453" s="120">
        <f>IF(D453 = D856,1,_xll.BDP(K453,$L$11))</f>
        <v>1</v>
      </c>
      <c r="M453" s="260">
        <f>IF(D453 = D856,1,_xll.BDP(K453,$M$11)*L453)</f>
        <v>0.86363000000000001</v>
      </c>
      <c r="N453" s="126">
        <f>H453*J453*V453/M453</f>
        <v>0</v>
      </c>
      <c r="O453" s="127">
        <f>N453 / AA816</f>
        <v>0</v>
      </c>
      <c r="P453" s="268">
        <f>N453 / AA856</f>
        <v>0</v>
      </c>
      <c r="Q453" s="128">
        <f>IF(OR(OR(J453=0,G453 = "#N/A N/A"),G453="#N/A Real Time"),0,G453*J453*V453/M453)</f>
        <v>0</v>
      </c>
      <c r="R453" s="129">
        <f>Q453 / AA816*100</f>
        <v>0</v>
      </c>
      <c r="S453" s="273">
        <f>Q453 / AA856*100</f>
        <v>0</v>
      </c>
      <c r="T453" s="129">
        <f>IF(S453&lt;0,R453,0)</f>
        <v>0</v>
      </c>
      <c r="U453" s="273">
        <f>IF(S453&gt;0,R453,0)</f>
        <v>0</v>
      </c>
      <c r="V453" s="120">
        <f>IF(EXACT(D453,UPPER(D453)),1,0.01)/X453</f>
        <v>0.01</v>
      </c>
      <c r="W453" s="120">
        <v>0</v>
      </c>
      <c r="X453" s="120">
        <v>1</v>
      </c>
      <c r="Y453" s="127">
        <f>IF(AND(S453&lt;0,O453&gt;0),O453,0)</f>
        <v>0</v>
      </c>
      <c r="Z453" s="127">
        <f>IF(AND(S453&gt;0,O453&gt;0),O453,0)</f>
        <v>0</v>
      </c>
      <c r="AA453" s="74"/>
      <c r="AB453" s="130">
        <f>_xll.BDH(C453,$AB$11,$D$1,$D$1)</f>
        <v>572.6</v>
      </c>
      <c r="AC453" s="130">
        <f>IF(OR(OR(F453="#N/A N/A",F453="#N/A Real Time"),OR(AB453="#N/A N/A",AB453="#N/A Real Time")),0,  F453 - AB453)</f>
        <v>-2</v>
      </c>
      <c r="AD453" s="177">
        <f>IF(OR(AB453=0,AB453="#N/A N/A"),0,AC453 / AB453*100)</f>
        <v>-0.34928396786587496</v>
      </c>
      <c r="AE453" s="132">
        <v>0</v>
      </c>
      <c r="AF453" s="133">
        <f>IF(D453 = D856,1,_xll.BDP(K453,$AF$11)*L453)</f>
        <v>0.86409000000000002</v>
      </c>
      <c r="AG453" s="134">
        <f>AC453*AE453*V453/AF453 / AI816</f>
        <v>0</v>
      </c>
      <c r="AH453" s="278">
        <f>AC453*AE453*V453/AF453 / AI856</f>
        <v>0</v>
      </c>
      <c r="AI453" s="77"/>
      <c r="AJ453" s="73"/>
      <c r="AK453" s="65"/>
    </row>
    <row r="454" spans="1:37" x14ac:dyDescent="0.2">
      <c r="B454" s="120">
        <v>2287</v>
      </c>
      <c r="C454" s="120" t="s">
        <v>1066</v>
      </c>
      <c r="D454" s="120" t="str">
        <f>_xll.BDP(C454,$D$11)</f>
        <v>GBp</v>
      </c>
      <c r="E454" s="120" t="s">
        <v>1182</v>
      </c>
      <c r="F454" s="121">
        <f>_xll.BDP(C454,$F$11)</f>
        <v>3089</v>
      </c>
      <c r="G454" s="121">
        <f>_xll.BDP(C454,$G$11)</f>
        <v>3128.5</v>
      </c>
      <c r="H454" s="122">
        <f>IF(OR(OR(G454="#N/A N/A",G454="#N/A Real Time"),OR(F454="#N/A N/A",F454="#N/A Real Time")),0,  G454 - F454)</f>
        <v>39.5</v>
      </c>
      <c r="I454" s="123">
        <f>IF(OR(F454=0,F454="#N/A N/A"),0,H454 / F454*100)</f>
        <v>1.2787309808999676</v>
      </c>
      <c r="J454" s="124">
        <v>0</v>
      </c>
      <c r="K454" s="120" t="str">
        <f>CONCATENATE(D856,D454, " Curncy")</f>
        <v>EURGBp Curncy</v>
      </c>
      <c r="L454" s="120">
        <f>IF(D454 = D856,1,_xll.BDP(K454,$L$11))</f>
        <v>1</v>
      </c>
      <c r="M454" s="260">
        <f>IF(D454 = D856,1,_xll.BDP(K454,$M$11)*L454)</f>
        <v>0.86363000000000001</v>
      </c>
      <c r="N454" s="126">
        <f>H454*J454*V454/M454</f>
        <v>0</v>
      </c>
      <c r="O454" s="127">
        <f>N454 / AA816</f>
        <v>0</v>
      </c>
      <c r="P454" s="268">
        <f>N454 / AA856</f>
        <v>0</v>
      </c>
      <c r="Q454" s="128">
        <f>IF(OR(OR(J454=0,G454 = "#N/A N/A"),G454="#N/A Real Time"),0,G454*J454*V454/M454)</f>
        <v>0</v>
      </c>
      <c r="R454" s="129">
        <f>Q454 / AA816*100</f>
        <v>0</v>
      </c>
      <c r="S454" s="273">
        <f>Q454 / AA856*100</f>
        <v>0</v>
      </c>
      <c r="T454" s="129">
        <f>IF(S454&lt;0,R454,0)</f>
        <v>0</v>
      </c>
      <c r="U454" s="273">
        <f>IF(S454&gt;0,R454,0)</f>
        <v>0</v>
      </c>
      <c r="V454" s="120">
        <f>IF(EXACT(D454,UPPER(D454)),1,0.01)/X454</f>
        <v>0.01</v>
      </c>
      <c r="W454" s="120">
        <v>0</v>
      </c>
      <c r="X454" s="120">
        <v>1</v>
      </c>
      <c r="Y454" s="127">
        <f>IF(AND(S454&lt;0,O454&gt;0),O454,0)</f>
        <v>0</v>
      </c>
      <c r="Z454" s="127">
        <f>IF(AND(S454&gt;0,O454&gt;0),O454,0)</f>
        <v>0</v>
      </c>
      <c r="AA454" s="74"/>
      <c r="AB454" s="130">
        <f>_xll.BDH(C454,$AB$11,$D$1,$D$1)</f>
        <v>3085.5</v>
      </c>
      <c r="AC454" s="130">
        <f>IF(OR(OR(F454="#N/A N/A",F454="#N/A Real Time"),OR(AB454="#N/A N/A",AB454="#N/A Real Time")),0,  F454 - AB454)</f>
        <v>3.5</v>
      </c>
      <c r="AD454" s="177">
        <f>IF(OR(AB454=0,AB454="#N/A N/A"),0,AC454 / AB454*100)</f>
        <v>0.11343380327337546</v>
      </c>
      <c r="AE454" s="132">
        <v>0</v>
      </c>
      <c r="AF454" s="133">
        <f>IF(D454 = D856,1,_xll.BDP(K454,$AF$11)*L454)</f>
        <v>0.86409000000000002</v>
      </c>
      <c r="AG454" s="134">
        <f>AC454*AE454*V454/AF454 / AI816</f>
        <v>0</v>
      </c>
      <c r="AH454" s="278">
        <f>AC454*AE454*V454/AF454 / AI856</f>
        <v>0</v>
      </c>
      <c r="AI454" s="77"/>
      <c r="AJ454" s="73"/>
      <c r="AK454" s="65"/>
    </row>
    <row r="455" spans="1:37" x14ac:dyDescent="0.2">
      <c r="B455" s="120">
        <v>8124</v>
      </c>
      <c r="C455" s="120" t="s">
        <v>1069</v>
      </c>
      <c r="D455" s="120" t="str">
        <f>_xll.BDP(C455,$D$11)</f>
        <v>GBp</v>
      </c>
      <c r="E455" s="120" t="s">
        <v>1186</v>
      </c>
      <c r="F455" s="121">
        <f>_xll.BDP(C455,$F$11)</f>
        <v>607.20000000000005</v>
      </c>
      <c r="G455" s="121">
        <f>_xll.BDP(C455,$G$11)</f>
        <v>608.20000000000005</v>
      </c>
      <c r="H455" s="122">
        <f>IF(OR(OR(G455="#N/A N/A",G455="#N/A Real Time"),OR(F455="#N/A N/A",F455="#N/A Real Time")),0,  G455 - F455)</f>
        <v>1</v>
      </c>
      <c r="I455" s="123">
        <f>IF(OR(F455=0,F455="#N/A N/A"),0,H455 / F455*100)</f>
        <v>0.16469038208168643</v>
      </c>
      <c r="J455" s="124">
        <v>0</v>
      </c>
      <c r="K455" s="120" t="str">
        <f>CONCATENATE(D856,D455, " Curncy")</f>
        <v>EURGBp Curncy</v>
      </c>
      <c r="L455" s="120">
        <f>IF(D455 = D856,1,_xll.BDP(K455,$L$11))</f>
        <v>1</v>
      </c>
      <c r="M455" s="260">
        <f>IF(D455 = D856,1,_xll.BDP(K455,$M$11)*L455)</f>
        <v>0.86363000000000001</v>
      </c>
      <c r="N455" s="126">
        <f>H455*J455*V455/M455</f>
        <v>0</v>
      </c>
      <c r="O455" s="127">
        <f>N455 / AA816</f>
        <v>0</v>
      </c>
      <c r="P455" s="268">
        <f>N455 / AA856</f>
        <v>0</v>
      </c>
      <c r="Q455" s="128">
        <f>IF(OR(OR(J455=0,G455 = "#N/A N/A"),G455="#N/A Real Time"),0,G455*J455*V455/M455)</f>
        <v>0</v>
      </c>
      <c r="R455" s="129">
        <f>Q455 / AA816*100</f>
        <v>0</v>
      </c>
      <c r="S455" s="273">
        <f>Q455 / AA856*100</f>
        <v>0</v>
      </c>
      <c r="T455" s="129">
        <f>IF(S455&lt;0,R455,0)</f>
        <v>0</v>
      </c>
      <c r="U455" s="273">
        <f>IF(S455&gt;0,R455,0)</f>
        <v>0</v>
      </c>
      <c r="V455" s="120">
        <f>IF(EXACT(D455,UPPER(D455)),1,0.01)/X455</f>
        <v>0.01</v>
      </c>
      <c r="W455" s="120">
        <v>0</v>
      </c>
      <c r="X455" s="120">
        <v>1</v>
      </c>
      <c r="Y455" s="127">
        <f>IF(AND(S455&lt;0,O455&gt;0),O455,0)</f>
        <v>0</v>
      </c>
      <c r="Z455" s="127">
        <f>IF(AND(S455&gt;0,O455&gt;0),O455,0)</f>
        <v>0</v>
      </c>
      <c r="AA455" s="74"/>
      <c r="AB455" s="130">
        <f>_xll.BDH(C455,$AB$11,$D$1,$D$1)</f>
        <v>605.20000000000005</v>
      </c>
      <c r="AC455" s="130">
        <f>IF(OR(OR(F455="#N/A N/A",F455="#N/A Real Time"),OR(AB455="#N/A N/A",AB455="#N/A Real Time")),0,  F455 - AB455)</f>
        <v>2</v>
      </c>
      <c r="AD455" s="177">
        <f>IF(OR(AB455=0,AB455="#N/A N/A"),0,AC455 / AB455*100)</f>
        <v>0.33046926635822865</v>
      </c>
      <c r="AE455" s="132">
        <v>0</v>
      </c>
      <c r="AF455" s="133">
        <f>IF(D455 = D856,1,_xll.BDP(K455,$AF$11)*L455)</f>
        <v>0.86409000000000002</v>
      </c>
      <c r="AG455" s="134">
        <f>AC455*AE455*V455/AF455 / AI816</f>
        <v>0</v>
      </c>
      <c r="AH455" s="278">
        <f>AC455*AE455*V455/AF455 / AI856</f>
        <v>0</v>
      </c>
      <c r="AI455" s="77"/>
      <c r="AJ455" s="73"/>
      <c r="AK455" s="65"/>
    </row>
    <row r="456" spans="1:37" x14ac:dyDescent="0.2">
      <c r="B456" s="120">
        <v>5992</v>
      </c>
      <c r="C456" s="120" t="s">
        <v>1070</v>
      </c>
      <c r="D456" s="120" t="str">
        <f>_xll.BDP(C456,$D$11)</f>
        <v>GBp</v>
      </c>
      <c r="E456" s="120" t="s">
        <v>1187</v>
      </c>
      <c r="F456" s="121">
        <f>_xll.BDP(C456,$F$11)</f>
        <v>934.5</v>
      </c>
      <c r="G456" s="121">
        <f>_xll.BDP(C456,$G$11)</f>
        <v>920</v>
      </c>
      <c r="H456" s="122">
        <f>IF(OR(OR(G456="#N/A N/A",G456="#N/A Real Time"),OR(F456="#N/A N/A",F456="#N/A Real Time")),0,  G456 - F456)</f>
        <v>-14.5</v>
      </c>
      <c r="I456" s="123">
        <f>IF(OR(F456=0,F456="#N/A N/A"),0,H456 / F456*100)</f>
        <v>-1.5516318887105405</v>
      </c>
      <c r="J456" s="124">
        <v>0</v>
      </c>
      <c r="K456" s="120" t="str">
        <f>CONCATENATE(D856,D456, " Curncy")</f>
        <v>EURGBp Curncy</v>
      </c>
      <c r="L456" s="120">
        <f>IF(D456 = D856,1,_xll.BDP(K456,$L$11))</f>
        <v>1</v>
      </c>
      <c r="M456" s="260">
        <f>IF(D456 = D856,1,_xll.BDP(K456,$M$11)*L456)</f>
        <v>0.86363000000000001</v>
      </c>
      <c r="N456" s="126">
        <f>H456*J456*V456/M456</f>
        <v>0</v>
      </c>
      <c r="O456" s="127">
        <f>N456 / AA816</f>
        <v>0</v>
      </c>
      <c r="P456" s="268">
        <f>N456 / AA856</f>
        <v>0</v>
      </c>
      <c r="Q456" s="128">
        <f>IF(OR(OR(J456=0,G456 = "#N/A N/A"),G456="#N/A Real Time"),0,G456*J456*V456/M456)</f>
        <v>0</v>
      </c>
      <c r="R456" s="129">
        <f>Q456 / AA816*100</f>
        <v>0</v>
      </c>
      <c r="S456" s="273">
        <f>Q456 / AA856*100</f>
        <v>0</v>
      </c>
      <c r="T456" s="129">
        <f>IF(S456&lt;0,R456,0)</f>
        <v>0</v>
      </c>
      <c r="U456" s="273">
        <f>IF(S456&gt;0,R456,0)</f>
        <v>0</v>
      </c>
      <c r="V456" s="120">
        <f>IF(EXACT(D456,UPPER(D456)),1,0.01)/X456</f>
        <v>0.01</v>
      </c>
      <c r="W456" s="120">
        <v>0</v>
      </c>
      <c r="X456" s="120">
        <v>1</v>
      </c>
      <c r="Y456" s="127">
        <f>IF(AND(S456&lt;0,O456&gt;0),O456,0)</f>
        <v>0</v>
      </c>
      <c r="Z456" s="127">
        <f>IF(AND(S456&gt;0,O456&gt;0),O456,0)</f>
        <v>0</v>
      </c>
      <c r="AA456" s="74"/>
      <c r="AB456" s="130">
        <f>_xll.BDH(C456,$AB$11,$D$1,$D$1)</f>
        <v>953</v>
      </c>
      <c r="AC456" s="130">
        <f>IF(OR(OR(F456="#N/A N/A",F456="#N/A Real Time"),OR(AB456="#N/A N/A",AB456="#N/A Real Time")),0,  F456 - AB456)</f>
        <v>-18.5</v>
      </c>
      <c r="AD456" s="177">
        <f>IF(OR(AB456=0,AB456="#N/A N/A"),0,AC456 / AB456*100)</f>
        <v>-1.9412381951731374</v>
      </c>
      <c r="AE456" s="132">
        <v>0</v>
      </c>
      <c r="AF456" s="133">
        <f>IF(D456 = D856,1,_xll.BDP(K456,$AF$11)*L456)</f>
        <v>0.86409000000000002</v>
      </c>
      <c r="AG456" s="134">
        <f>AC456*AE456*V456/AF456 / AI816</f>
        <v>0</v>
      </c>
      <c r="AH456" s="278">
        <f>AC456*AE456*V456/AF456 / AI856</f>
        <v>0</v>
      </c>
      <c r="AI456" s="77"/>
      <c r="AJ456" s="73"/>
      <c r="AK456" s="65"/>
    </row>
    <row r="457" spans="1:37" x14ac:dyDescent="0.2">
      <c r="B457" s="120">
        <v>6116</v>
      </c>
      <c r="C457" s="120" t="s">
        <v>1071</v>
      </c>
      <c r="D457" s="120" t="str">
        <f>_xll.BDP(C457,$D$11)</f>
        <v>GBp</v>
      </c>
      <c r="E457" s="120" t="s">
        <v>1188</v>
      </c>
      <c r="F457" s="121">
        <f>_xll.BDP(C457,$F$11)</f>
        <v>224.85</v>
      </c>
      <c r="G457" s="121">
        <f>_xll.BDP(C457,$G$11)</f>
        <v>226.75</v>
      </c>
      <c r="H457" s="122">
        <f>IF(OR(OR(G457="#N/A N/A",G457="#N/A Real Time"),OR(F457="#N/A N/A",F457="#N/A Real Time")),0,  G457 - F457)</f>
        <v>1.9000000000000057</v>
      </c>
      <c r="I457" s="123">
        <f>IF(OR(F457=0,F457="#N/A N/A"),0,H457 / F457*100)</f>
        <v>0.84500778296642454</v>
      </c>
      <c r="J457" s="124">
        <v>1746933</v>
      </c>
      <c r="K457" s="120" t="str">
        <f>CONCATENATE(D856,D457, " Curncy")</f>
        <v>EURGBp Curncy</v>
      </c>
      <c r="L457" s="120">
        <f>IF(D457 = D856,1,_xll.BDP(K457,$L$11))</f>
        <v>1</v>
      </c>
      <c r="M457" s="260">
        <f>IF(D457 = D856,1,_xll.BDP(K457,$M$11)*L457)</f>
        <v>0.86363000000000001</v>
      </c>
      <c r="N457" s="126">
        <f>H457*J457*V457/M457</f>
        <v>38432.80918912046</v>
      </c>
      <c r="O457" s="127">
        <f>N457 / AA816</f>
        <v>1.9224622765721846E-4</v>
      </c>
      <c r="P457" s="268">
        <f>N457 / AA856</f>
        <v>1.7918215470793896E-4</v>
      </c>
      <c r="Q457" s="128">
        <f>IF(OR(OR(J457=0,G457 = "#N/A N/A"),G457="#N/A Real Time"),0,G457*J457*V457/M457)</f>
        <v>4586652.3598068617</v>
      </c>
      <c r="R457" s="129">
        <f>Q457 / AA816*100</f>
        <v>2.294306953751271</v>
      </c>
      <c r="S457" s="273">
        <f>Q457 / AA856*100</f>
        <v>2.1383975568434228</v>
      </c>
      <c r="T457" s="129">
        <f>IF(S457&lt;0,R457,0)</f>
        <v>0</v>
      </c>
      <c r="U457" s="273">
        <f>IF(S457&gt;0,R457,0)</f>
        <v>2.294306953751271</v>
      </c>
      <c r="V457" s="120">
        <f>IF(EXACT(D457,UPPER(D457)),1,0.01)/X457</f>
        <v>0.01</v>
      </c>
      <c r="W457" s="120">
        <v>0</v>
      </c>
      <c r="X457" s="120">
        <v>1</v>
      </c>
      <c r="Y457" s="127">
        <f>IF(AND(S457&lt;0,O457&gt;0),O457,0)</f>
        <v>0</v>
      </c>
      <c r="Z457" s="127">
        <f>IF(AND(S457&gt;0,O457&gt;0),O457,0)</f>
        <v>1.9224622765721846E-4</v>
      </c>
      <c r="AA457" s="74"/>
      <c r="AB457" s="130">
        <f>_xll.BDH(C457,$AB$11,$D$1,$D$1)</f>
        <v>224.95</v>
      </c>
      <c r="AC457" s="130">
        <f>IF(OR(OR(F457="#N/A N/A",F457="#N/A Real Time"),OR(AB457="#N/A N/A",AB457="#N/A Real Time")),0,  F457 - AB457)</f>
        <v>-9.9999999999994316E-2</v>
      </c>
      <c r="AD457" s="177">
        <f>IF(OR(AB457=0,AB457="#N/A N/A"),0,AC457 / AB457*100)</f>
        <v>-4.4454323182927011E-2</v>
      </c>
      <c r="AE457" s="132">
        <v>1746933</v>
      </c>
      <c r="AF457" s="133">
        <f>IF(D457 = D856,1,_xll.BDP(K457,$AF$11)*L457)</f>
        <v>0.86409000000000002</v>
      </c>
      <c r="AG457" s="134">
        <f>AC457*AE457*V457/AF457 / AI816</f>
        <v>-1.0092221480672892E-5</v>
      </c>
      <c r="AH457" s="278">
        <f>AC457*AE457*V457/AF457 / AI856</f>
        <v>-9.4063777567021222E-6</v>
      </c>
      <c r="AI457" s="77"/>
      <c r="AJ457" s="73"/>
      <c r="AK457" s="65"/>
    </row>
    <row r="458" spans="1:37" x14ac:dyDescent="0.2">
      <c r="B458" s="120">
        <v>6485</v>
      </c>
      <c r="C458" s="120" t="s">
        <v>1072</v>
      </c>
      <c r="D458" s="120" t="str">
        <f>_xll.BDP(C458,$D$11)</f>
        <v>GBp</v>
      </c>
      <c r="E458" s="120" t="s">
        <v>1189</v>
      </c>
      <c r="F458" s="121">
        <f>_xll.BDP(C458,$F$11)</f>
        <v>1947</v>
      </c>
      <c r="G458" s="121">
        <f>_xll.BDP(C458,$G$11)</f>
        <v>1963.5</v>
      </c>
      <c r="H458" s="122">
        <f>IF(OR(OR(G458="#N/A N/A",G458="#N/A Real Time"),OR(F458="#N/A N/A",F458="#N/A Real Time")),0,  G458 - F458)</f>
        <v>16.5</v>
      </c>
      <c r="I458" s="123">
        <f>IF(OR(F458=0,F458="#N/A N/A"),0,H458 / F458*100)</f>
        <v>0.84745762711864403</v>
      </c>
      <c r="J458" s="124">
        <v>0</v>
      </c>
      <c r="K458" s="120" t="str">
        <f>CONCATENATE(D856,D458, " Curncy")</f>
        <v>EURGBp Curncy</v>
      </c>
      <c r="L458" s="120">
        <f>IF(D458 = D856,1,_xll.BDP(K458,$L$11))</f>
        <v>1</v>
      </c>
      <c r="M458" s="260">
        <f>IF(D458 = D856,1,_xll.BDP(K458,$M$11)*L458)</f>
        <v>0.86363000000000001</v>
      </c>
      <c r="N458" s="126">
        <f>H458*J458*V458/M458</f>
        <v>0</v>
      </c>
      <c r="O458" s="127">
        <f>N458 / AA816</f>
        <v>0</v>
      </c>
      <c r="P458" s="268">
        <f>N458 / AA856</f>
        <v>0</v>
      </c>
      <c r="Q458" s="128">
        <f>IF(OR(OR(J458=0,G458 = "#N/A N/A"),G458="#N/A Real Time"),0,G458*J458*V458/M458)</f>
        <v>0</v>
      </c>
      <c r="R458" s="129">
        <f>Q458 / AA816*100</f>
        <v>0</v>
      </c>
      <c r="S458" s="273">
        <f>Q458 / AA856*100</f>
        <v>0</v>
      </c>
      <c r="T458" s="129">
        <f>IF(S458&lt;0,R458,0)</f>
        <v>0</v>
      </c>
      <c r="U458" s="273">
        <f>IF(S458&gt;0,R458,0)</f>
        <v>0</v>
      </c>
      <c r="V458" s="120">
        <f>IF(EXACT(D458,UPPER(D458)),1,0.01)/X458</f>
        <v>0.01</v>
      </c>
      <c r="W458" s="120">
        <v>0</v>
      </c>
      <c r="X458" s="120">
        <v>1</v>
      </c>
      <c r="Y458" s="127">
        <f>IF(AND(S458&lt;0,O458&gt;0),O458,0)</f>
        <v>0</v>
      </c>
      <c r="Z458" s="127">
        <f>IF(AND(S458&gt;0,O458&gt;0),O458,0)</f>
        <v>0</v>
      </c>
      <c r="AA458" s="74"/>
      <c r="AB458" s="130">
        <f>_xll.BDH(C458,$AB$11,$D$1,$D$1)</f>
        <v>1958</v>
      </c>
      <c r="AC458" s="130">
        <f>IF(OR(OR(F458="#N/A N/A",F458="#N/A Real Time"),OR(AB458="#N/A N/A",AB458="#N/A Real Time")),0,  F458 - AB458)</f>
        <v>-11</v>
      </c>
      <c r="AD458" s="177">
        <f>IF(OR(AB458=0,AB458="#N/A N/A"),0,AC458 / AB458*100)</f>
        <v>-0.5617977528089888</v>
      </c>
      <c r="AE458" s="132">
        <v>0</v>
      </c>
      <c r="AF458" s="133">
        <f>IF(D458 = D856,1,_xll.BDP(K458,$AF$11)*L458)</f>
        <v>0.86409000000000002</v>
      </c>
      <c r="AG458" s="134">
        <f>AC458*AE458*V458/AF458 / AI816</f>
        <v>0</v>
      </c>
      <c r="AH458" s="278">
        <f>AC458*AE458*V458/AF458 / AI856</f>
        <v>0</v>
      </c>
      <c r="AI458" s="77"/>
      <c r="AJ458" s="73"/>
      <c r="AK458" s="65"/>
    </row>
    <row r="459" spans="1:37" x14ac:dyDescent="0.2">
      <c r="B459" s="120">
        <v>17875</v>
      </c>
      <c r="C459" s="120" t="s">
        <v>1073</v>
      </c>
      <c r="D459" s="120" t="str">
        <f>_xll.BDP(C459,$D$11)</f>
        <v>EUR</v>
      </c>
      <c r="E459" s="120" t="s">
        <v>1190</v>
      </c>
      <c r="F459" s="121">
        <f>_xll.BDP(C459,$F$11)</f>
        <v>3.3525</v>
      </c>
      <c r="G459" s="121">
        <f>_xll.BDP(C459,$G$11)</f>
        <v>3.31</v>
      </c>
      <c r="H459" s="122">
        <f>IF(OR(OR(G459="#N/A N/A",G459="#N/A Real Time"),OR(F459="#N/A N/A",F459="#N/A Real Time")),0,  G459 - F459)</f>
        <v>-4.2499999999999982E-2</v>
      </c>
      <c r="I459" s="123">
        <f>IF(OR(F459=0,F459="#N/A N/A"),0,H459 / F459*100)</f>
        <v>-1.2677106636838176</v>
      </c>
      <c r="J459" s="124">
        <v>0</v>
      </c>
      <c r="K459" s="120" t="str">
        <f>CONCATENATE(D856,D459, " Curncy")</f>
        <v>EUREUR Curncy</v>
      </c>
      <c r="L459" s="120">
        <f>IF(D459 = D856,1,_xll.BDP(K459,$L$11))</f>
        <v>1</v>
      </c>
      <c r="M459" s="260">
        <f>IF(D459 = D856,1,_xll.BDP(K459,$M$11)*L459)</f>
        <v>1</v>
      </c>
      <c r="N459" s="126">
        <f>H459*J459*V459/M459</f>
        <v>0</v>
      </c>
      <c r="O459" s="127">
        <f>N459 / AA816</f>
        <v>0</v>
      </c>
      <c r="P459" s="268">
        <f>N459 / AA856</f>
        <v>0</v>
      </c>
      <c r="Q459" s="128">
        <f>IF(OR(OR(J459=0,G459 = "#N/A N/A"),G459="#N/A Real Time"),0,G459*J459*V459/M459)</f>
        <v>0</v>
      </c>
      <c r="R459" s="129">
        <f>Q459 / AA816*100</f>
        <v>0</v>
      </c>
      <c r="S459" s="273">
        <f>Q459 / AA856*100</f>
        <v>0</v>
      </c>
      <c r="T459" s="129">
        <f>IF(S459&lt;0,R459,0)</f>
        <v>0</v>
      </c>
      <c r="U459" s="273">
        <f>IF(S459&gt;0,R459,0)</f>
        <v>0</v>
      </c>
      <c r="V459" s="120">
        <f>IF(EXACT(D459,UPPER(D459)),1,0.01)/X459</f>
        <v>1</v>
      </c>
      <c r="W459" s="120">
        <v>0</v>
      </c>
      <c r="X459" s="120">
        <v>1</v>
      </c>
      <c r="Y459" s="127">
        <f>IF(AND(S459&lt;0,O459&gt;0),O459,0)</f>
        <v>0</v>
      </c>
      <c r="Z459" s="127">
        <f>IF(AND(S459&gt;0,O459&gt;0),O459,0)</f>
        <v>0</v>
      </c>
      <c r="AA459" s="74"/>
      <c r="AB459" s="130">
        <f>_xll.BDH(C459,$AB$11,$D$1,$D$1)</f>
        <v>3.355</v>
      </c>
      <c r="AC459" s="130">
        <f>IF(OR(OR(F459="#N/A N/A",F459="#N/A Real Time"),OR(AB459="#N/A N/A",AB459="#N/A Real Time")),0,  F459 - AB459)</f>
        <v>-2.4999999999999467E-3</v>
      </c>
      <c r="AD459" s="177">
        <f>IF(OR(AB459=0,AB459="#N/A N/A"),0,AC459 / AB459*100)</f>
        <v>-7.4515648286138506E-2</v>
      </c>
      <c r="AE459" s="132">
        <v>0</v>
      </c>
      <c r="AF459" s="133">
        <f>IF(D459 = D856,1,_xll.BDP(K459,$AF$11)*L459)</f>
        <v>1</v>
      </c>
      <c r="AG459" s="134">
        <f>AC459*AE459*V459/AF459 / AI816</f>
        <v>0</v>
      </c>
      <c r="AH459" s="278">
        <f>AC459*AE459*V459/AF459 / AI856</f>
        <v>0</v>
      </c>
      <c r="AI459" s="77"/>
      <c r="AJ459" s="73"/>
      <c r="AK459" s="65"/>
    </row>
    <row r="460" spans="1:37" x14ac:dyDescent="0.2">
      <c r="B460" s="120">
        <v>3548</v>
      </c>
      <c r="C460" s="120" t="s">
        <v>1074</v>
      </c>
      <c r="D460" s="120" t="str">
        <f>_xll.BDP(C460,$D$11)</f>
        <v>GBp</v>
      </c>
      <c r="E460" s="120" t="s">
        <v>1191</v>
      </c>
      <c r="F460" s="121">
        <f>_xll.BDP(C460,$F$11)</f>
        <v>167.5</v>
      </c>
      <c r="G460" s="121">
        <f>_xll.BDP(C460,$G$11)</f>
        <v>165.9</v>
      </c>
      <c r="H460" s="122">
        <f>IF(OR(OR(G460="#N/A N/A",G460="#N/A Real Time"),OR(F460="#N/A N/A",F460="#N/A Real Time")),0,  G460 - F460)</f>
        <v>-1.5999999999999943</v>
      </c>
      <c r="I460" s="123">
        <f>IF(OR(F460=0,F460="#N/A N/A"),0,H460 / F460*100)</f>
        <v>-0.95522388059701147</v>
      </c>
      <c r="J460" s="124">
        <v>-185520</v>
      </c>
      <c r="K460" s="120" t="str">
        <f>CONCATENATE(D856,D460, " Curncy")</f>
        <v>EURGBp Curncy</v>
      </c>
      <c r="L460" s="120">
        <f>IF(D460 = D856,1,_xll.BDP(K460,$L$11))</f>
        <v>1</v>
      </c>
      <c r="M460" s="260">
        <f>IF(D460 = D856,1,_xll.BDP(K460,$M$11)*L460)</f>
        <v>0.86363000000000001</v>
      </c>
      <c r="N460" s="126">
        <f>H460*J460*V460/M460</f>
        <v>3437.0274307284249</v>
      </c>
      <c r="O460" s="127">
        <f>N460 / AA816</f>
        <v>1.7192486624135916E-5</v>
      </c>
      <c r="P460" s="268">
        <f>N460 / AA856</f>
        <v>1.6024172935101143E-5</v>
      </c>
      <c r="Q460" s="128">
        <f>IF(OR(OR(J460=0,G460 = "#N/A N/A"),G460="#N/A Real Time"),0,G460*J460*V460/M460)</f>
        <v>-356376.78172365477</v>
      </c>
      <c r="R460" s="129">
        <f>Q460 / AA816*100</f>
        <v>-0.1782645956840099</v>
      </c>
      <c r="S460" s="273">
        <f>Q460 / AA856*100</f>
        <v>-0.16615064312083055</v>
      </c>
      <c r="T460" s="129">
        <f>IF(S460&lt;0,R460,0)</f>
        <v>-0.1782645956840099</v>
      </c>
      <c r="U460" s="273">
        <f>IF(S460&gt;0,R460,0)</f>
        <v>0</v>
      </c>
      <c r="V460" s="120">
        <f>IF(EXACT(D460,UPPER(D460)),1,0.01)/X460</f>
        <v>0.01</v>
      </c>
      <c r="W460" s="120">
        <v>0</v>
      </c>
      <c r="X460" s="120">
        <v>1</v>
      </c>
      <c r="Y460" s="127">
        <f>IF(AND(S460&lt;0,O460&gt;0),O460,0)</f>
        <v>1.7192486624135916E-5</v>
      </c>
      <c r="Z460" s="127">
        <f>IF(AND(S460&gt;0,O460&gt;0),O460,0)</f>
        <v>0</v>
      </c>
      <c r="AA460" s="74"/>
      <c r="AB460" s="130">
        <f>_xll.BDH(C460,$AB$11,$D$1,$D$1)</f>
        <v>164.4</v>
      </c>
      <c r="AC460" s="130">
        <f>IF(OR(OR(F460="#N/A N/A",F460="#N/A Real Time"),OR(AB460="#N/A N/A",AB460="#N/A Real Time")),0,  F460 - AB460)</f>
        <v>3.0999999999999943</v>
      </c>
      <c r="AD460" s="177">
        <f>IF(OR(AB460=0,AB460="#N/A N/A"),0,AC460 / AB460*100)</f>
        <v>1.8856447688564439</v>
      </c>
      <c r="AE460" s="132">
        <v>-185520</v>
      </c>
      <c r="AF460" s="133">
        <f>IF(D460 = D856,1,_xll.BDP(K460,$AF$11)*L460)</f>
        <v>0.86409000000000002</v>
      </c>
      <c r="AG460" s="134">
        <f>AC460*AE460*V460/AF460 / AI816</f>
        <v>-3.3224844228101867E-5</v>
      </c>
      <c r="AH460" s="278">
        <f>AC460*AE460*V460/AF460 / AI856</f>
        <v>-3.0966961666032805E-5</v>
      </c>
      <c r="AI460" s="77"/>
      <c r="AJ460" s="73"/>
      <c r="AK460" s="65"/>
    </row>
    <row r="461" spans="1:37" x14ac:dyDescent="0.2">
      <c r="B461" s="120">
        <v>24733</v>
      </c>
      <c r="C461" s="120" t="s">
        <v>104</v>
      </c>
      <c r="D461" s="120" t="str">
        <f>_xll.BDP(C461,$D$11)</f>
        <v>EUR</v>
      </c>
      <c r="E461" s="120" t="s">
        <v>438</v>
      </c>
      <c r="F461" s="121">
        <f>_xll.BDP(C461,$F$11)</f>
        <v>1.3240000000000001</v>
      </c>
      <c r="G461" s="121">
        <f>_xll.BDP(C461,$G$11)</f>
        <v>1.3340000000000001</v>
      </c>
      <c r="H461" s="122">
        <f>IF(OR(OR(G461="#N/A N/A",G461="#N/A Real Time"),OR(F461="#N/A N/A",F461="#N/A Real Time")),0,  G461 - F461)</f>
        <v>1.0000000000000009E-2</v>
      </c>
      <c r="I461" s="123">
        <f>IF(OR(F461=0,F461="#N/A N/A"),0,H461 / F461*100)</f>
        <v>0.7552870090634447</v>
      </c>
      <c r="J461" s="124">
        <v>-1111263</v>
      </c>
      <c r="K461" s="120" t="str">
        <f>CONCATENATE(D856,D461, " Curncy")</f>
        <v>EUREUR Curncy</v>
      </c>
      <c r="L461" s="120">
        <f>IF(D461 = D856,1,_xll.BDP(K461,$L$11))</f>
        <v>1</v>
      </c>
      <c r="M461" s="260">
        <f>IF(D461 = D856,1,_xll.BDP(K461,$M$11)*L461)</f>
        <v>1</v>
      </c>
      <c r="N461" s="126">
        <f>H461*J461*V461/M461</f>
        <v>-11112.63000000001</v>
      </c>
      <c r="O461" s="127">
        <f>N461 / AA816</f>
        <v>-5.5586912378374816E-5</v>
      </c>
      <c r="P461" s="268">
        <f>N461 / AA856</f>
        <v>-5.1809509371897517E-5</v>
      </c>
      <c r="Q461" s="128">
        <f>IF(OR(OR(J461=0,G461 = "#N/A N/A"),G461="#N/A Real Time"),0,G461*J461*V461/M461)</f>
        <v>-1482424.8420000002</v>
      </c>
      <c r="R461" s="129">
        <f>Q461 / AA816*100</f>
        <v>-0.74152941112751947</v>
      </c>
      <c r="S461" s="273">
        <f>Q461 / AA856*100</f>
        <v>-0.69113885502111227</v>
      </c>
      <c r="T461" s="129">
        <f>IF(S461&lt;0,R461,0)</f>
        <v>-0.74152941112751947</v>
      </c>
      <c r="U461" s="273">
        <f>IF(S461&gt;0,R461,0)</f>
        <v>0</v>
      </c>
      <c r="V461" s="120">
        <f>IF(EXACT(D461,UPPER(D461)),1,0.01)/X461</f>
        <v>1</v>
      </c>
      <c r="W461" s="120">
        <v>0</v>
      </c>
      <c r="X461" s="120">
        <v>1</v>
      </c>
      <c r="Y461" s="127">
        <f>IF(AND(S461&lt;0,O461&gt;0),O461,0)</f>
        <v>0</v>
      </c>
      <c r="Z461" s="127">
        <f>IF(AND(S461&gt;0,O461&gt;0),O461,0)</f>
        <v>0</v>
      </c>
      <c r="AA461" s="74"/>
      <c r="AB461" s="130">
        <f>_xll.BDH(C461,$AB$11,$D$1,$D$1)</f>
        <v>1.29</v>
      </c>
      <c r="AC461" s="130">
        <f>IF(OR(OR(F461="#N/A N/A",F461="#N/A Real Time"),OR(AB461="#N/A N/A",AB461="#N/A Real Time")),0,  F461 - AB461)</f>
        <v>3.400000000000003E-2</v>
      </c>
      <c r="AD461" s="177">
        <f>IF(OR(AB461=0,AB461="#N/A N/A"),0,AC461 / AB461*100)</f>
        <v>2.6356589147286846</v>
      </c>
      <c r="AE461" s="132">
        <v>-1111263</v>
      </c>
      <c r="AF461" s="133">
        <f>IF(D461 = D856,1,_xll.BDP(K461,$AF$11)*L461)</f>
        <v>1</v>
      </c>
      <c r="AG461" s="134">
        <f>AC461*AE461*V461/AF461 / AI816</f>
        <v>-1.8861024305728792E-4</v>
      </c>
      <c r="AH461" s="278">
        <f>AC461*AE461*V461/AF461 / AI856</f>
        <v>-1.7579273288619547E-4</v>
      </c>
      <c r="AI461" s="77"/>
      <c r="AJ461" s="73"/>
      <c r="AK461" s="65"/>
    </row>
    <row r="462" spans="1:37" x14ac:dyDescent="0.2">
      <c r="B462" s="120">
        <v>6405</v>
      </c>
      <c r="C462" s="120" t="s">
        <v>1075</v>
      </c>
      <c r="D462" s="120" t="str">
        <f>_xll.BDP(C462,$D$11)</f>
        <v>GBp</v>
      </c>
      <c r="E462" s="120" t="s">
        <v>1192</v>
      </c>
      <c r="F462" s="121">
        <f>_xll.BDP(C462,$F$11)</f>
        <v>125.55</v>
      </c>
      <c r="G462" s="121">
        <f>_xll.BDP(C462,$G$11)</f>
        <v>126.15</v>
      </c>
      <c r="H462" s="122">
        <f>IF(OR(OR(G462="#N/A N/A",G462="#N/A Real Time"),OR(F462="#N/A N/A",F462="#N/A Real Time")),0,  G462 - F462)</f>
        <v>0.60000000000000853</v>
      </c>
      <c r="I462" s="123">
        <f>IF(OR(F462=0,F462="#N/A N/A"),0,H462 / F462*100)</f>
        <v>0.4778972520908073</v>
      </c>
      <c r="J462" s="124">
        <v>0</v>
      </c>
      <c r="K462" s="120" t="str">
        <f>CONCATENATE(D856,D462, " Curncy")</f>
        <v>EURGBp Curncy</v>
      </c>
      <c r="L462" s="120">
        <f>IF(D462 = D856,1,_xll.BDP(K462,$L$11))</f>
        <v>1</v>
      </c>
      <c r="M462" s="260">
        <f>IF(D462 = D856,1,_xll.BDP(K462,$M$11)*L462)</f>
        <v>0.86363000000000001</v>
      </c>
      <c r="N462" s="126">
        <f>H462*J462*V462/M462</f>
        <v>0</v>
      </c>
      <c r="O462" s="127">
        <f>N462 / AA816</f>
        <v>0</v>
      </c>
      <c r="P462" s="268">
        <f>N462 / AA856</f>
        <v>0</v>
      </c>
      <c r="Q462" s="128">
        <f>IF(OR(OR(J462=0,G462 = "#N/A N/A"),G462="#N/A Real Time"),0,G462*J462*V462/M462)</f>
        <v>0</v>
      </c>
      <c r="R462" s="129">
        <f>Q462 / AA816*100</f>
        <v>0</v>
      </c>
      <c r="S462" s="273">
        <f>Q462 / AA856*100</f>
        <v>0</v>
      </c>
      <c r="T462" s="129">
        <f>IF(S462&lt;0,R462,0)</f>
        <v>0</v>
      </c>
      <c r="U462" s="273">
        <f>IF(S462&gt;0,R462,0)</f>
        <v>0</v>
      </c>
      <c r="V462" s="120">
        <f>IF(EXACT(D462,UPPER(D462)),1,0.01)/X462</f>
        <v>0.01</v>
      </c>
      <c r="W462" s="120">
        <v>0</v>
      </c>
      <c r="X462" s="120">
        <v>1</v>
      </c>
      <c r="Y462" s="127">
        <f>IF(AND(S462&lt;0,O462&gt;0),O462,0)</f>
        <v>0</v>
      </c>
      <c r="Z462" s="127">
        <f>IF(AND(S462&gt;0,O462&gt;0),O462,0)</f>
        <v>0</v>
      </c>
      <c r="AA462" s="74"/>
      <c r="AB462" s="130">
        <f>_xll.BDH(C462,$AB$11,$D$1,$D$1)</f>
        <v>125.25</v>
      </c>
      <c r="AC462" s="130">
        <f>IF(OR(OR(F462="#N/A N/A",F462="#N/A Real Time"),OR(AB462="#N/A N/A",AB462="#N/A Real Time")),0,  F462 - AB462)</f>
        <v>0.29999999999999716</v>
      </c>
      <c r="AD462" s="177">
        <f>IF(OR(AB462=0,AB462="#N/A N/A"),0,AC462 / AB462*100)</f>
        <v>0.23952095808383009</v>
      </c>
      <c r="AE462" s="132">
        <v>0</v>
      </c>
      <c r="AF462" s="133">
        <f>IF(D462 = D856,1,_xll.BDP(K462,$AF$11)*L462)</f>
        <v>0.86409000000000002</v>
      </c>
      <c r="AG462" s="134">
        <f>AC462*AE462*V462/AF462 / AI816</f>
        <v>0</v>
      </c>
      <c r="AH462" s="278">
        <f>AC462*AE462*V462/AF462 / AI856</f>
        <v>0</v>
      </c>
      <c r="AI462" s="77"/>
      <c r="AJ462" s="73"/>
      <c r="AK462" s="65"/>
    </row>
    <row r="463" spans="1:37" x14ac:dyDescent="0.2">
      <c r="B463" s="120">
        <v>6364</v>
      </c>
      <c r="C463" s="120" t="s">
        <v>1076</v>
      </c>
      <c r="D463" s="120" t="str">
        <f>_xll.BDP(C463,$D$11)</f>
        <v>GBp</v>
      </c>
      <c r="E463" s="120" t="s">
        <v>1193</v>
      </c>
      <c r="F463" s="121">
        <f>_xll.BDP(C463,$F$11)</f>
        <v>3966</v>
      </c>
      <c r="G463" s="121">
        <f>_xll.BDP(C463,$G$11)</f>
        <v>4028</v>
      </c>
      <c r="H463" s="122">
        <f>IF(OR(OR(G463="#N/A N/A",G463="#N/A Real Time"),OR(F463="#N/A N/A",F463="#N/A Real Time")),0,  G463 - F463)</f>
        <v>62</v>
      </c>
      <c r="I463" s="123">
        <f>IF(OR(F463=0,F463="#N/A N/A"),0,H463 / F463*100)</f>
        <v>1.5632879475542107</v>
      </c>
      <c r="J463" s="124">
        <v>0</v>
      </c>
      <c r="K463" s="120" t="str">
        <f>CONCATENATE(D856,D463, " Curncy")</f>
        <v>EURGBp Curncy</v>
      </c>
      <c r="L463" s="120">
        <f>IF(D463 = D856,1,_xll.BDP(K463,$L$11))</f>
        <v>1</v>
      </c>
      <c r="M463" s="260">
        <f>IF(D463 = D856,1,_xll.BDP(K463,$M$11)*L463)</f>
        <v>0.86363000000000001</v>
      </c>
      <c r="N463" s="126">
        <f>H463*J463*V463/M463</f>
        <v>0</v>
      </c>
      <c r="O463" s="127">
        <f>N463 / AA816</f>
        <v>0</v>
      </c>
      <c r="P463" s="268">
        <f>N463 / AA856</f>
        <v>0</v>
      </c>
      <c r="Q463" s="128">
        <f>IF(OR(OR(J463=0,G463 = "#N/A N/A"),G463="#N/A Real Time"),0,G463*J463*V463/M463)</f>
        <v>0</v>
      </c>
      <c r="R463" s="129">
        <f>Q463 / AA816*100</f>
        <v>0</v>
      </c>
      <c r="S463" s="273">
        <f>Q463 / AA856*100</f>
        <v>0</v>
      </c>
      <c r="T463" s="129">
        <f>IF(S463&lt;0,R463,0)</f>
        <v>0</v>
      </c>
      <c r="U463" s="273">
        <f>IF(S463&gt;0,R463,0)</f>
        <v>0</v>
      </c>
      <c r="V463" s="120">
        <f>IF(EXACT(D463,UPPER(D463)),1,0.01)/X463</f>
        <v>0.01</v>
      </c>
      <c r="W463" s="120">
        <v>0</v>
      </c>
      <c r="X463" s="120">
        <v>1</v>
      </c>
      <c r="Y463" s="127">
        <f>IF(AND(S463&lt;0,O463&gt;0),O463,0)</f>
        <v>0</v>
      </c>
      <c r="Z463" s="127">
        <f>IF(AND(S463&gt;0,O463&gt;0),O463,0)</f>
        <v>0</v>
      </c>
      <c r="AA463" s="74"/>
      <c r="AB463" s="130">
        <f>_xll.BDH(C463,$AB$11,$D$1,$D$1)</f>
        <v>3930</v>
      </c>
      <c r="AC463" s="130">
        <f>IF(OR(OR(F463="#N/A N/A",F463="#N/A Real Time"),OR(AB463="#N/A N/A",AB463="#N/A Real Time")),0,  F463 - AB463)</f>
        <v>36</v>
      </c>
      <c r="AD463" s="177">
        <f>IF(OR(AB463=0,AB463="#N/A N/A"),0,AC463 / AB463*100)</f>
        <v>0.91603053435114512</v>
      </c>
      <c r="AE463" s="132">
        <v>0</v>
      </c>
      <c r="AF463" s="133">
        <f>IF(D463 = D856,1,_xll.BDP(K463,$AF$11)*L463)</f>
        <v>0.86409000000000002</v>
      </c>
      <c r="AG463" s="134">
        <f>AC463*AE463*V463/AF463 / AI816</f>
        <v>0</v>
      </c>
      <c r="AH463" s="278">
        <f>AC463*AE463*V463/AF463 / AI856</f>
        <v>0</v>
      </c>
      <c r="AI463" s="77"/>
      <c r="AJ463" s="73"/>
      <c r="AK463" s="65"/>
    </row>
    <row r="464" spans="1:37" x14ac:dyDescent="0.2">
      <c r="B464" s="120">
        <v>19455</v>
      </c>
      <c r="C464" s="120" t="s">
        <v>1077</v>
      </c>
      <c r="D464" s="120" t="str">
        <f>_xll.BDP(C464,$D$11)</f>
        <v>GBp</v>
      </c>
      <c r="E464" s="120" t="s">
        <v>1194</v>
      </c>
      <c r="F464" s="121">
        <f>_xll.BDP(C464,$F$11)</f>
        <v>13</v>
      </c>
      <c r="G464" s="121">
        <f>_xll.BDP(C464,$G$11)</f>
        <v>13</v>
      </c>
      <c r="H464" s="122">
        <f>IF(OR(OR(G464="#N/A N/A",G464="#N/A Real Time"),OR(F464="#N/A N/A",F464="#N/A Real Time")),0,  G464 - F464)</f>
        <v>0</v>
      </c>
      <c r="I464" s="123">
        <f>IF(OR(F464=0,F464="#N/A N/A"),0,H464 / F464*100)</f>
        <v>0</v>
      </c>
      <c r="J464" s="124">
        <v>-408436</v>
      </c>
      <c r="K464" s="120" t="str">
        <f>CONCATENATE(D856,D464, " Curncy")</f>
        <v>EURGBp Curncy</v>
      </c>
      <c r="L464" s="120">
        <f>IF(D464 = D856,1,_xll.BDP(K464,$L$11))</f>
        <v>1</v>
      </c>
      <c r="M464" s="260">
        <f>IF(D464 = D856,1,_xll.BDP(K464,$M$11)*L464)</f>
        <v>0.86363000000000001</v>
      </c>
      <c r="N464" s="126">
        <f>H464*J464*V464/M464</f>
        <v>0</v>
      </c>
      <c r="O464" s="127">
        <f>N464 / AA816</f>
        <v>0</v>
      </c>
      <c r="P464" s="268">
        <f>N464 / AA856</f>
        <v>0</v>
      </c>
      <c r="Q464" s="128">
        <f>IF(OR(OR(J464=0,G464 = "#N/A N/A"),G464="#N/A Real Time"),0,G464*J464*V464/M464)</f>
        <v>-61480.819332352978</v>
      </c>
      <c r="R464" s="129">
        <f>Q464 / AA816*100</f>
        <v>-3.0753556243465267E-2</v>
      </c>
      <c r="S464" s="273">
        <f>Q464 / AA856*100</f>
        <v>-2.8663701440536368E-2</v>
      </c>
      <c r="T464" s="129">
        <f>IF(S464&lt;0,R464,0)</f>
        <v>-3.0753556243465267E-2</v>
      </c>
      <c r="U464" s="273">
        <f>IF(S464&gt;0,R464,0)</f>
        <v>0</v>
      </c>
      <c r="V464" s="120">
        <f>IF(EXACT(D464,UPPER(D464)),1,0.01)/X464</f>
        <v>0.01</v>
      </c>
      <c r="W464" s="120">
        <v>0</v>
      </c>
      <c r="X464" s="120">
        <v>1</v>
      </c>
      <c r="Y464" s="127">
        <f>IF(AND(S464&lt;0,O464&gt;0),O464,0)</f>
        <v>0</v>
      </c>
      <c r="Z464" s="127">
        <f>IF(AND(S464&gt;0,O464&gt;0),O464,0)</f>
        <v>0</v>
      </c>
      <c r="AA464" s="74"/>
      <c r="AB464" s="130">
        <f>_xll.BDH(C464,$AB$11,$D$1,$D$1)</f>
        <v>13.425000000000001</v>
      </c>
      <c r="AC464" s="130">
        <f>IF(OR(OR(F464="#N/A N/A",F464="#N/A Real Time"),OR(AB464="#N/A N/A",AB464="#N/A Real Time")),0,  F464 - AB464)</f>
        <v>-0.42500000000000071</v>
      </c>
      <c r="AD464" s="177">
        <f>IF(OR(AB464=0,AB464="#N/A N/A"),0,AC464 / AB464*100)</f>
        <v>-3.1657355679702097</v>
      </c>
      <c r="AE464" s="132">
        <v>-408436</v>
      </c>
      <c r="AF464" s="133">
        <f>IF(D464 = D856,1,_xll.BDP(K464,$AF$11)*L464)</f>
        <v>0.86409000000000002</v>
      </c>
      <c r="AG464" s="134">
        <f>AC464*AE464*V464/AF464 / AI816</f>
        <v>1.0028211118509701E-5</v>
      </c>
      <c r="AH464" s="278">
        <f>AC464*AE464*V464/AF464 / AI856</f>
        <v>9.3467173887639667E-6</v>
      </c>
      <c r="AI464" s="77"/>
      <c r="AJ464" s="73"/>
      <c r="AK464" s="65"/>
    </row>
    <row r="465" spans="1:37" x14ac:dyDescent="0.2">
      <c r="B465" s="120">
        <v>3431</v>
      </c>
      <c r="C465" s="120" t="s">
        <v>1078</v>
      </c>
      <c r="D465" s="120" t="str">
        <f>_xll.BDP(C465,$D$11)</f>
        <v>GBp</v>
      </c>
      <c r="E465" s="120" t="s">
        <v>1195</v>
      </c>
      <c r="F465" s="121">
        <f>_xll.BDP(C465,$F$11)</f>
        <v>109.25</v>
      </c>
      <c r="G465" s="121">
        <f>_xll.BDP(C465,$G$11)</f>
        <v>108.95</v>
      </c>
      <c r="H465" s="122">
        <f>IF(OR(OR(G465="#N/A N/A",G465="#N/A Real Time"),OR(F465="#N/A N/A",F465="#N/A Real Time")),0,  G465 - F465)</f>
        <v>-0.29999999999999716</v>
      </c>
      <c r="I465" s="123">
        <f>IF(OR(F465=0,F465="#N/A N/A"),0,H465 / F465*100)</f>
        <v>-0.2745995423340935</v>
      </c>
      <c r="J465" s="124">
        <v>0</v>
      </c>
      <c r="K465" s="120" t="str">
        <f>CONCATENATE(D856,D465, " Curncy")</f>
        <v>EURGBp Curncy</v>
      </c>
      <c r="L465" s="120">
        <f>IF(D465 = D856,1,_xll.BDP(K465,$L$11))</f>
        <v>1</v>
      </c>
      <c r="M465" s="260">
        <f>IF(D465 = D856,1,_xll.BDP(K465,$M$11)*L465)</f>
        <v>0.86363000000000001</v>
      </c>
      <c r="N465" s="126">
        <f>H465*J465*V465/M465</f>
        <v>0</v>
      </c>
      <c r="O465" s="127">
        <f>N465 / AA816</f>
        <v>0</v>
      </c>
      <c r="P465" s="268">
        <f>N465 / AA856</f>
        <v>0</v>
      </c>
      <c r="Q465" s="128">
        <f>IF(OR(OR(J465=0,G465 = "#N/A N/A"),G465="#N/A Real Time"),0,G465*J465*V465/M465)</f>
        <v>0</v>
      </c>
      <c r="R465" s="129">
        <f>Q465 / AA816*100</f>
        <v>0</v>
      </c>
      <c r="S465" s="273">
        <f>Q465 / AA856*100</f>
        <v>0</v>
      </c>
      <c r="T465" s="129">
        <f>IF(S465&lt;0,R465,0)</f>
        <v>0</v>
      </c>
      <c r="U465" s="273">
        <f>IF(S465&gt;0,R465,0)</f>
        <v>0</v>
      </c>
      <c r="V465" s="120">
        <f>IF(EXACT(D465,UPPER(D465)),1,0.01)/X465</f>
        <v>0.01</v>
      </c>
      <c r="W465" s="120">
        <v>0</v>
      </c>
      <c r="X465" s="120">
        <v>1</v>
      </c>
      <c r="Y465" s="127">
        <f>IF(AND(S465&lt;0,O465&gt;0),O465,0)</f>
        <v>0</v>
      </c>
      <c r="Z465" s="127">
        <f>IF(AND(S465&gt;0,O465&gt;0),O465,0)</f>
        <v>0</v>
      </c>
      <c r="AA465" s="74"/>
      <c r="AB465" s="130">
        <f>_xll.BDH(C465,$AB$11,$D$1,$D$1)</f>
        <v>110.15</v>
      </c>
      <c r="AC465" s="130">
        <f>IF(OR(OR(F465="#N/A N/A",F465="#N/A Real Time"),OR(AB465="#N/A N/A",AB465="#N/A Real Time")),0,  F465 - AB465)</f>
        <v>-0.90000000000000568</v>
      </c>
      <c r="AD465" s="177">
        <f>IF(OR(AB465=0,AB465="#N/A N/A"),0,AC465 / AB465*100)</f>
        <v>-0.81706763504312807</v>
      </c>
      <c r="AE465" s="132">
        <v>0</v>
      </c>
      <c r="AF465" s="133">
        <f>IF(D465 = D856,1,_xll.BDP(K465,$AF$11)*L465)</f>
        <v>0.86409000000000002</v>
      </c>
      <c r="AG465" s="134">
        <f>AC465*AE465*V465/AF465 / AI816</f>
        <v>0</v>
      </c>
      <c r="AH465" s="278">
        <f>AC465*AE465*V465/AF465 / AI856</f>
        <v>0</v>
      </c>
      <c r="AI465" s="77"/>
      <c r="AJ465" s="73"/>
      <c r="AK465" s="65"/>
    </row>
    <row r="466" spans="1:37" x14ac:dyDescent="0.2">
      <c r="B466" s="120">
        <v>19718</v>
      </c>
      <c r="C466" s="120"/>
      <c r="D466" s="120" t="s">
        <v>75</v>
      </c>
      <c r="E466" s="120" t="s">
        <v>103</v>
      </c>
      <c r="F466" s="121">
        <v>0.9</v>
      </c>
      <c r="G466" s="121">
        <v>0.9</v>
      </c>
      <c r="H466" s="122">
        <f>IF(OR(OR(G466="#N/A N/A",G466="#N/A Real Time"),OR(F466="#N/A N/A",F466="#N/A Real Time")),0,  G466 - F466)</f>
        <v>0</v>
      </c>
      <c r="I466" s="123">
        <f>IF(OR(F466=0,F466="#N/A N/A"),0,H466 / F466*100)</f>
        <v>0</v>
      </c>
      <c r="J466" s="124">
        <v>1908466</v>
      </c>
      <c r="K466" s="120" t="str">
        <f>CONCATENATE(D856,D466, " Curncy")</f>
        <v>EURGBP Curncy</v>
      </c>
      <c r="L466" s="120">
        <f>IF(D466 = D856,1,_xll.BDP(K466,$L$11))</f>
        <v>1</v>
      </c>
      <c r="M466" s="260">
        <f>IF(D466 = D856,1,_xll.BDP(K466,$M$11)*L466)</f>
        <v>0.86363000000000001</v>
      </c>
      <c r="N466" s="126">
        <f>H466*J466*V466/M466</f>
        <v>0</v>
      </c>
      <c r="O466" s="127">
        <f>N466 / AA816</f>
        <v>0</v>
      </c>
      <c r="P466" s="268">
        <f>N466 / AA856</f>
        <v>0</v>
      </c>
      <c r="Q466" s="128">
        <f>IF(OR(OR(J466=0,G466 = "#N/A N/A"),G466="#N/A Real Time"),0,G466*J466*V466/M466)</f>
        <v>1988837.1177471837</v>
      </c>
      <c r="R466" s="129">
        <f>Q466 / AA816*100</f>
        <v>0.99484383623923511</v>
      </c>
      <c r="S466" s="273">
        <f>Q466 / AA856*100</f>
        <v>0.92723932400431108</v>
      </c>
      <c r="T466" s="129">
        <f>IF(S466&lt;0,R466,0)</f>
        <v>0</v>
      </c>
      <c r="U466" s="273">
        <f>IF(S466&gt;0,R466,0)</f>
        <v>0.99484383623923511</v>
      </c>
      <c r="V466" s="120">
        <f>IF(EXACT(D466,UPPER(D466)),1,0.01)/X466</f>
        <v>1</v>
      </c>
      <c r="W466" s="120">
        <v>1</v>
      </c>
      <c r="X466" s="120">
        <v>1</v>
      </c>
      <c r="Y466" s="127">
        <f>IF(AND(S466&lt;0,O466&gt;0),O466,0)</f>
        <v>0</v>
      </c>
      <c r="Z466" s="127">
        <f>IF(AND(S466&gt;0,O466&gt;0),O466,0)</f>
        <v>0</v>
      </c>
      <c r="AA466" s="74"/>
      <c r="AB466" s="130">
        <v>0.9</v>
      </c>
      <c r="AC466" s="130">
        <f>IF(OR(OR(F466="#N/A N/A",F466="#N/A Real Time"),OR(AB466="#N/A N/A",AB466="#N/A Real Time")),0,  F466 - AB466)</f>
        <v>0</v>
      </c>
      <c r="AD466" s="177">
        <f>IF(OR(AB466=0,AB466="#N/A N/A"),0,AC466 / AB466*100)</f>
        <v>0</v>
      </c>
      <c r="AE466" s="132">
        <v>1908466</v>
      </c>
      <c r="AF466" s="133">
        <f>IF(D466 = D856,1,_xll.BDP(K466,$AF$11)*L466)</f>
        <v>0.86409000000000002</v>
      </c>
      <c r="AG466" s="134">
        <f>AC466*AE466*V466/AF466 / AI816</f>
        <v>0</v>
      </c>
      <c r="AH466" s="278">
        <f>AC466*AE466*V466/AF466 / AI856</f>
        <v>0</v>
      </c>
      <c r="AI466" s="77"/>
      <c r="AJ466" s="73"/>
      <c r="AK466" s="65"/>
    </row>
    <row r="467" spans="1:37" x14ac:dyDescent="0.2">
      <c r="B467" s="120">
        <v>20010</v>
      </c>
      <c r="C467" s="120" t="s">
        <v>1079</v>
      </c>
      <c r="D467" s="120" t="str">
        <f>_xll.BDP(C467,$D$11)</f>
        <v>GBp</v>
      </c>
      <c r="E467" s="120" t="s">
        <v>1196</v>
      </c>
      <c r="F467" s="121">
        <f>_xll.BDP(C467,$F$11)</f>
        <v>29.8</v>
      </c>
      <c r="G467" s="121">
        <f>_xll.BDP(C467,$G$11)</f>
        <v>29.1</v>
      </c>
      <c r="H467" s="122">
        <f>IF(OR(OR(G467="#N/A N/A",G467="#N/A Real Time"),OR(F467="#N/A N/A",F467="#N/A Real Time")),0,  G467 - F467)</f>
        <v>-0.69999999999999929</v>
      </c>
      <c r="I467" s="123">
        <f>IF(OR(F467=0,F467="#N/A N/A"),0,H467 / F467*100)</f>
        <v>-2.3489932885906017</v>
      </c>
      <c r="J467" s="124">
        <v>0</v>
      </c>
      <c r="K467" s="120" t="str">
        <f>CONCATENATE(D856,D467, " Curncy")</f>
        <v>EURGBp Curncy</v>
      </c>
      <c r="L467" s="120">
        <f>IF(D467 = D856,1,_xll.BDP(K467,$L$11))</f>
        <v>1</v>
      </c>
      <c r="M467" s="260">
        <f>IF(D467 = D856,1,_xll.BDP(K467,$M$11)*L467)</f>
        <v>0.86363000000000001</v>
      </c>
      <c r="N467" s="126">
        <f>H467*J467*V467/M467</f>
        <v>0</v>
      </c>
      <c r="O467" s="127">
        <f>N467 / AA816</f>
        <v>0</v>
      </c>
      <c r="P467" s="268">
        <f>N467 / AA856</f>
        <v>0</v>
      </c>
      <c r="Q467" s="128">
        <f>IF(OR(OR(J467=0,G467 = "#N/A N/A"),G467="#N/A Real Time"),0,G467*J467*V467/M467)</f>
        <v>0</v>
      </c>
      <c r="R467" s="129">
        <f>Q467 / AA816*100</f>
        <v>0</v>
      </c>
      <c r="S467" s="273">
        <f>Q467 / AA856*100</f>
        <v>0</v>
      </c>
      <c r="T467" s="129">
        <f>IF(S467&lt;0,R467,0)</f>
        <v>0</v>
      </c>
      <c r="U467" s="273">
        <f>IF(S467&gt;0,R467,0)</f>
        <v>0</v>
      </c>
      <c r="V467" s="120">
        <f>IF(EXACT(D467,UPPER(D467)),1,0.01)/X467</f>
        <v>0.01</v>
      </c>
      <c r="W467" s="120">
        <v>0</v>
      </c>
      <c r="X467" s="120">
        <v>1</v>
      </c>
      <c r="Y467" s="127">
        <f>IF(AND(S467&lt;0,O467&gt;0),O467,0)</f>
        <v>0</v>
      </c>
      <c r="Z467" s="127">
        <f>IF(AND(S467&gt;0,O467&gt;0),O467,0)</f>
        <v>0</v>
      </c>
      <c r="AA467" s="74"/>
      <c r="AB467" s="130">
        <f>_xll.BDH(C467,$AB$11,$D$1,$D$1)</f>
        <v>29.3</v>
      </c>
      <c r="AC467" s="130">
        <f>IF(OR(OR(F467="#N/A N/A",F467="#N/A Real Time"),OR(AB467="#N/A N/A",AB467="#N/A Real Time")),0,  F467 - AB467)</f>
        <v>0.5</v>
      </c>
      <c r="AD467" s="177">
        <f>IF(OR(AB467=0,AB467="#N/A N/A"),0,AC467 / AB467*100)</f>
        <v>1.7064846416382253</v>
      </c>
      <c r="AE467" s="132">
        <v>0</v>
      </c>
      <c r="AF467" s="133">
        <f>IF(D467 = D856,1,_xll.BDP(K467,$AF$11)*L467)</f>
        <v>0.86409000000000002</v>
      </c>
      <c r="AG467" s="134">
        <f>AC467*AE467*V467/AF467 / AI816</f>
        <v>0</v>
      </c>
      <c r="AH467" s="278">
        <f>AC467*AE467*V467/AF467 / AI856</f>
        <v>0</v>
      </c>
      <c r="AI467" s="77"/>
      <c r="AJ467" s="73"/>
      <c r="AK467" s="65"/>
    </row>
    <row r="468" spans="1:37" x14ac:dyDescent="0.2">
      <c r="B468" s="120">
        <v>19653</v>
      </c>
      <c r="C468" s="120" t="s">
        <v>1080</v>
      </c>
      <c r="D468" s="120" t="str">
        <f>_xll.BDP(C468,$D$11)</f>
        <v>GBp</v>
      </c>
      <c r="E468" s="120" t="s">
        <v>1197</v>
      </c>
      <c r="F468" s="121">
        <f>_xll.BDP(C468,$F$11)</f>
        <v>2.3250000000000002</v>
      </c>
      <c r="G468" s="121">
        <f>_xll.BDP(C468,$G$11)</f>
        <v>2.3250000000000002</v>
      </c>
      <c r="H468" s="122">
        <f>IF(OR(OR(G468="#N/A N/A",G468="#N/A Real Time"),OR(F468="#N/A N/A",F468="#N/A Real Time")),0,  G468 - F468)</f>
        <v>0</v>
      </c>
      <c r="I468" s="123">
        <f>IF(OR(F468=0,F468="#N/A N/A"),0,H468 / F468*100)</f>
        <v>0</v>
      </c>
      <c r="J468" s="124">
        <v>0</v>
      </c>
      <c r="K468" s="120" t="str">
        <f>CONCATENATE(D856,D468, " Curncy")</f>
        <v>EURGBp Curncy</v>
      </c>
      <c r="L468" s="120">
        <f>IF(D468 = D856,1,_xll.BDP(K468,$L$11))</f>
        <v>1</v>
      </c>
      <c r="M468" s="260">
        <f>IF(D468 = D856,1,_xll.BDP(K468,$M$11)*L468)</f>
        <v>0.86363000000000001</v>
      </c>
      <c r="N468" s="126">
        <f>H468*J468*V468/M468</f>
        <v>0</v>
      </c>
      <c r="O468" s="127">
        <f>N468 / AA816</f>
        <v>0</v>
      </c>
      <c r="P468" s="268">
        <f>N468 / AA856</f>
        <v>0</v>
      </c>
      <c r="Q468" s="128">
        <f>IF(OR(OR(J468=0,G468 = "#N/A N/A"),G468="#N/A Real Time"),0,G468*J468*V468/M468)</f>
        <v>0</v>
      </c>
      <c r="R468" s="129">
        <f>Q468 / AA816*100</f>
        <v>0</v>
      </c>
      <c r="S468" s="273">
        <f>Q468 / AA856*100</f>
        <v>0</v>
      </c>
      <c r="T468" s="129">
        <f>IF(S468&lt;0,R468,0)</f>
        <v>0</v>
      </c>
      <c r="U468" s="273">
        <f>IF(S468&gt;0,R468,0)</f>
        <v>0</v>
      </c>
      <c r="V468" s="120">
        <f>IF(EXACT(D468,UPPER(D468)),1,0.01)/X468</f>
        <v>0.01</v>
      </c>
      <c r="W468" s="120">
        <v>0</v>
      </c>
      <c r="X468" s="120">
        <v>1</v>
      </c>
      <c r="Y468" s="127">
        <f>IF(AND(S468&lt;0,O468&gt;0),O468,0)</f>
        <v>0</v>
      </c>
      <c r="Z468" s="127">
        <f>IF(AND(S468&gt;0,O468&gt;0),O468,0)</f>
        <v>0</v>
      </c>
      <c r="AA468" s="74"/>
      <c r="AB468" s="130">
        <f>_xll.BDH(C468,$AB$11,$D$1,$D$1)</f>
        <v>2.375</v>
      </c>
      <c r="AC468" s="130">
        <f>IF(OR(OR(F468="#N/A N/A",F468="#N/A Real Time"),OR(AB468="#N/A N/A",AB468="#N/A Real Time")),0,  F468 - AB468)</f>
        <v>-4.9999999999999822E-2</v>
      </c>
      <c r="AD468" s="177">
        <f>IF(OR(AB468=0,AB468="#N/A N/A"),0,AC468 / AB468*100)</f>
        <v>-2.1052631578947296</v>
      </c>
      <c r="AE468" s="132">
        <v>0</v>
      </c>
      <c r="AF468" s="133">
        <f>IF(D468 = D856,1,_xll.BDP(K468,$AF$11)*L468)</f>
        <v>0.86409000000000002</v>
      </c>
      <c r="AG468" s="134">
        <f>AC468*AE468*V468/AF468 / AI816</f>
        <v>0</v>
      </c>
      <c r="AH468" s="278">
        <f>AC468*AE468*V468/AF468 / AI856</f>
        <v>0</v>
      </c>
      <c r="AI468" s="77"/>
      <c r="AJ468" s="73"/>
      <c r="AK468" s="65"/>
    </row>
    <row r="469" spans="1:37" x14ac:dyDescent="0.2">
      <c r="B469" s="120">
        <v>7231</v>
      </c>
      <c r="C469" s="120" t="s">
        <v>1081</v>
      </c>
      <c r="D469" s="120" t="str">
        <f>_xll.BDP(C469,$D$11)</f>
        <v>GBp</v>
      </c>
      <c r="E469" s="120" t="s">
        <v>1198</v>
      </c>
      <c r="F469" s="121">
        <f>_xll.BDP(C469,$F$11)</f>
        <v>114.6</v>
      </c>
      <c r="G469" s="121">
        <f>_xll.BDP(C469,$G$11)</f>
        <v>114</v>
      </c>
      <c r="H469" s="122">
        <f>IF(OR(OR(G469="#N/A N/A",G469="#N/A Real Time"),OR(F469="#N/A N/A",F469="#N/A Real Time")),0,  G469 - F469)</f>
        <v>-0.59999999999999432</v>
      </c>
      <c r="I469" s="123">
        <f>IF(OR(F469=0,F469="#N/A N/A"),0,H469 / F469*100)</f>
        <v>-0.52356020942407888</v>
      </c>
      <c r="J469" s="124">
        <v>0</v>
      </c>
      <c r="K469" s="120" t="str">
        <f>CONCATENATE(D856,D469, " Curncy")</f>
        <v>EURGBp Curncy</v>
      </c>
      <c r="L469" s="120">
        <f>IF(D469 = D856,1,_xll.BDP(K469,$L$11))</f>
        <v>1</v>
      </c>
      <c r="M469" s="260">
        <f>IF(D469 = D856,1,_xll.BDP(K469,$M$11)*L469)</f>
        <v>0.86363000000000001</v>
      </c>
      <c r="N469" s="126">
        <f>H469*J469*V469/M469</f>
        <v>0</v>
      </c>
      <c r="O469" s="127">
        <f>N469 / AA816</f>
        <v>0</v>
      </c>
      <c r="P469" s="268">
        <f>N469 / AA856</f>
        <v>0</v>
      </c>
      <c r="Q469" s="128">
        <f>IF(OR(OR(J469=0,G469 = "#N/A N/A"),G469="#N/A Real Time"),0,G469*J469*V469/M469)</f>
        <v>0</v>
      </c>
      <c r="R469" s="129">
        <f>Q469 / AA816*100</f>
        <v>0</v>
      </c>
      <c r="S469" s="273">
        <f>Q469 / AA856*100</f>
        <v>0</v>
      </c>
      <c r="T469" s="129">
        <f>IF(S469&lt;0,R469,0)</f>
        <v>0</v>
      </c>
      <c r="U469" s="273">
        <f>IF(S469&gt;0,R469,0)</f>
        <v>0</v>
      </c>
      <c r="V469" s="120">
        <f>IF(EXACT(D469,UPPER(D469)),1,0.01)/X469</f>
        <v>0.01</v>
      </c>
      <c r="W469" s="120">
        <v>0</v>
      </c>
      <c r="X469" s="120">
        <v>1</v>
      </c>
      <c r="Y469" s="127">
        <f>IF(AND(S469&lt;0,O469&gt;0),O469,0)</f>
        <v>0</v>
      </c>
      <c r="Z469" s="127">
        <f>IF(AND(S469&gt;0,O469&gt;0),O469,0)</f>
        <v>0</v>
      </c>
      <c r="AA469" s="74"/>
      <c r="AB469" s="130">
        <f>_xll.BDH(C469,$AB$11,$D$1,$D$1)</f>
        <v>113.2</v>
      </c>
      <c r="AC469" s="130">
        <f>IF(OR(OR(F469="#N/A N/A",F469="#N/A Real Time"),OR(AB469="#N/A N/A",AB469="#N/A Real Time")),0,  F469 - AB469)</f>
        <v>1.3999999999999915</v>
      </c>
      <c r="AD469" s="177">
        <f>IF(OR(AB469=0,AB469="#N/A N/A"),0,AC469 / AB469*100)</f>
        <v>1.2367491166077664</v>
      </c>
      <c r="AE469" s="132">
        <v>0</v>
      </c>
      <c r="AF469" s="133">
        <f>IF(D469 = D856,1,_xll.BDP(K469,$AF$11)*L469)</f>
        <v>0.86409000000000002</v>
      </c>
      <c r="AG469" s="134">
        <f>AC469*AE469*V469/AF469 / AI816</f>
        <v>0</v>
      </c>
      <c r="AH469" s="278">
        <f>AC469*AE469*V469/AF469 / AI856</f>
        <v>0</v>
      </c>
      <c r="AI469" s="77"/>
      <c r="AJ469" s="73"/>
      <c r="AK469" s="65"/>
    </row>
    <row r="470" spans="1:37" x14ac:dyDescent="0.2">
      <c r="B470" s="120">
        <v>19500</v>
      </c>
      <c r="C470" s="120" t="s">
        <v>102</v>
      </c>
      <c r="D470" s="120" t="str">
        <f>_xll.BDP(C470,$D$11)</f>
        <v>GBp</v>
      </c>
      <c r="E470" s="120" t="s">
        <v>439</v>
      </c>
      <c r="F470" s="121">
        <f>_xll.BDP(C470,$F$11)</f>
        <v>2620</v>
      </c>
      <c r="G470" s="121">
        <f>_xll.BDP(C470,$G$11)</f>
        <v>2637</v>
      </c>
      <c r="H470" s="122">
        <f>IF(OR(OR(G470="#N/A N/A",G470="#N/A Real Time"),OR(F470="#N/A N/A",F470="#N/A Real Time")),0,  G470 - F470)</f>
        <v>17</v>
      </c>
      <c r="I470" s="123">
        <f>IF(OR(F470=0,F470="#N/A N/A"),0,H470 / F470*100)</f>
        <v>0.64885496183206104</v>
      </c>
      <c r="J470" s="124">
        <v>-113844</v>
      </c>
      <c r="K470" s="120" t="str">
        <f>CONCATENATE(D856,D470, " Curncy")</f>
        <v>EURGBp Curncy</v>
      </c>
      <c r="L470" s="120">
        <f>IF(D470 = D856,1,_xll.BDP(K470,$L$11))</f>
        <v>1</v>
      </c>
      <c r="M470" s="260">
        <f>IF(D470 = D856,1,_xll.BDP(K470,$M$11)*L470)</f>
        <v>0.86363000000000001</v>
      </c>
      <c r="N470" s="126">
        <f>H470*J470*V470/M470</f>
        <v>-22409.457753899238</v>
      </c>
      <c r="O470" s="127">
        <f>N470 / AA816</f>
        <v>-1.1209520740030829E-4</v>
      </c>
      <c r="P470" s="268">
        <f>N470 / AA856</f>
        <v>-1.044777889230347E-4</v>
      </c>
      <c r="Q470" s="128">
        <f>IF(OR(OR(J470=0,G470 = "#N/A N/A"),G470="#N/A Real Time"),0,G470*J470*V470/M470)</f>
        <v>-3476102.3586489586</v>
      </c>
      <c r="R470" s="129">
        <f>Q470 / AA816*100</f>
        <v>-1.7387944818506647</v>
      </c>
      <c r="S470" s="273">
        <f>Q470 / AA856*100</f>
        <v>-1.6206348787649558</v>
      </c>
      <c r="T470" s="129">
        <f>IF(S470&lt;0,R470,0)</f>
        <v>-1.7387944818506647</v>
      </c>
      <c r="U470" s="273">
        <f>IF(S470&gt;0,R470,0)</f>
        <v>0</v>
      </c>
      <c r="V470" s="120">
        <f>IF(EXACT(D470,UPPER(D470)),1,0.01)/X470</f>
        <v>0.01</v>
      </c>
      <c r="W470" s="120">
        <v>0</v>
      </c>
      <c r="X470" s="120">
        <v>1</v>
      </c>
      <c r="Y470" s="127">
        <f>IF(AND(S470&lt;0,O470&gt;0),O470,0)</f>
        <v>0</v>
      </c>
      <c r="Z470" s="127">
        <f>IF(AND(S470&gt;0,O470&gt;0),O470,0)</f>
        <v>0</v>
      </c>
      <c r="AA470" s="74"/>
      <c r="AB470" s="130">
        <f>_xll.BDH(C470,$AB$11,$D$1,$D$1)</f>
        <v>2564</v>
      </c>
      <c r="AC470" s="130">
        <f>IF(OR(OR(F470="#N/A N/A",F470="#N/A Real Time"),OR(AB470="#N/A N/A",AB470="#N/A Real Time")),0,  F470 - AB470)</f>
        <v>56</v>
      </c>
      <c r="AD470" s="177">
        <f>IF(OR(AB470=0,AB470="#N/A N/A"),0,AC470 / AB470*100)</f>
        <v>2.1840873634945397</v>
      </c>
      <c r="AE470" s="132">
        <v>-113844</v>
      </c>
      <c r="AF470" s="133">
        <f>IF(D470 = D856,1,_xll.BDP(K470,$AF$11)*L470)</f>
        <v>0.86409000000000002</v>
      </c>
      <c r="AG470" s="134">
        <f>AC470*AE470*V470/AF470 / AI816</f>
        <v>-3.6830591834812349E-4</v>
      </c>
      <c r="AH470" s="278">
        <f>AC470*AE470*V470/AF470 / AI856</f>
        <v>-3.4327671114294141E-4</v>
      </c>
      <c r="AI470" s="77"/>
      <c r="AJ470" s="73"/>
      <c r="AK470" s="65"/>
    </row>
    <row r="471" spans="1:37" x14ac:dyDescent="0.2">
      <c r="B471" s="120">
        <v>6152</v>
      </c>
      <c r="C471" s="120" t="s">
        <v>1082</v>
      </c>
      <c r="D471" s="120" t="str">
        <f>_xll.BDP(C471,$D$11)</f>
        <v>GBp</v>
      </c>
      <c r="E471" s="120" t="s">
        <v>1199</v>
      </c>
      <c r="F471" s="121">
        <f>_xll.BDP(C471,$F$11)</f>
        <v>1793</v>
      </c>
      <c r="G471" s="121">
        <f>_xll.BDP(C471,$G$11)</f>
        <v>1750</v>
      </c>
      <c r="H471" s="122">
        <f>IF(OR(OR(G471="#N/A N/A",G471="#N/A Real Time"),OR(F471="#N/A N/A",F471="#N/A Real Time")),0,  G471 - F471)</f>
        <v>-43</v>
      </c>
      <c r="I471" s="123">
        <f>IF(OR(F471=0,F471="#N/A N/A"),0,H471 / F471*100)</f>
        <v>-2.3982152816508644</v>
      </c>
      <c r="J471" s="124">
        <v>0</v>
      </c>
      <c r="K471" s="120" t="str">
        <f>CONCATENATE(D856,D471, " Curncy")</f>
        <v>EURGBp Curncy</v>
      </c>
      <c r="L471" s="120">
        <f>IF(D471 = D856,1,_xll.BDP(K471,$L$11))</f>
        <v>1</v>
      </c>
      <c r="M471" s="260">
        <f>IF(D471 = D856,1,_xll.BDP(K471,$M$11)*L471)</f>
        <v>0.86363000000000001</v>
      </c>
      <c r="N471" s="126">
        <f>H471*J471*V471/M471</f>
        <v>0</v>
      </c>
      <c r="O471" s="127">
        <f>N471 / AA816</f>
        <v>0</v>
      </c>
      <c r="P471" s="268">
        <f>N471 / AA856</f>
        <v>0</v>
      </c>
      <c r="Q471" s="128">
        <f>IF(OR(OR(J471=0,G471 = "#N/A N/A"),G471="#N/A Real Time"),0,G471*J471*V471/M471)</f>
        <v>0</v>
      </c>
      <c r="R471" s="129">
        <f>Q471 / AA816*100</f>
        <v>0</v>
      </c>
      <c r="S471" s="273">
        <f>Q471 / AA856*100</f>
        <v>0</v>
      </c>
      <c r="T471" s="129">
        <f>IF(S471&lt;0,R471,0)</f>
        <v>0</v>
      </c>
      <c r="U471" s="273">
        <f>IF(S471&gt;0,R471,0)</f>
        <v>0</v>
      </c>
      <c r="V471" s="120">
        <f>IF(EXACT(D471,UPPER(D471)),1,0.01)/X471</f>
        <v>0.01</v>
      </c>
      <c r="W471" s="120">
        <v>0</v>
      </c>
      <c r="X471" s="120">
        <v>1</v>
      </c>
      <c r="Y471" s="127">
        <f>IF(AND(S471&lt;0,O471&gt;0),O471,0)</f>
        <v>0</v>
      </c>
      <c r="Z471" s="127">
        <f>IF(AND(S471&gt;0,O471&gt;0),O471,0)</f>
        <v>0</v>
      </c>
      <c r="AA471" s="74"/>
      <c r="AB471" s="130">
        <f>_xll.BDH(C471,$AB$11,$D$1,$D$1)</f>
        <v>1780.5</v>
      </c>
      <c r="AC471" s="130">
        <f>IF(OR(OR(F471="#N/A N/A",F471="#N/A Real Time"),OR(AB471="#N/A N/A",AB471="#N/A Real Time")),0,  F471 - AB471)</f>
        <v>12.5</v>
      </c>
      <c r="AD471" s="177">
        <f>IF(OR(AB471=0,AB471="#N/A N/A"),0,AC471 / AB471*100)</f>
        <v>0.70204998595900026</v>
      </c>
      <c r="AE471" s="132">
        <v>0</v>
      </c>
      <c r="AF471" s="133">
        <f>IF(D471 = D856,1,_xll.BDP(K471,$AF$11)*L471)</f>
        <v>0.86409000000000002</v>
      </c>
      <c r="AG471" s="134">
        <f>AC471*AE471*V471/AF471 / AI816</f>
        <v>0</v>
      </c>
      <c r="AH471" s="278">
        <f>AC471*AE471*V471/AF471 / AI856</f>
        <v>0</v>
      </c>
      <c r="AI471" s="77"/>
      <c r="AJ471" s="73"/>
      <c r="AK471" s="65"/>
    </row>
    <row r="472" spans="1:37" x14ac:dyDescent="0.2">
      <c r="B472" s="120">
        <v>11455</v>
      </c>
      <c r="C472" s="120" t="s">
        <v>1083</v>
      </c>
      <c r="D472" s="120" t="str">
        <f>_xll.BDP(C472,$D$11)</f>
        <v>GBp</v>
      </c>
      <c r="E472" s="120" t="s">
        <v>1200</v>
      </c>
      <c r="F472" s="121">
        <f>_xll.BDP(C472,$F$11)</f>
        <v>2513</v>
      </c>
      <c r="G472" s="121">
        <f>_xll.BDP(C472,$G$11)</f>
        <v>2515</v>
      </c>
      <c r="H472" s="122">
        <f>IF(OR(OR(G472="#N/A N/A",G472="#N/A Real Time"),OR(F472="#N/A N/A",F472="#N/A Real Time")),0,  G472 - F472)</f>
        <v>2</v>
      </c>
      <c r="I472" s="123">
        <f>IF(OR(F472=0,F472="#N/A N/A"),0,H472 / F472*100)</f>
        <v>7.958615200955034E-2</v>
      </c>
      <c r="J472" s="124">
        <v>0</v>
      </c>
      <c r="K472" s="120" t="str">
        <f>CONCATENATE(D856,D472, " Curncy")</f>
        <v>EURGBp Curncy</v>
      </c>
      <c r="L472" s="120">
        <f>IF(D472 = D856,1,_xll.BDP(K472,$L$11))</f>
        <v>1</v>
      </c>
      <c r="M472" s="260">
        <f>IF(D472 = D856,1,_xll.BDP(K472,$M$11)*L472)</f>
        <v>0.86363000000000001</v>
      </c>
      <c r="N472" s="126">
        <f>H472*J472*V472/M472</f>
        <v>0</v>
      </c>
      <c r="O472" s="127">
        <f>N472 / AA816</f>
        <v>0</v>
      </c>
      <c r="P472" s="268">
        <f>N472 / AA856</f>
        <v>0</v>
      </c>
      <c r="Q472" s="128">
        <f>IF(OR(OR(J472=0,G472 = "#N/A N/A"),G472="#N/A Real Time"),0,G472*J472*V472/M472)</f>
        <v>0</v>
      </c>
      <c r="R472" s="129">
        <f>Q472 / AA816*100</f>
        <v>0</v>
      </c>
      <c r="S472" s="273">
        <f>Q472 / AA856*100</f>
        <v>0</v>
      </c>
      <c r="T472" s="129">
        <f>IF(S472&lt;0,R472,0)</f>
        <v>0</v>
      </c>
      <c r="U472" s="273">
        <f>IF(S472&gt;0,R472,0)</f>
        <v>0</v>
      </c>
      <c r="V472" s="120">
        <f>IF(EXACT(D472,UPPER(D472)),1,0.01)/X472</f>
        <v>0.01</v>
      </c>
      <c r="W472" s="120">
        <v>0</v>
      </c>
      <c r="X472" s="120">
        <v>1</v>
      </c>
      <c r="Y472" s="127">
        <f>IF(AND(S472&lt;0,O472&gt;0),O472,0)</f>
        <v>0</v>
      </c>
      <c r="Z472" s="127">
        <f>IF(AND(S472&gt;0,O472&gt;0),O472,0)</f>
        <v>0</v>
      </c>
      <c r="AA472" s="74"/>
      <c r="AB472" s="130">
        <f>_xll.BDH(C472,$AB$11,$D$1,$D$1)</f>
        <v>2500</v>
      </c>
      <c r="AC472" s="130">
        <f>IF(OR(OR(F472="#N/A N/A",F472="#N/A Real Time"),OR(AB472="#N/A N/A",AB472="#N/A Real Time")),0,  F472 - AB472)</f>
        <v>13</v>
      </c>
      <c r="AD472" s="177">
        <f>IF(OR(AB472=0,AB472="#N/A N/A"),0,AC472 / AB472*100)</f>
        <v>0.52</v>
      </c>
      <c r="AE472" s="132">
        <v>0</v>
      </c>
      <c r="AF472" s="133">
        <f>IF(D472 = D856,1,_xll.BDP(K472,$AF$11)*L472)</f>
        <v>0.86409000000000002</v>
      </c>
      <c r="AG472" s="134">
        <f>AC472*AE472*V472/AF472 / AI816</f>
        <v>0</v>
      </c>
      <c r="AH472" s="278">
        <f>AC472*AE472*V472/AF472 / AI856</f>
        <v>0</v>
      </c>
      <c r="AI472" s="77"/>
      <c r="AJ472" s="73"/>
      <c r="AK472" s="65"/>
    </row>
    <row r="473" spans="1:37" x14ac:dyDescent="0.2">
      <c r="B473" s="120">
        <v>5993</v>
      </c>
      <c r="C473" s="120" t="s">
        <v>101</v>
      </c>
      <c r="D473" s="120" t="str">
        <f>_xll.BDP(C473,$D$11)</f>
        <v>GBp</v>
      </c>
      <c r="E473" s="120" t="s">
        <v>440</v>
      </c>
      <c r="F473" s="121">
        <f>_xll.BDP(C473,$F$11)</f>
        <v>668.1</v>
      </c>
      <c r="G473" s="121">
        <f>_xll.BDP(C473,$G$11)</f>
        <v>667</v>
      </c>
      <c r="H473" s="122">
        <f>IF(OR(OR(G473="#N/A N/A",G473="#N/A Real Time"),OR(F473="#N/A N/A",F473="#N/A Real Time")),0,  G473 - F473)</f>
        <v>-1.1000000000000227</v>
      </c>
      <c r="I473" s="123">
        <f>IF(OR(F473=0,F473="#N/A N/A"),0,H473 / F473*100)</f>
        <v>-0.16464601107618959</v>
      </c>
      <c r="J473" s="124">
        <v>107277</v>
      </c>
      <c r="K473" s="120" t="str">
        <f>CONCATENATE(D856,D473, " Curncy")</f>
        <v>EURGBp Curncy</v>
      </c>
      <c r="L473" s="120">
        <f>IF(D473 = D856,1,_xll.BDP(K473,$L$11))</f>
        <v>1</v>
      </c>
      <c r="M473" s="260">
        <f>IF(D473 = D856,1,_xll.BDP(K473,$M$11)*L473)</f>
        <v>0.86363000000000001</v>
      </c>
      <c r="N473" s="126">
        <f>H473*J473*V473/M473</f>
        <v>-1366.3802785915545</v>
      </c>
      <c r="O473" s="127">
        <f>N473 / AA816</f>
        <v>-6.8348231536196239E-6</v>
      </c>
      <c r="P473" s="268">
        <f>N473 / AA856</f>
        <v>-6.3703634377519114E-6</v>
      </c>
      <c r="Q473" s="128">
        <f>IF(OR(OR(J473=0,G473 = "#N/A N/A"),G473="#N/A Real Time"),0,G473*J473*V473/M473)</f>
        <v>828523.31438231643</v>
      </c>
      <c r="R473" s="129">
        <f>Q473 / AA816*100</f>
        <v>0.41443882213310868</v>
      </c>
      <c r="S473" s="273">
        <f>Q473 / AA856*100</f>
        <v>0.38627567390731249</v>
      </c>
      <c r="T473" s="129">
        <f>IF(S473&lt;0,R473,0)</f>
        <v>0</v>
      </c>
      <c r="U473" s="273">
        <f>IF(S473&gt;0,R473,0)</f>
        <v>0.41443882213310868</v>
      </c>
      <c r="V473" s="120">
        <f>IF(EXACT(D473,UPPER(D473)),1,0.01)/X473</f>
        <v>0.01</v>
      </c>
      <c r="W473" s="120">
        <v>0</v>
      </c>
      <c r="X473" s="120">
        <v>1</v>
      </c>
      <c r="Y473" s="127">
        <f>IF(AND(S473&lt;0,O473&gt;0),O473,0)</f>
        <v>0</v>
      </c>
      <c r="Z473" s="127">
        <f>IF(AND(S473&gt;0,O473&gt;0),O473,0)</f>
        <v>0</v>
      </c>
      <c r="AA473" s="74"/>
      <c r="AB473" s="130">
        <f>_xll.BDH(C473,$AB$11,$D$1,$D$1)</f>
        <v>668.2</v>
      </c>
      <c r="AC473" s="130">
        <f>IF(OR(OR(F473="#N/A N/A",F473="#N/A Real Time"),OR(AB473="#N/A N/A",AB473="#N/A Real Time")),0,  F473 - AB473)</f>
        <v>-0.10000000000002274</v>
      </c>
      <c r="AD473" s="177">
        <f>IF(OR(AB473=0,AB473="#N/A N/A"),0,AC473 / AB473*100)</f>
        <v>-1.4965579167917201E-2</v>
      </c>
      <c r="AE473" s="132">
        <v>107277</v>
      </c>
      <c r="AF473" s="133">
        <f>IF(D473 = D856,1,_xll.BDP(K473,$AF$11)*L473)</f>
        <v>0.86409000000000002</v>
      </c>
      <c r="AG473" s="134">
        <f>AC473*AE473*V473/AF473 / AI816</f>
        <v>-6.1975086839761659E-7</v>
      </c>
      <c r="AH473" s="278">
        <f>AC473*AE473*V473/AF473 / AI856</f>
        <v>-5.7763405156695785E-7</v>
      </c>
      <c r="AI473" s="77"/>
      <c r="AJ473" s="73"/>
      <c r="AK473" s="65"/>
    </row>
    <row r="474" spans="1:37" x14ac:dyDescent="0.2">
      <c r="B474" s="120">
        <v>6035</v>
      </c>
      <c r="C474" s="120" t="s">
        <v>1084</v>
      </c>
      <c r="D474" s="120" t="str">
        <f>_xll.BDP(C474,$D$11)</f>
        <v>GBp</v>
      </c>
      <c r="E474" s="120" t="s">
        <v>1201</v>
      </c>
      <c r="F474" s="121">
        <f>_xll.BDP(C474,$F$11)</f>
        <v>620.5</v>
      </c>
      <c r="G474" s="121">
        <f>_xll.BDP(C474,$G$11)</f>
        <v>620.5</v>
      </c>
      <c r="H474" s="122">
        <f>IF(OR(OR(G474="#N/A N/A",G474="#N/A Real Time"),OR(F474="#N/A N/A",F474="#N/A Real Time")),0,  G474 - F474)</f>
        <v>0</v>
      </c>
      <c r="I474" s="123">
        <f>IF(OR(F474=0,F474="#N/A N/A"),0,H474 / F474*100)</f>
        <v>0</v>
      </c>
      <c r="J474" s="124">
        <v>0</v>
      </c>
      <c r="K474" s="120" t="str">
        <f>CONCATENATE(D856,D474, " Curncy")</f>
        <v>EURGBp Curncy</v>
      </c>
      <c r="L474" s="120">
        <f>IF(D474 = D856,1,_xll.BDP(K474,$L$11))</f>
        <v>1</v>
      </c>
      <c r="M474" s="260">
        <f>IF(D474 = D856,1,_xll.BDP(K474,$M$11)*L474)</f>
        <v>0.86363000000000001</v>
      </c>
      <c r="N474" s="126">
        <f>H474*J474*V474/M474</f>
        <v>0</v>
      </c>
      <c r="O474" s="127">
        <f>N474 / AA816</f>
        <v>0</v>
      </c>
      <c r="P474" s="268">
        <f>N474 / AA856</f>
        <v>0</v>
      </c>
      <c r="Q474" s="128">
        <f>IF(OR(OR(J474=0,G474 = "#N/A N/A"),G474="#N/A Real Time"),0,G474*J474*V474/M474)</f>
        <v>0</v>
      </c>
      <c r="R474" s="129">
        <f>Q474 / AA816*100</f>
        <v>0</v>
      </c>
      <c r="S474" s="273">
        <f>Q474 / AA856*100</f>
        <v>0</v>
      </c>
      <c r="T474" s="129">
        <f>IF(S474&lt;0,R474,0)</f>
        <v>0</v>
      </c>
      <c r="U474" s="273">
        <f>IF(S474&gt;0,R474,0)</f>
        <v>0</v>
      </c>
      <c r="V474" s="120">
        <f>IF(EXACT(D474,UPPER(D474)),1,0.01)/X474</f>
        <v>0.01</v>
      </c>
      <c r="W474" s="120">
        <v>0</v>
      </c>
      <c r="X474" s="120">
        <v>1</v>
      </c>
      <c r="Y474" s="127">
        <f>IF(AND(S474&lt;0,O474&gt;0),O474,0)</f>
        <v>0</v>
      </c>
      <c r="Z474" s="127">
        <f>IF(AND(S474&gt;0,O474&gt;0),O474,0)</f>
        <v>0</v>
      </c>
      <c r="AA474" s="74"/>
      <c r="AB474" s="130">
        <f>_xll.BDH(C474,$AB$11,$D$1,$D$1)</f>
        <v>620</v>
      </c>
      <c r="AC474" s="130">
        <f>IF(OR(OR(F474="#N/A N/A",F474="#N/A Real Time"),OR(AB474="#N/A N/A",AB474="#N/A Real Time")),0,  F474 - AB474)</f>
        <v>0.5</v>
      </c>
      <c r="AD474" s="177">
        <f>IF(OR(AB474=0,AB474="#N/A N/A"),0,AC474 / AB474*100)</f>
        <v>8.0645161290322578E-2</v>
      </c>
      <c r="AE474" s="132">
        <v>0</v>
      </c>
      <c r="AF474" s="133">
        <f>IF(D474 = D856,1,_xll.BDP(K474,$AF$11)*L474)</f>
        <v>0.86409000000000002</v>
      </c>
      <c r="AG474" s="134">
        <f>AC474*AE474*V474/AF474 / AI816</f>
        <v>0</v>
      </c>
      <c r="AH474" s="278">
        <f>AC474*AE474*V474/AF474 / AI856</f>
        <v>0</v>
      </c>
      <c r="AI474" s="77"/>
      <c r="AJ474" s="73"/>
      <c r="AK474" s="65"/>
    </row>
    <row r="475" spans="1:37" x14ac:dyDescent="0.2">
      <c r="B475" s="120">
        <v>18875</v>
      </c>
      <c r="C475" s="120" t="s">
        <v>1085</v>
      </c>
      <c r="D475" s="120" t="str">
        <f>_xll.BDP(C475,$D$11)</f>
        <v>GBp</v>
      </c>
      <c r="E475" s="120" t="s">
        <v>1202</v>
      </c>
      <c r="F475" s="121">
        <f>_xll.BDP(C475,$F$11)</f>
        <v>6916</v>
      </c>
      <c r="G475" s="121">
        <f>_xll.BDP(C475,$G$11)</f>
        <v>6876</v>
      </c>
      <c r="H475" s="122">
        <f>IF(OR(OR(G475="#N/A N/A",G475="#N/A Real Time"),OR(F475="#N/A N/A",F475="#N/A Real Time")),0,  G475 - F475)</f>
        <v>-40</v>
      </c>
      <c r="I475" s="123">
        <f>IF(OR(F475=0,F475="#N/A N/A"),0,H475 / F475*100)</f>
        <v>-0.578368999421631</v>
      </c>
      <c r="J475" s="124">
        <v>0</v>
      </c>
      <c r="K475" s="120" t="str">
        <f>CONCATENATE(D856,D475, " Curncy")</f>
        <v>EURGBp Curncy</v>
      </c>
      <c r="L475" s="120">
        <f>IF(D475 = D856,1,_xll.BDP(K475,$L$11))</f>
        <v>1</v>
      </c>
      <c r="M475" s="260">
        <f>IF(D475 = D856,1,_xll.BDP(K475,$M$11)*L475)</f>
        <v>0.86363000000000001</v>
      </c>
      <c r="N475" s="126">
        <f>H475*J475*V475/M475</f>
        <v>0</v>
      </c>
      <c r="O475" s="127">
        <f>N475 / AA816</f>
        <v>0</v>
      </c>
      <c r="P475" s="268">
        <f>N475 / AA856</f>
        <v>0</v>
      </c>
      <c r="Q475" s="128">
        <f>IF(OR(OR(J475=0,G475 = "#N/A N/A"),G475="#N/A Real Time"),0,G475*J475*V475/M475)</f>
        <v>0</v>
      </c>
      <c r="R475" s="129">
        <f>Q475 / AA816*100</f>
        <v>0</v>
      </c>
      <c r="S475" s="273">
        <f>Q475 / AA856*100</f>
        <v>0</v>
      </c>
      <c r="T475" s="129">
        <f>IF(S475&lt;0,R475,0)</f>
        <v>0</v>
      </c>
      <c r="U475" s="273">
        <f>IF(S475&gt;0,R475,0)</f>
        <v>0</v>
      </c>
      <c r="V475" s="120">
        <f>IF(EXACT(D475,UPPER(D475)),1,0.01)/X475</f>
        <v>0.01</v>
      </c>
      <c r="W475" s="120">
        <v>0</v>
      </c>
      <c r="X475" s="120">
        <v>1</v>
      </c>
      <c r="Y475" s="127">
        <f>IF(AND(S475&lt;0,O475&gt;0),O475,0)</f>
        <v>0</v>
      </c>
      <c r="Z475" s="127">
        <f>IF(AND(S475&gt;0,O475&gt;0),O475,0)</f>
        <v>0</v>
      </c>
      <c r="AA475" s="74"/>
      <c r="AB475" s="130">
        <f>_xll.BDH(C475,$AB$11,$D$1,$D$1)</f>
        <v>6870</v>
      </c>
      <c r="AC475" s="130">
        <f>IF(OR(OR(F475="#N/A N/A",F475="#N/A Real Time"),OR(AB475="#N/A N/A",AB475="#N/A Real Time")),0,  F475 - AB475)</f>
        <v>46</v>
      </c>
      <c r="AD475" s="177">
        <f>IF(OR(AB475=0,AB475="#N/A N/A"),0,AC475 / AB475*100)</f>
        <v>0.66957787481804953</v>
      </c>
      <c r="AE475" s="132">
        <v>0</v>
      </c>
      <c r="AF475" s="133">
        <f>IF(D475 = D856,1,_xll.BDP(K475,$AF$11)*L475)</f>
        <v>0.86409000000000002</v>
      </c>
      <c r="AG475" s="134">
        <f>AC475*AE475*V475/AF475 / AI816</f>
        <v>0</v>
      </c>
      <c r="AH475" s="278">
        <f>AC475*AE475*V475/AF475 / AI856</f>
        <v>0</v>
      </c>
      <c r="AI475" s="77"/>
      <c r="AJ475" s="73"/>
      <c r="AK475" s="65"/>
    </row>
    <row r="476" spans="1:37" x14ac:dyDescent="0.2">
      <c r="B476" s="120">
        <v>6423</v>
      </c>
      <c r="C476" s="120" t="s">
        <v>100</v>
      </c>
      <c r="D476" s="120" t="str">
        <f>_xll.BDP(C476,$D$11)</f>
        <v>GBp</v>
      </c>
      <c r="E476" s="120" t="s">
        <v>441</v>
      </c>
      <c r="F476" s="121" t="str">
        <f>_xll.BDP(C476,$F$11)</f>
        <v>#N/A N/A</v>
      </c>
      <c r="G476" s="121" t="str">
        <f>_xll.BDP(C476,$G$11)</f>
        <v>#N/A Real Time</v>
      </c>
      <c r="H476" s="122">
        <f>IF(OR(OR(G476="#N/A N/A",G476="#N/A Real Time"),OR(F476="#N/A N/A",F476="#N/A Real Time")),0,  G476 - F476)</f>
        <v>0</v>
      </c>
      <c r="I476" s="123">
        <f>IF(OR(F476=0,F476="#N/A N/A"),0,H476 / F476*100)</f>
        <v>0</v>
      </c>
      <c r="J476" s="124">
        <v>-29516355</v>
      </c>
      <c r="K476" s="120" t="str">
        <f>CONCATENATE(D856,D476, " Curncy")</f>
        <v>EURGBp Curncy</v>
      </c>
      <c r="L476" s="120">
        <f>IF(D476 = D856,1,_xll.BDP(K476,$L$11))</f>
        <v>1</v>
      </c>
      <c r="M476" s="260">
        <f>IF(D476 = D856,1,_xll.BDP(K476,$M$11)*L476)</f>
        <v>0.86363000000000001</v>
      </c>
      <c r="N476" s="126">
        <f>H476*J476*V476/M476</f>
        <v>0</v>
      </c>
      <c r="O476" s="127">
        <f>N476 / AA816</f>
        <v>0</v>
      </c>
      <c r="P476" s="268">
        <f>N476 / AA856</f>
        <v>0</v>
      </c>
      <c r="Q476" s="128">
        <f>IF(OR(OR(J476=0,G476 = "#N/A N/A"),G476="#N/A Real Time"),0,G476*J476*V476/M476)</f>
        <v>0</v>
      </c>
      <c r="R476" s="129">
        <f>Q476 / AA816*100</f>
        <v>0</v>
      </c>
      <c r="S476" s="273">
        <f>Q476 / AA856*100</f>
        <v>0</v>
      </c>
      <c r="T476" s="129">
        <f>IF(S476&lt;0,R476,0)</f>
        <v>0</v>
      </c>
      <c r="U476" s="273">
        <f>IF(S476&gt;0,R476,0)</f>
        <v>0</v>
      </c>
      <c r="V476" s="120">
        <f>IF(EXACT(D476,UPPER(D476)),1,0.01)/X476</f>
        <v>0.01</v>
      </c>
      <c r="W476" s="120">
        <v>0</v>
      </c>
      <c r="X476" s="120">
        <v>1</v>
      </c>
      <c r="Y476" s="127">
        <f>IF(AND(S476&lt;0,O476&gt;0),O476,0)</f>
        <v>0</v>
      </c>
      <c r="Z476" s="127">
        <f>IF(AND(S476&gt;0,O476&gt;0),O476,0)</f>
        <v>0</v>
      </c>
      <c r="AA476" s="74"/>
      <c r="AB476" s="130" t="str">
        <f>_xll.BDH(C476,$AB$11,$D$1,$D$1)</f>
        <v>#N/A N/A</v>
      </c>
      <c r="AC476" s="130">
        <f>IF(OR(OR(F476="#N/A N/A",F476="#N/A Real Time"),OR(AB476="#N/A N/A",AB476="#N/A Real Time")),0,  F476 - AB476)</f>
        <v>0</v>
      </c>
      <c r="AD476" s="177">
        <f>IF(OR(AB476=0,AB476="#N/A N/A"),0,AC476 / AB476*100)</f>
        <v>0</v>
      </c>
      <c r="AE476" s="132">
        <v>-29516355</v>
      </c>
      <c r="AF476" s="133">
        <f>IF(D476 = D856,1,_xll.BDP(K476,$AF$11)*L476)</f>
        <v>0.86409000000000002</v>
      </c>
      <c r="AG476" s="134">
        <f>AC476*AE476*V476/AF476 / AI816</f>
        <v>0</v>
      </c>
      <c r="AH476" s="278">
        <f>AC476*AE476*V476/AF476 / AI856</f>
        <v>0</v>
      </c>
      <c r="AI476" s="77"/>
      <c r="AJ476" s="73"/>
      <c r="AK476" s="65"/>
    </row>
    <row r="477" spans="1:37" x14ac:dyDescent="0.2">
      <c r="A477" s="209"/>
      <c r="B477" s="120">
        <v>28289</v>
      </c>
      <c r="C477" s="120" t="s">
        <v>1509</v>
      </c>
      <c r="D477" s="120" t="str">
        <f>_xll.BDP(C477,$D$11)</f>
        <v>GBp</v>
      </c>
      <c r="E477" s="120" t="s">
        <v>1530</v>
      </c>
      <c r="F477" s="121">
        <f>_xll.BDP(C477,$F$11)</f>
        <v>140.5</v>
      </c>
      <c r="G477" s="121">
        <f>_xll.BDP(C477,$G$11)</f>
        <v>140.5</v>
      </c>
      <c r="H477" s="122">
        <f>IF(OR(OR(G477="#N/A N/A",G477="#N/A Real Time"),OR(F477="#N/A N/A",F477="#N/A Real Time")),0,  G477 - F477)</f>
        <v>0</v>
      </c>
      <c r="I477" s="123">
        <f>IF(OR(F477=0,F477="#N/A N/A"),0,H477 / F477*100)</f>
        <v>0</v>
      </c>
      <c r="J477" s="124">
        <v>1597682</v>
      </c>
      <c r="K477" s="120" t="str">
        <f>CONCATENATE(D856,D477, " Curncy")</f>
        <v>EURGBp Curncy</v>
      </c>
      <c r="L477" s="120">
        <f>IF(D477 = D856,1,_xll.BDP(K477,$L$11))</f>
        <v>1</v>
      </c>
      <c r="M477" s="260">
        <f>IF(D477 = D856,1,_xll.BDP(K477,$M$11)*L477)</f>
        <v>0.86363000000000001</v>
      </c>
      <c r="N477" s="126">
        <f>H477*J477*V477/M477</f>
        <v>0</v>
      </c>
      <c r="O477" s="127">
        <f>N477 / AA816</f>
        <v>0</v>
      </c>
      <c r="P477" s="268">
        <f>N477 / AA856</f>
        <v>0</v>
      </c>
      <c r="Q477" s="128">
        <f>IF(OR(OR(J477=0,G477 = "#N/A N/A"),G477="#N/A Real Time"),0,G477*J477*V477/M477)</f>
        <v>2599195.5003878977</v>
      </c>
      <c r="R477" s="129">
        <f>Q477 / AA816*100</f>
        <v>1.3001535418197854</v>
      </c>
      <c r="S477" s="273">
        <f>Q477 / AA856*100</f>
        <v>1.2118017394328842</v>
      </c>
      <c r="T477" s="129">
        <f>IF(S477&lt;0,R477,0)</f>
        <v>0</v>
      </c>
      <c r="U477" s="273">
        <f>IF(S477&gt;0,R477,0)</f>
        <v>1.3001535418197854</v>
      </c>
      <c r="V477" s="120">
        <f>IF(EXACT(D477,UPPER(D477)),1,0.01)/X477</f>
        <v>0.01</v>
      </c>
      <c r="W477" s="120">
        <v>0</v>
      </c>
      <c r="X477" s="120">
        <v>1</v>
      </c>
      <c r="Y477" s="127">
        <f>IF(AND(S477&lt;0,O477&gt;0),O477,0)</f>
        <v>0</v>
      </c>
      <c r="Z477" s="127">
        <f>IF(AND(S477&gt;0,O477&gt;0),O477,0)</f>
        <v>0</v>
      </c>
      <c r="AA477" s="218"/>
      <c r="AB477" s="130">
        <f>_xll.BDH(C477,$AB$11,$D$1,$D$1)</f>
        <v>142</v>
      </c>
      <c r="AC477" s="130">
        <f>IF(OR(OR(F477="#N/A N/A",F477="#N/A Real Time"),OR(AB477="#N/A N/A",AB477="#N/A Real Time")),0,  F477 - AB477)</f>
        <v>-1.5</v>
      </c>
      <c r="AD477" s="177">
        <f>IF(OR(AB477=0,AB477="#N/A N/A"),0,AC477 / AB477*100)</f>
        <v>-1.056338028169014</v>
      </c>
      <c r="AE477" s="132">
        <v>1597682</v>
      </c>
      <c r="AF477" s="133">
        <f>IF(D477 = D856,1,_xll.BDP(K477,$AF$11)*L477)</f>
        <v>0.86409000000000002</v>
      </c>
      <c r="AG477" s="134">
        <f>AC477*AE477*V477/AF477 / AI816</f>
        <v>-1.3844973390237641E-4</v>
      </c>
      <c r="AH477" s="278">
        <f>AC477*AE477*V477/AF477 / AI856</f>
        <v>-1.2904101439852771E-4</v>
      </c>
      <c r="AI477" s="223"/>
      <c r="AJ477" s="73"/>
      <c r="AK477" s="65"/>
    </row>
    <row r="478" spans="1:37" x14ac:dyDescent="0.2">
      <c r="B478" s="120">
        <v>6004</v>
      </c>
      <c r="C478" s="120" t="s">
        <v>1086</v>
      </c>
      <c r="D478" s="120" t="str">
        <f>_xll.BDP(C478,$D$11)</f>
        <v>GBp</v>
      </c>
      <c r="E478" s="120" t="s">
        <v>1203</v>
      </c>
      <c r="F478" s="121">
        <f>_xll.BDP(C478,$F$11)</f>
        <v>3115.5</v>
      </c>
      <c r="G478" s="121">
        <f>_xll.BDP(C478,$G$11)</f>
        <v>3106</v>
      </c>
      <c r="H478" s="122">
        <f>IF(OR(OR(G478="#N/A N/A",G478="#N/A Real Time"),OR(F478="#N/A N/A",F478="#N/A Real Time")),0,  G478 - F478)</f>
        <v>-9.5</v>
      </c>
      <c r="I478" s="123">
        <f>IF(OR(F478=0,F478="#N/A N/A"),0,H478 / F478*100)</f>
        <v>-0.30492697801316004</v>
      </c>
      <c r="J478" s="124">
        <v>0</v>
      </c>
      <c r="K478" s="120" t="str">
        <f>CONCATENATE(D856,D478, " Curncy")</f>
        <v>EURGBp Curncy</v>
      </c>
      <c r="L478" s="120">
        <f>IF(D478 = D856,1,_xll.BDP(K478,$L$11))</f>
        <v>1</v>
      </c>
      <c r="M478" s="260">
        <f>IF(D478 = D856,1,_xll.BDP(K478,$M$11)*L478)</f>
        <v>0.86363000000000001</v>
      </c>
      <c r="N478" s="126">
        <f>H478*J478*V478/M478</f>
        <v>0</v>
      </c>
      <c r="O478" s="127">
        <f>N478 / AA816</f>
        <v>0</v>
      </c>
      <c r="P478" s="268">
        <f>N478 / AA856</f>
        <v>0</v>
      </c>
      <c r="Q478" s="128">
        <f>IF(OR(OR(J478=0,G478 = "#N/A N/A"),G478="#N/A Real Time"),0,G478*J478*V478/M478)</f>
        <v>0</v>
      </c>
      <c r="R478" s="129">
        <f>Q478 / AA816*100</f>
        <v>0</v>
      </c>
      <c r="S478" s="273">
        <f>Q478 / AA856*100</f>
        <v>0</v>
      </c>
      <c r="T478" s="129">
        <f>IF(S478&lt;0,R478,0)</f>
        <v>0</v>
      </c>
      <c r="U478" s="273">
        <f>IF(S478&gt;0,R478,0)</f>
        <v>0</v>
      </c>
      <c r="V478" s="120">
        <f>IF(EXACT(D478,UPPER(D478)),1,0.01)/X478</f>
        <v>0.01</v>
      </c>
      <c r="W478" s="120">
        <v>0</v>
      </c>
      <c r="X478" s="120">
        <v>1</v>
      </c>
      <c r="Y478" s="127">
        <f>IF(AND(S478&lt;0,O478&gt;0),O478,0)</f>
        <v>0</v>
      </c>
      <c r="Z478" s="127">
        <f>IF(AND(S478&gt;0,O478&gt;0),O478,0)</f>
        <v>0</v>
      </c>
      <c r="AA478" s="74"/>
      <c r="AB478" s="130">
        <f>_xll.BDH(C478,$AB$11,$D$1,$D$1)</f>
        <v>3122.5</v>
      </c>
      <c r="AC478" s="130">
        <f>IF(OR(OR(F478="#N/A N/A",F478="#N/A Real Time"),OR(AB478="#N/A N/A",AB478="#N/A Real Time")),0,  F478 - AB478)</f>
        <v>-7</v>
      </c>
      <c r="AD478" s="177">
        <f>IF(OR(AB478=0,AB478="#N/A N/A"),0,AC478 / AB478*100)</f>
        <v>-0.22417934347477983</v>
      </c>
      <c r="AE478" s="132">
        <v>0</v>
      </c>
      <c r="AF478" s="133">
        <f>IF(D478 = D856,1,_xll.BDP(K478,$AF$11)*L478)</f>
        <v>0.86409000000000002</v>
      </c>
      <c r="AG478" s="134">
        <f>AC478*AE478*V478/AF478 / AI816</f>
        <v>0</v>
      </c>
      <c r="AH478" s="278">
        <f>AC478*AE478*V478/AF478 / AI856</f>
        <v>0</v>
      </c>
      <c r="AI478" s="77"/>
      <c r="AJ478" s="73"/>
      <c r="AK478" s="65"/>
    </row>
    <row r="479" spans="1:37" x14ac:dyDescent="0.2">
      <c r="A479" s="209"/>
      <c r="B479" s="120">
        <v>27254</v>
      </c>
      <c r="C479" s="120" t="s">
        <v>1499</v>
      </c>
      <c r="D479" s="120" t="str">
        <f>_xll.BDP(C479,$D$11)</f>
        <v>GBp</v>
      </c>
      <c r="E479" s="120" t="s">
        <v>1500</v>
      </c>
      <c r="F479" s="121">
        <f>_xll.BDP(C479,$F$11)</f>
        <v>125</v>
      </c>
      <c r="G479" s="121">
        <f>_xll.BDP(C479,$G$11)</f>
        <v>124</v>
      </c>
      <c r="H479" s="122">
        <f>IF(OR(OR(G479="#N/A N/A",G479="#N/A Real Time"),OR(F479="#N/A N/A",F479="#N/A Real Time")),0,  G479 - F479)</f>
        <v>-1</v>
      </c>
      <c r="I479" s="123">
        <f>IF(OR(F479=0,F479="#N/A N/A"),0,H479 / F479*100)</f>
        <v>-0.8</v>
      </c>
      <c r="J479" s="124">
        <v>0</v>
      </c>
      <c r="K479" s="120" t="str">
        <f>CONCATENATE(D856,D479, " Curncy")</f>
        <v>EURGBp Curncy</v>
      </c>
      <c r="L479" s="120">
        <f>IF(D479 = D856,1,_xll.BDP(K479,$L$11))</f>
        <v>1</v>
      </c>
      <c r="M479" s="260">
        <f>IF(D479 = D856,1,_xll.BDP(K479,$M$11)*L479)</f>
        <v>0.86363000000000001</v>
      </c>
      <c r="N479" s="126">
        <f>H479*J479*V479/M479</f>
        <v>0</v>
      </c>
      <c r="O479" s="127">
        <f>N479 / AA816</f>
        <v>0</v>
      </c>
      <c r="P479" s="268">
        <f>N479 / AA856</f>
        <v>0</v>
      </c>
      <c r="Q479" s="128">
        <f>IF(OR(OR(J479=0,G479 = "#N/A N/A"),G479="#N/A Real Time"),0,G479*J479*V479/M479)</f>
        <v>0</v>
      </c>
      <c r="R479" s="129">
        <f>Q479 / AA816*100</f>
        <v>0</v>
      </c>
      <c r="S479" s="273">
        <f>Q479 / AA856*100</f>
        <v>0</v>
      </c>
      <c r="T479" s="129">
        <f>IF(S479&lt;0,R479,0)</f>
        <v>0</v>
      </c>
      <c r="U479" s="273">
        <f>IF(S479&gt;0,R479,0)</f>
        <v>0</v>
      </c>
      <c r="V479" s="120">
        <f>IF(EXACT(D479,UPPER(D479)),1,0.01)/X479</f>
        <v>0.01</v>
      </c>
      <c r="W479" s="120">
        <v>0</v>
      </c>
      <c r="X479" s="120">
        <v>1</v>
      </c>
      <c r="Y479" s="127">
        <f>IF(AND(S479&lt;0,O479&gt;0),O479,0)</f>
        <v>0</v>
      </c>
      <c r="Z479" s="127">
        <f>IF(AND(S479&gt;0,O479&gt;0),O479,0)</f>
        <v>0</v>
      </c>
      <c r="AA479" s="218"/>
      <c r="AB479" s="130">
        <f>_xll.BDH(C479,$AB$11,$D$1,$D$1)</f>
        <v>124.5</v>
      </c>
      <c r="AC479" s="130">
        <f>IF(OR(OR(F479="#N/A N/A",F479="#N/A Real Time"),OR(AB479="#N/A N/A",AB479="#N/A Real Time")),0,  F479 - AB479)</f>
        <v>0.5</v>
      </c>
      <c r="AD479" s="177">
        <f>IF(OR(AB479=0,AB479="#N/A N/A"),0,AC479 / AB479*100)</f>
        <v>0.40160642570281119</v>
      </c>
      <c r="AE479" s="132">
        <v>0</v>
      </c>
      <c r="AF479" s="133">
        <f>IF(D479 = D856,1,_xll.BDP(K479,$AF$11)*L479)</f>
        <v>0.86409000000000002</v>
      </c>
      <c r="AG479" s="134">
        <f>AC479*AE479*V479/AF479 / AI816</f>
        <v>0</v>
      </c>
      <c r="AH479" s="278">
        <f>AC479*AE479*V479/AF479 / AI856</f>
        <v>0</v>
      </c>
      <c r="AI479" s="223"/>
      <c r="AJ479" s="73"/>
      <c r="AK479" s="65"/>
    </row>
    <row r="480" spans="1:37" x14ac:dyDescent="0.2">
      <c r="B480" s="120">
        <v>3746</v>
      </c>
      <c r="C480" s="120" t="s">
        <v>1087</v>
      </c>
      <c r="D480" s="120" t="str">
        <f>_xll.BDP(C480,$D$11)</f>
        <v>GBp</v>
      </c>
      <c r="E480" s="120" t="s">
        <v>1204</v>
      </c>
      <c r="F480" s="121">
        <f>_xll.BDP(C480,$F$11)</f>
        <v>145.05000000000001</v>
      </c>
      <c r="G480" s="121">
        <f>_xll.BDP(C480,$G$11)</f>
        <v>147.1</v>
      </c>
      <c r="H480" s="122">
        <f>IF(OR(OR(G480="#N/A N/A",G480="#N/A Real Time"),OR(F480="#N/A N/A",F480="#N/A Real Time")),0,  G480 - F480)</f>
        <v>2.0499999999999829</v>
      </c>
      <c r="I480" s="123">
        <f>IF(OR(F480=0,F480="#N/A N/A"),0,H480 / F480*100)</f>
        <v>1.4133057566356311</v>
      </c>
      <c r="J480" s="124">
        <v>1266045</v>
      </c>
      <c r="K480" s="120" t="str">
        <f>CONCATENATE(D856,D480, " Curncy")</f>
        <v>EURGBp Curncy</v>
      </c>
      <c r="L480" s="120">
        <f>IF(D480 = D856,1,_xll.BDP(K480,$L$11))</f>
        <v>1</v>
      </c>
      <c r="M480" s="260">
        <f>IF(D480 = D856,1,_xll.BDP(K480,$M$11)*L480)</f>
        <v>0.86363000000000001</v>
      </c>
      <c r="N480" s="126">
        <f>H480*J480*V480/M480</f>
        <v>30052.13169991754</v>
      </c>
      <c r="O480" s="127">
        <f>N480 / AA816</f>
        <v>1.5032491962628964E-4</v>
      </c>
      <c r="P480" s="268">
        <f>N480 / AA856</f>
        <v>1.401096049227208E-4</v>
      </c>
      <c r="Q480" s="128">
        <f>IF(OR(OR(J480=0,G480 = "#N/A N/A"),G480="#N/A Real Time"),0,G480*J480*V480/M480)</f>
        <v>2156423.6941745887</v>
      </c>
      <c r="R480" s="129">
        <f>Q480 / AA816*100</f>
        <v>1.0786729598549947</v>
      </c>
      <c r="S480" s="273">
        <f>Q480 / AA856*100</f>
        <v>1.0053718480064584</v>
      </c>
      <c r="T480" s="129">
        <f>IF(S480&lt;0,R480,0)</f>
        <v>0</v>
      </c>
      <c r="U480" s="273">
        <f>IF(S480&gt;0,R480,0)</f>
        <v>1.0786729598549947</v>
      </c>
      <c r="V480" s="120">
        <f>IF(EXACT(D480,UPPER(D480)),1,0.01)/X480</f>
        <v>0.01</v>
      </c>
      <c r="W480" s="120">
        <v>0</v>
      </c>
      <c r="X480" s="120">
        <v>1</v>
      </c>
      <c r="Y480" s="127">
        <f>IF(AND(S480&lt;0,O480&gt;0),O480,0)</f>
        <v>0</v>
      </c>
      <c r="Z480" s="127">
        <f>IF(AND(S480&gt;0,O480&gt;0),O480,0)</f>
        <v>1.5032491962628964E-4</v>
      </c>
      <c r="AA480" s="74"/>
      <c r="AB480" s="130">
        <f>_xll.BDH(C480,$AB$11,$D$1,$D$1)</f>
        <v>144.69999999999999</v>
      </c>
      <c r="AC480" s="130">
        <f>IF(OR(OR(F480="#N/A N/A",F480="#N/A Real Time"),OR(AB480="#N/A N/A",AB480="#N/A Real Time")),0,  F480 - AB480)</f>
        <v>0.35000000000002274</v>
      </c>
      <c r="AD480" s="177">
        <f>IF(OR(AB480=0,AB480="#N/A N/A"),0,AC480 / AB480*100)</f>
        <v>0.24187975120941446</v>
      </c>
      <c r="AE480" s="132">
        <v>1266045</v>
      </c>
      <c r="AF480" s="133">
        <f>IF(D480 = D856,1,_xll.BDP(K480,$AF$11)*L480)</f>
        <v>0.86409000000000002</v>
      </c>
      <c r="AG480" s="134">
        <f>AC480*AE480*V480/AF480 / AI816</f>
        <v>2.5599277651604409E-5</v>
      </c>
      <c r="AH480" s="278">
        <f>AC480*AE480*V480/AF480 / AI856</f>
        <v>2.3859610726026053E-5</v>
      </c>
      <c r="AI480" s="77"/>
      <c r="AJ480" s="73"/>
      <c r="AK480" s="65"/>
    </row>
    <row r="481" spans="1:37" x14ac:dyDescent="0.2">
      <c r="B481" s="120">
        <v>26482</v>
      </c>
      <c r="C481" s="120" t="s">
        <v>99</v>
      </c>
      <c r="D481" s="120" t="str">
        <f>_xll.BDP(C481,$D$11)</f>
        <v>GBp</v>
      </c>
      <c r="E481" s="120" t="s">
        <v>442</v>
      </c>
      <c r="F481" s="121">
        <f>_xll.BDP(C481,$F$11)</f>
        <v>248.6</v>
      </c>
      <c r="G481" s="121">
        <f>_xll.BDP(C481,$G$11)</f>
        <v>248.9</v>
      </c>
      <c r="H481" s="122">
        <f>IF(OR(OR(G481="#N/A N/A",G481="#N/A Real Time"),OR(F481="#N/A N/A",F481="#N/A Real Time")),0,  G481 - F481)</f>
        <v>0.30000000000001137</v>
      </c>
      <c r="I481" s="123">
        <f>IF(OR(F481=0,F481="#N/A N/A"),0,H481 / F481*100)</f>
        <v>0.12067578439260312</v>
      </c>
      <c r="J481" s="124">
        <v>-162864</v>
      </c>
      <c r="K481" s="120" t="str">
        <f>CONCATENATE(D856,D481, " Curncy")</f>
        <v>EURGBp Curncy</v>
      </c>
      <c r="L481" s="120">
        <f>IF(D481 = D856,1,_xll.BDP(K481,$L$11))</f>
        <v>1</v>
      </c>
      <c r="M481" s="260">
        <f>IF(D481 = D856,1,_xll.BDP(K481,$M$11)*L481)</f>
        <v>0.86363000000000001</v>
      </c>
      <c r="N481" s="126">
        <f>H481*J481*V481/M481</f>
        <v>-565.74227389046064</v>
      </c>
      <c r="O481" s="127">
        <f>N481 / AA816</f>
        <v>-2.8299211084587117E-6</v>
      </c>
      <c r="P481" s="268">
        <f>N481 / AA856</f>
        <v>-2.6376141058603053E-6</v>
      </c>
      <c r="Q481" s="128">
        <f>IF(OR(OR(J481=0,G481 = "#N/A N/A"),G481="#N/A Real Time"),0,G481*J481*V481/M481)</f>
        <v>-469377.50657110108</v>
      </c>
      <c r="R481" s="129">
        <f>Q481 / AA816*100</f>
        <v>-0.23478912129844889</v>
      </c>
      <c r="S481" s="273">
        <f>Q481 / AA856*100</f>
        <v>-0.21883405031620173</v>
      </c>
      <c r="T481" s="129">
        <f>IF(S481&lt;0,R481,0)</f>
        <v>-0.23478912129844889</v>
      </c>
      <c r="U481" s="273">
        <f>IF(S481&gt;0,R481,0)</f>
        <v>0</v>
      </c>
      <c r="V481" s="120">
        <f>IF(EXACT(D481,UPPER(D481)),1,0.01)/X481</f>
        <v>0.01</v>
      </c>
      <c r="W481" s="120">
        <v>0</v>
      </c>
      <c r="X481" s="120">
        <v>1</v>
      </c>
      <c r="Y481" s="127">
        <f>IF(AND(S481&lt;0,O481&gt;0),O481,0)</f>
        <v>0</v>
      </c>
      <c r="Z481" s="127">
        <f>IF(AND(S481&gt;0,O481&gt;0),O481,0)</f>
        <v>0</v>
      </c>
      <c r="AA481" s="74"/>
      <c r="AB481" s="130">
        <f>_xll.BDH(C481,$AB$11,$D$1,$D$1)</f>
        <v>246.2</v>
      </c>
      <c r="AC481" s="130">
        <f>IF(OR(OR(F481="#N/A N/A",F481="#N/A Real Time"),OR(AB481="#N/A N/A",AB481="#N/A Real Time")),0,  F481 - AB481)</f>
        <v>2.4000000000000057</v>
      </c>
      <c r="AD481" s="177">
        <f>IF(OR(AB481=0,AB481="#N/A N/A"),0,AC481 / AB481*100)</f>
        <v>0.97481722177092023</v>
      </c>
      <c r="AE481" s="132">
        <v>-162864</v>
      </c>
      <c r="AF481" s="133">
        <f>IF(D481 = D856,1,_xll.BDP(K481,$AF$11)*L481)</f>
        <v>0.86409000000000002</v>
      </c>
      <c r="AG481" s="134">
        <f>AC481*AE481*V481/AF481 / AI816</f>
        <v>-2.2581191964134729E-5</v>
      </c>
      <c r="AH481" s="278">
        <f>AC481*AE481*V481/AF481 / AI856</f>
        <v>-2.1046627069969485E-5</v>
      </c>
      <c r="AI481" s="77"/>
      <c r="AJ481" s="73"/>
      <c r="AK481" s="65"/>
    </row>
    <row r="482" spans="1:37" x14ac:dyDescent="0.2">
      <c r="B482" s="120">
        <v>6331</v>
      </c>
      <c r="C482" s="120" t="s">
        <v>1088</v>
      </c>
      <c r="D482" s="120" t="str">
        <f>_xll.BDP(C482,$D$11)</f>
        <v>GBp</v>
      </c>
      <c r="E482" s="120" t="s">
        <v>1205</v>
      </c>
      <c r="F482" s="121">
        <f>_xll.BDP(C482,$F$11)</f>
        <v>363.2</v>
      </c>
      <c r="G482" s="121">
        <f>_xll.BDP(C482,$G$11)</f>
        <v>366</v>
      </c>
      <c r="H482" s="122">
        <f>IF(OR(OR(G482="#N/A N/A",G482="#N/A Real Time"),OR(F482="#N/A N/A",F482="#N/A Real Time")),0,  G482 - F482)</f>
        <v>2.8000000000000114</v>
      </c>
      <c r="I482" s="123">
        <f>IF(OR(F482=0,F482="#N/A N/A"),0,H482 / F482*100)</f>
        <v>0.7709251101321617</v>
      </c>
      <c r="J482" s="124">
        <v>0</v>
      </c>
      <c r="K482" s="120" t="str">
        <f>CONCATENATE(D856,D482, " Curncy")</f>
        <v>EURGBp Curncy</v>
      </c>
      <c r="L482" s="120">
        <f>IF(D482 = D856,1,_xll.BDP(K482,$L$11))</f>
        <v>1</v>
      </c>
      <c r="M482" s="260">
        <f>IF(D482 = D856,1,_xll.BDP(K482,$M$11)*L482)</f>
        <v>0.86363000000000001</v>
      </c>
      <c r="N482" s="126">
        <f>H482*J482*V482/M482</f>
        <v>0</v>
      </c>
      <c r="O482" s="127">
        <f>N482 / AA816</f>
        <v>0</v>
      </c>
      <c r="P482" s="268">
        <f>N482 / AA856</f>
        <v>0</v>
      </c>
      <c r="Q482" s="128">
        <f>IF(OR(OR(J482=0,G482 = "#N/A N/A"),G482="#N/A Real Time"),0,G482*J482*V482/M482)</f>
        <v>0</v>
      </c>
      <c r="R482" s="129">
        <f>Q482 / AA816*100</f>
        <v>0</v>
      </c>
      <c r="S482" s="273">
        <f>Q482 / AA856*100</f>
        <v>0</v>
      </c>
      <c r="T482" s="129">
        <f>IF(S482&lt;0,R482,0)</f>
        <v>0</v>
      </c>
      <c r="U482" s="273">
        <f>IF(S482&gt;0,R482,0)</f>
        <v>0</v>
      </c>
      <c r="V482" s="120">
        <f>IF(EXACT(D482,UPPER(D482)),1,0.01)/X482</f>
        <v>0.01</v>
      </c>
      <c r="W482" s="120">
        <v>0</v>
      </c>
      <c r="X482" s="120">
        <v>1</v>
      </c>
      <c r="Y482" s="127">
        <f>IF(AND(S482&lt;0,O482&gt;0),O482,0)</f>
        <v>0</v>
      </c>
      <c r="Z482" s="127">
        <f>IF(AND(S482&gt;0,O482&gt;0),O482,0)</f>
        <v>0</v>
      </c>
      <c r="AA482" s="74"/>
      <c r="AB482" s="130">
        <f>_xll.BDH(C482,$AB$11,$D$1,$D$1)</f>
        <v>370.4</v>
      </c>
      <c r="AC482" s="130">
        <f>IF(OR(OR(F482="#N/A N/A",F482="#N/A Real Time"),OR(AB482="#N/A N/A",AB482="#N/A Real Time")),0,  F482 - AB482)</f>
        <v>-7.1999999999999886</v>
      </c>
      <c r="AD482" s="177">
        <f>IF(OR(AB482=0,AB482="#N/A N/A"),0,AC482 / AB482*100)</f>
        <v>-1.943844492440602</v>
      </c>
      <c r="AE482" s="132">
        <v>0</v>
      </c>
      <c r="AF482" s="133">
        <f>IF(D482 = D856,1,_xll.BDP(K482,$AF$11)*L482)</f>
        <v>0.86409000000000002</v>
      </c>
      <c r="AG482" s="134">
        <f>AC482*AE482*V482/AF482 / AI816</f>
        <v>0</v>
      </c>
      <c r="AH482" s="278">
        <f>AC482*AE482*V482/AF482 / AI856</f>
        <v>0</v>
      </c>
      <c r="AI482" s="77"/>
      <c r="AJ482" s="73"/>
      <c r="AK482" s="65"/>
    </row>
    <row r="483" spans="1:37" x14ac:dyDescent="0.2">
      <c r="A483" s="209"/>
      <c r="B483" s="120">
        <v>12314</v>
      </c>
      <c r="C483" s="120" t="s">
        <v>1526</v>
      </c>
      <c r="D483" s="120" t="str">
        <f>_xll.BDP(C483,$D$11)</f>
        <v>GBp</v>
      </c>
      <c r="E483" s="120" t="s">
        <v>1527</v>
      </c>
      <c r="F483" s="121">
        <f>_xll.BDP(C483,$F$11)</f>
        <v>355.6</v>
      </c>
      <c r="G483" s="121">
        <f>_xll.BDP(C483,$G$11)</f>
        <v>359.9</v>
      </c>
      <c r="H483" s="122">
        <f>IF(OR(OR(G483="#N/A N/A",G483="#N/A Real Time"),OR(F483="#N/A N/A",F483="#N/A Real Time")),0,  G483 - F483)</f>
        <v>4.2999999999999545</v>
      </c>
      <c r="I483" s="123">
        <f>IF(OR(F483=0,F483="#N/A N/A"),0,H483 / F483*100)</f>
        <v>1.2092238470191097</v>
      </c>
      <c r="J483" s="124">
        <v>0</v>
      </c>
      <c r="K483" s="120" t="str">
        <f>CONCATENATE(D856,D483, " Curncy")</f>
        <v>EURGBp Curncy</v>
      </c>
      <c r="L483" s="120">
        <f>IF(D483 = D856,1,_xll.BDP(K483,$L$11))</f>
        <v>1</v>
      </c>
      <c r="M483" s="260">
        <f>IF(D483 = D856,1,_xll.BDP(K483,$M$11)*L483)</f>
        <v>0.86363000000000001</v>
      </c>
      <c r="N483" s="126">
        <f>H483*J483*V483/M483</f>
        <v>0</v>
      </c>
      <c r="O483" s="127">
        <f>N483 / AA816</f>
        <v>0</v>
      </c>
      <c r="P483" s="268">
        <f>N483 / AA856</f>
        <v>0</v>
      </c>
      <c r="Q483" s="128">
        <f>IF(OR(OR(J483=0,G483 = "#N/A N/A"),G483="#N/A Real Time"),0,G483*J483*V483/M483)</f>
        <v>0</v>
      </c>
      <c r="R483" s="129">
        <f>Q483 / AA816*100</f>
        <v>0</v>
      </c>
      <c r="S483" s="273">
        <f>Q483 / AA856*100</f>
        <v>0</v>
      </c>
      <c r="T483" s="129">
        <f>IF(S483&lt;0,R483,0)</f>
        <v>0</v>
      </c>
      <c r="U483" s="273">
        <f>IF(S483&gt;0,R483,0)</f>
        <v>0</v>
      </c>
      <c r="V483" s="120">
        <f>IF(EXACT(D483,UPPER(D483)),1,0.01)/X483</f>
        <v>0.01</v>
      </c>
      <c r="W483" s="120">
        <v>0</v>
      </c>
      <c r="X483" s="120">
        <v>1</v>
      </c>
      <c r="Y483" s="127">
        <f>IF(AND(S483&lt;0,O483&gt;0),O483,0)</f>
        <v>0</v>
      </c>
      <c r="Z483" s="127">
        <f>IF(AND(S483&gt;0,O483&gt;0),O483,0)</f>
        <v>0</v>
      </c>
      <c r="AA483" s="218"/>
      <c r="AB483" s="130">
        <f>_xll.BDH(C483,$AB$11,$D$1,$D$1)</f>
        <v>344.3</v>
      </c>
      <c r="AC483" s="130">
        <f>IF(OR(OR(F483="#N/A N/A",F483="#N/A Real Time"),OR(AB483="#N/A N/A",AB483="#N/A Real Time")),0,  F483 - AB483)</f>
        <v>11.300000000000011</v>
      </c>
      <c r="AD483" s="177">
        <f>IF(OR(AB483=0,AB483="#N/A N/A"),0,AC483 / AB483*100)</f>
        <v>3.2820214928841156</v>
      </c>
      <c r="AE483" s="132">
        <v>0</v>
      </c>
      <c r="AF483" s="133">
        <f>IF(D483 = D856,1,_xll.BDP(K483,$AF$11)*L483)</f>
        <v>0.86409000000000002</v>
      </c>
      <c r="AG483" s="134">
        <f>AC483*AE483*V483/AF483 / AI816</f>
        <v>0</v>
      </c>
      <c r="AH483" s="278">
        <f>AC483*AE483*V483/AF483 / AI856</f>
        <v>0</v>
      </c>
      <c r="AI483" s="223"/>
      <c r="AJ483" s="73"/>
      <c r="AK483" s="65"/>
    </row>
    <row r="484" spans="1:37" x14ac:dyDescent="0.2">
      <c r="B484" s="120">
        <v>6380</v>
      </c>
      <c r="C484" s="120" t="s">
        <v>1089</v>
      </c>
      <c r="D484" s="120" t="str">
        <f>_xll.BDP(C484,$D$11)</f>
        <v>GBp</v>
      </c>
      <c r="E484" s="120" t="s">
        <v>1206</v>
      </c>
      <c r="F484" s="121">
        <f>_xll.BDP(C484,$F$11)</f>
        <v>1151</v>
      </c>
      <c r="G484" s="121">
        <f>_xll.BDP(C484,$G$11)</f>
        <v>1169.5</v>
      </c>
      <c r="H484" s="122">
        <f>IF(OR(OR(G484="#N/A N/A",G484="#N/A Real Time"),OR(F484="#N/A N/A",F484="#N/A Real Time")),0,  G484 - F484)</f>
        <v>18.5</v>
      </c>
      <c r="I484" s="123">
        <f>IF(OR(F484=0,F484="#N/A N/A"),0,H484 / F484*100)</f>
        <v>1.6072980017376195</v>
      </c>
      <c r="J484" s="124">
        <v>0</v>
      </c>
      <c r="K484" s="120" t="str">
        <f>CONCATENATE(D856,D484, " Curncy")</f>
        <v>EURGBp Curncy</v>
      </c>
      <c r="L484" s="120">
        <f>IF(D484 = D856,1,_xll.BDP(K484,$L$11))</f>
        <v>1</v>
      </c>
      <c r="M484" s="260">
        <f>IF(D484 = D856,1,_xll.BDP(K484,$M$11)*L484)</f>
        <v>0.86363000000000001</v>
      </c>
      <c r="N484" s="126">
        <f>H484*J484*V484/M484</f>
        <v>0</v>
      </c>
      <c r="O484" s="127">
        <f>N484 / AA816</f>
        <v>0</v>
      </c>
      <c r="P484" s="268">
        <f>N484 / AA856</f>
        <v>0</v>
      </c>
      <c r="Q484" s="128">
        <f>IF(OR(OR(J484=0,G484 = "#N/A N/A"),G484="#N/A Real Time"),0,G484*J484*V484/M484)</f>
        <v>0</v>
      </c>
      <c r="R484" s="129">
        <f>Q484 / AA816*100</f>
        <v>0</v>
      </c>
      <c r="S484" s="273">
        <f>Q484 / AA856*100</f>
        <v>0</v>
      </c>
      <c r="T484" s="129">
        <f>IF(S484&lt;0,R484,0)</f>
        <v>0</v>
      </c>
      <c r="U484" s="273">
        <f>IF(S484&gt;0,R484,0)</f>
        <v>0</v>
      </c>
      <c r="V484" s="120">
        <f>IF(EXACT(D484,UPPER(D484)),1,0.01)/X484</f>
        <v>0.01</v>
      </c>
      <c r="W484" s="120">
        <v>0</v>
      </c>
      <c r="X484" s="120">
        <v>1</v>
      </c>
      <c r="Y484" s="127">
        <f>IF(AND(S484&lt;0,O484&gt;0),O484,0)</f>
        <v>0</v>
      </c>
      <c r="Z484" s="127">
        <f>IF(AND(S484&gt;0,O484&gt;0),O484,0)</f>
        <v>0</v>
      </c>
      <c r="AA484" s="74"/>
      <c r="AB484" s="130">
        <f>_xll.BDH(C484,$AB$11,$D$1,$D$1)</f>
        <v>1144.5</v>
      </c>
      <c r="AC484" s="130">
        <f>IF(OR(OR(F484="#N/A N/A",F484="#N/A Real Time"),OR(AB484="#N/A N/A",AB484="#N/A Real Time")),0,  F484 - AB484)</f>
        <v>6.5</v>
      </c>
      <c r="AD484" s="177">
        <f>IF(OR(AB484=0,AB484="#N/A N/A"),0,AC484 / AB484*100)</f>
        <v>0.56793359545653122</v>
      </c>
      <c r="AE484" s="132">
        <v>0</v>
      </c>
      <c r="AF484" s="133">
        <f>IF(D484 = D856,1,_xll.BDP(K484,$AF$11)*L484)</f>
        <v>0.86409000000000002</v>
      </c>
      <c r="AG484" s="134">
        <f>AC484*AE484*V484/AF484 / AI816</f>
        <v>0</v>
      </c>
      <c r="AH484" s="278">
        <f>AC484*AE484*V484/AF484 / AI856</f>
        <v>0</v>
      </c>
      <c r="AI484" s="77"/>
      <c r="AJ484" s="73"/>
      <c r="AK484" s="65"/>
    </row>
    <row r="485" spans="1:37" x14ac:dyDescent="0.2">
      <c r="B485" s="120">
        <v>8631</v>
      </c>
      <c r="C485" s="120" t="s">
        <v>1090</v>
      </c>
      <c r="D485" s="120" t="str">
        <f>_xll.BDP(C485,$D$11)</f>
        <v>GBp</v>
      </c>
      <c r="E485" s="120" t="s">
        <v>1207</v>
      </c>
      <c r="F485" s="121">
        <f>_xll.BDP(C485,$F$11)</f>
        <v>5.625</v>
      </c>
      <c r="G485" s="121">
        <f>_xll.BDP(C485,$G$11)</f>
        <v>5.9</v>
      </c>
      <c r="H485" s="122">
        <f>IF(OR(OR(G485="#N/A N/A",G485="#N/A Real Time"),OR(F485="#N/A N/A",F485="#N/A Real Time")),0,  G485 - F485)</f>
        <v>0.27500000000000036</v>
      </c>
      <c r="I485" s="123">
        <f>IF(OR(F485=0,F485="#N/A N/A"),0,H485 / F485*100)</f>
        <v>4.8888888888888955</v>
      </c>
      <c r="J485" s="124">
        <v>0</v>
      </c>
      <c r="K485" s="120" t="str">
        <f>CONCATENATE(D856,D485, " Curncy")</f>
        <v>EURGBp Curncy</v>
      </c>
      <c r="L485" s="120">
        <f>IF(D485 = D856,1,_xll.BDP(K485,$L$11))</f>
        <v>1</v>
      </c>
      <c r="M485" s="260">
        <f>IF(D485 = D856,1,_xll.BDP(K485,$M$11)*L485)</f>
        <v>0.86363000000000001</v>
      </c>
      <c r="N485" s="126">
        <f>H485*J485*V485/M485</f>
        <v>0</v>
      </c>
      <c r="O485" s="127">
        <f>N485 / AA816</f>
        <v>0</v>
      </c>
      <c r="P485" s="268">
        <f>N485 / AA856</f>
        <v>0</v>
      </c>
      <c r="Q485" s="128">
        <f>IF(OR(OR(J485=0,G485 = "#N/A N/A"),G485="#N/A Real Time"),0,G485*J485*V485/M485)</f>
        <v>0</v>
      </c>
      <c r="R485" s="129">
        <f>Q485 / AA816*100</f>
        <v>0</v>
      </c>
      <c r="S485" s="273">
        <f>Q485 / AA856*100</f>
        <v>0</v>
      </c>
      <c r="T485" s="129">
        <f>IF(S485&lt;0,R485,0)</f>
        <v>0</v>
      </c>
      <c r="U485" s="273">
        <f>IF(S485&gt;0,R485,0)</f>
        <v>0</v>
      </c>
      <c r="V485" s="120">
        <f>IF(EXACT(D485,UPPER(D485)),1,0.01)/X485</f>
        <v>0.01</v>
      </c>
      <c r="W485" s="120">
        <v>0</v>
      </c>
      <c r="X485" s="120">
        <v>1</v>
      </c>
      <c r="Y485" s="127">
        <f>IF(AND(S485&lt;0,O485&gt;0),O485,0)</f>
        <v>0</v>
      </c>
      <c r="Z485" s="127">
        <f>IF(AND(S485&gt;0,O485&gt;0),O485,0)</f>
        <v>0</v>
      </c>
      <c r="AA485" s="74"/>
      <c r="AB485" s="130">
        <f>_xll.BDH(C485,$AB$11,$D$1,$D$1)</f>
        <v>5.625</v>
      </c>
      <c r="AC485" s="130">
        <f>IF(OR(OR(F485="#N/A N/A",F485="#N/A Real Time"),OR(AB485="#N/A N/A",AB485="#N/A Real Time")),0,  F485 - AB485)</f>
        <v>0</v>
      </c>
      <c r="AD485" s="177">
        <f>IF(OR(AB485=0,AB485="#N/A N/A"),0,AC485 / AB485*100)</f>
        <v>0</v>
      </c>
      <c r="AE485" s="132">
        <v>0</v>
      </c>
      <c r="AF485" s="133">
        <f>IF(D485 = D856,1,_xll.BDP(K485,$AF$11)*L485)</f>
        <v>0.86409000000000002</v>
      </c>
      <c r="AG485" s="134">
        <f>AC485*AE485*V485/AF485 / AI816</f>
        <v>0</v>
      </c>
      <c r="AH485" s="278">
        <f>AC485*AE485*V485/AF485 / AI856</f>
        <v>0</v>
      </c>
      <c r="AI485" s="77"/>
      <c r="AJ485" s="73"/>
      <c r="AK485" s="65"/>
    </row>
    <row r="486" spans="1:37" x14ac:dyDescent="0.2">
      <c r="B486" s="120">
        <v>7275</v>
      </c>
      <c r="C486" s="120" t="s">
        <v>1092</v>
      </c>
      <c r="D486" s="120" t="str">
        <f>_xll.BDP(C486,$D$11)</f>
        <v>GBp</v>
      </c>
      <c r="E486" s="120" t="s">
        <v>1304</v>
      </c>
      <c r="F486" s="121">
        <f>_xll.BDP(C486,$F$11)</f>
        <v>208.8</v>
      </c>
      <c r="G486" s="121">
        <f>_xll.BDP(C486,$G$11)</f>
        <v>209.2</v>
      </c>
      <c r="H486" s="122">
        <f>IF(OR(OR(G486="#N/A N/A",G486="#N/A Real Time"),OR(F486="#N/A N/A",F486="#N/A Real Time")),0,  G486 - F486)</f>
        <v>0.39999999999997726</v>
      </c>
      <c r="I486" s="123">
        <f>IF(OR(F486=0,F486="#N/A N/A"),0,H486 / F486*100)</f>
        <v>0.19157088122604274</v>
      </c>
      <c r="J486" s="124">
        <v>0</v>
      </c>
      <c r="K486" s="120" t="str">
        <f>CONCATENATE(D856,D486, " Curncy")</f>
        <v>EURGBp Curncy</v>
      </c>
      <c r="L486" s="120">
        <f>IF(D486 = D856,1,_xll.BDP(K486,$L$11))</f>
        <v>1</v>
      </c>
      <c r="M486" s="260">
        <f>IF(D486 = D856,1,_xll.BDP(K486,$M$11)*L486)</f>
        <v>0.86363000000000001</v>
      </c>
      <c r="N486" s="126">
        <f>H486*J486*V486/M486</f>
        <v>0</v>
      </c>
      <c r="O486" s="127">
        <f>N486 / AA816</f>
        <v>0</v>
      </c>
      <c r="P486" s="268">
        <f>N486 / AA856</f>
        <v>0</v>
      </c>
      <c r="Q486" s="128">
        <f>IF(OR(OR(J486=0,G486 = "#N/A N/A"),G486="#N/A Real Time"),0,G486*J486*V486/M486)</f>
        <v>0</v>
      </c>
      <c r="R486" s="129">
        <f>Q486 / AA816*100</f>
        <v>0</v>
      </c>
      <c r="S486" s="273">
        <f>Q486 / AA856*100</f>
        <v>0</v>
      </c>
      <c r="T486" s="129">
        <f>IF(S486&lt;0,R486,0)</f>
        <v>0</v>
      </c>
      <c r="U486" s="273">
        <f>IF(S486&gt;0,R486,0)</f>
        <v>0</v>
      </c>
      <c r="V486" s="120">
        <f>IF(EXACT(D486,UPPER(D486)),1,0.01)/X486</f>
        <v>0.01</v>
      </c>
      <c r="W486" s="120">
        <v>0</v>
      </c>
      <c r="X486" s="120">
        <v>1</v>
      </c>
      <c r="Y486" s="127">
        <f>IF(AND(S486&lt;0,O486&gt;0),O486,0)</f>
        <v>0</v>
      </c>
      <c r="Z486" s="127">
        <f>IF(AND(S486&gt;0,O486&gt;0),O486,0)</f>
        <v>0</v>
      </c>
      <c r="AA486" s="74"/>
      <c r="AB486" s="130">
        <f>_xll.BDH(C486,$AB$11,$D$1,$D$1)</f>
        <v>210</v>
      </c>
      <c r="AC486" s="130">
        <f>IF(OR(OR(F486="#N/A N/A",F486="#N/A Real Time"),OR(AB486="#N/A N/A",AB486="#N/A Real Time")),0,  F486 - AB486)</f>
        <v>-1.1999999999999886</v>
      </c>
      <c r="AD486" s="177">
        <f>IF(OR(AB486=0,AB486="#N/A N/A"),0,AC486 / AB486*100)</f>
        <v>-0.57142857142856607</v>
      </c>
      <c r="AE486" s="132">
        <v>0</v>
      </c>
      <c r="AF486" s="133">
        <f>IF(D486 = D856,1,_xll.BDP(K486,$AF$11)*L486)</f>
        <v>0.86409000000000002</v>
      </c>
      <c r="AG486" s="134">
        <f>AC486*AE486*V486/AF486 / AI816</f>
        <v>0</v>
      </c>
      <c r="AH486" s="278">
        <f>AC486*AE486*V486/AF486 / AI856</f>
        <v>0</v>
      </c>
      <c r="AI486" s="77"/>
      <c r="AJ486" s="73"/>
      <c r="AK486" s="65"/>
    </row>
    <row r="487" spans="1:37" s="117" customFormat="1" ht="12" customHeight="1" x14ac:dyDescent="0.2">
      <c r="A487" s="120"/>
      <c r="B487" s="120">
        <v>29069</v>
      </c>
      <c r="C487" s="120" t="s">
        <v>1658</v>
      </c>
      <c r="D487" s="120" t="str">
        <f>_xll.BDP(C487,$D$11)</f>
        <v>GBp</v>
      </c>
      <c r="E487" s="120" t="s">
        <v>1659</v>
      </c>
      <c r="F487" s="121">
        <f>_xll.BDP(C487,$F$11)</f>
        <v>1250</v>
      </c>
      <c r="G487" s="121">
        <f>_xll.BDP(C487,$G$11)</f>
        <v>1256</v>
      </c>
      <c r="H487" s="122">
        <f>IF(OR(OR(G487="#N/A N/A",G487="#N/A Real Time"),OR(F487="#N/A N/A",F487="#N/A Real Time")),0,  G487 - F487)</f>
        <v>6</v>
      </c>
      <c r="I487" s="123">
        <f>IF(OR(F487=0,F487="#N/A N/A"),0,H487 / F487*100)</f>
        <v>0.48</v>
      </c>
      <c r="J487" s="124">
        <v>17791</v>
      </c>
      <c r="K487" s="120" t="str">
        <f>CONCATENATE(D856,D487, " Curncy")</f>
        <v>EURGBp Curncy</v>
      </c>
      <c r="L487" s="120">
        <f>IF(D487 = D856,1,_xll.BDP(K487,$L$11))</f>
        <v>1</v>
      </c>
      <c r="M487" s="260">
        <f>IF(D487 = D856,1,_xll.BDP(K487,$M$11)*L487)</f>
        <v>0.86363000000000001</v>
      </c>
      <c r="N487" s="126">
        <f>H487*J487*V487/M487</f>
        <v>1236.0154232715399</v>
      </c>
      <c r="O487" s="127">
        <f>N487 / AA816</f>
        <v>6.1827201150146176E-6</v>
      </c>
      <c r="P487" s="268">
        <f>N487 / AA856</f>
        <v>5.7625739951565625E-6</v>
      </c>
      <c r="Q487" s="128">
        <f>IF(OR(OR(J487=0,G487 = "#N/A N/A"),G487="#N/A Real Time"),0,G487*J487*V487/M487)</f>
        <v>258739.22860484233</v>
      </c>
      <c r="R487" s="129">
        <f>Q487 / AA816*100</f>
        <v>0.12942494107430597</v>
      </c>
      <c r="S487" s="273">
        <f>Q487 / AA856*100</f>
        <v>0.1206298822986107</v>
      </c>
      <c r="T487" s="129">
        <f>IF(S487&lt;0,R487,0)</f>
        <v>0</v>
      </c>
      <c r="U487" s="273">
        <f>IF(S487&gt;0,R487,0)</f>
        <v>0.12942494107430597</v>
      </c>
      <c r="V487" s="120">
        <f>IF(EXACT(D487,UPPER(D487)),1,0.01)/X487</f>
        <v>0.01</v>
      </c>
      <c r="W487" s="120">
        <v>0</v>
      </c>
      <c r="X487" s="120">
        <v>1</v>
      </c>
      <c r="Y487" s="127">
        <f>IF(AND(S487&lt;0,O487&gt;0),O487,0)</f>
        <v>0</v>
      </c>
      <c r="Z487" s="127">
        <f>IF(AND(S487&gt;0,O487&gt;0),O487,0)</f>
        <v>6.1827201150146176E-6</v>
      </c>
      <c r="AA487" s="120"/>
      <c r="AB487" s="130">
        <f>_xll.BDH(C487,$AB$11,$D$1,$D$1)</f>
        <v>1250</v>
      </c>
      <c r="AC487" s="130">
        <f>IF(OR(OR(F487="#N/A N/A",F487="#N/A Real Time"),OR(AB487="#N/A N/A",AB487="#N/A Real Time")),0,  F487 - AB487)</f>
        <v>0</v>
      </c>
      <c r="AD487" s="177">
        <f>IF(OR(AB487=0,AB487="#N/A N/A"),0,AC487 / AB487*100)</f>
        <v>0</v>
      </c>
      <c r="AE487" s="132">
        <v>17791</v>
      </c>
      <c r="AF487" s="133">
        <f>IF(D487 = D856,1,_xll.BDP(K487,$AF$11)*L487)</f>
        <v>0.86409000000000002</v>
      </c>
      <c r="AG487" s="134">
        <f>AC487*AE487*V487/AF487 / AI816</f>
        <v>0</v>
      </c>
      <c r="AH487" s="278">
        <f>AC487*AE487*V487/AF487 / AI856</f>
        <v>0</v>
      </c>
      <c r="AI487" s="135"/>
      <c r="AJ487" s="73"/>
      <c r="AK487" s="65"/>
    </row>
    <row r="488" spans="1:37" x14ac:dyDescent="0.2">
      <c r="B488" s="120">
        <v>10260</v>
      </c>
      <c r="C488" s="120" t="s">
        <v>1091</v>
      </c>
      <c r="D488" s="120" t="str">
        <f>_xll.BDP(C488,$D$11)</f>
        <v>GBp</v>
      </c>
      <c r="E488" s="120" t="s">
        <v>1208</v>
      </c>
      <c r="F488" s="121">
        <f>_xll.BDP(C488,$F$11)</f>
        <v>614</v>
      </c>
      <c r="G488" s="121">
        <f>_xll.BDP(C488,$G$11)</f>
        <v>618.4</v>
      </c>
      <c r="H488" s="122">
        <f>IF(OR(OR(G488="#N/A N/A",G488="#N/A Real Time"),OR(F488="#N/A N/A",F488="#N/A Real Time")),0,  G488 - F488)</f>
        <v>4.3999999999999773</v>
      </c>
      <c r="I488" s="123">
        <f>IF(OR(F488=0,F488="#N/A N/A"),0,H488 / F488*100)</f>
        <v>0.71661237785015908</v>
      </c>
      <c r="J488" s="124">
        <v>0</v>
      </c>
      <c r="K488" s="120" t="str">
        <f>CONCATENATE(D856,D488, " Curncy")</f>
        <v>EURGBp Curncy</v>
      </c>
      <c r="L488" s="120">
        <f>IF(D488 = D856,1,_xll.BDP(K488,$L$11))</f>
        <v>1</v>
      </c>
      <c r="M488" s="260">
        <f>IF(D488 = D856,1,_xll.BDP(K488,$M$11)*L488)</f>
        <v>0.86363000000000001</v>
      </c>
      <c r="N488" s="126">
        <f>H488*J488*V488/M488</f>
        <v>0</v>
      </c>
      <c r="O488" s="127">
        <f>N488 / AA816</f>
        <v>0</v>
      </c>
      <c r="P488" s="268">
        <f>N488 / AA856</f>
        <v>0</v>
      </c>
      <c r="Q488" s="128">
        <f>IF(OR(OR(J488=0,G488 = "#N/A N/A"),G488="#N/A Real Time"),0,G488*J488*V488/M488)</f>
        <v>0</v>
      </c>
      <c r="R488" s="129">
        <f>Q488 / AA816*100</f>
        <v>0</v>
      </c>
      <c r="S488" s="273">
        <f>Q488 / AA856*100</f>
        <v>0</v>
      </c>
      <c r="T488" s="129">
        <f>IF(S488&lt;0,R488,0)</f>
        <v>0</v>
      </c>
      <c r="U488" s="273">
        <f>IF(S488&gt;0,R488,0)</f>
        <v>0</v>
      </c>
      <c r="V488" s="120">
        <f>IF(EXACT(D488,UPPER(D488)),1,0.01)/X488</f>
        <v>0.01</v>
      </c>
      <c r="W488" s="120">
        <v>0</v>
      </c>
      <c r="X488" s="120">
        <v>1</v>
      </c>
      <c r="Y488" s="127">
        <f>IF(AND(S488&lt;0,O488&gt;0),O488,0)</f>
        <v>0</v>
      </c>
      <c r="Z488" s="127">
        <f>IF(AND(S488&gt;0,O488&gt;0),O488,0)</f>
        <v>0</v>
      </c>
      <c r="AA488" s="74"/>
      <c r="AB488" s="130">
        <f>_xll.BDH(C488,$AB$11,$D$1,$D$1)</f>
        <v>605</v>
      </c>
      <c r="AC488" s="130">
        <f>IF(OR(OR(F488="#N/A N/A",F488="#N/A Real Time"),OR(AB488="#N/A N/A",AB488="#N/A Real Time")),0,  F488 - AB488)</f>
        <v>9</v>
      </c>
      <c r="AD488" s="177">
        <f>IF(OR(AB488=0,AB488="#N/A N/A"),0,AC488 / AB488*100)</f>
        <v>1.4876033057851239</v>
      </c>
      <c r="AE488" s="132">
        <v>0</v>
      </c>
      <c r="AF488" s="133">
        <f>IF(D488 = D856,1,_xll.BDP(K488,$AF$11)*L488)</f>
        <v>0.86409000000000002</v>
      </c>
      <c r="AG488" s="134">
        <f>AC488*AE488*V488/AF488 / AI816</f>
        <v>0</v>
      </c>
      <c r="AH488" s="278">
        <f>AC488*AE488*V488/AF488 / AI856</f>
        <v>0</v>
      </c>
      <c r="AI488" s="77"/>
      <c r="AJ488" s="73"/>
      <c r="AK488" s="65"/>
    </row>
    <row r="489" spans="1:37" x14ac:dyDescent="0.2">
      <c r="B489" s="120">
        <v>5995</v>
      </c>
      <c r="C489" s="120" t="s">
        <v>1093</v>
      </c>
      <c r="D489" s="120" t="str">
        <f>_xll.BDP(C489,$D$11)</f>
        <v>GBp</v>
      </c>
      <c r="E489" s="120" t="s">
        <v>1209</v>
      </c>
      <c r="F489" s="121">
        <f>_xll.BDP(C489,$F$11)</f>
        <v>2192</v>
      </c>
      <c r="G489" s="121">
        <f>_xll.BDP(C489,$G$11)</f>
        <v>2175</v>
      </c>
      <c r="H489" s="122">
        <f>IF(OR(OR(G489="#N/A N/A",G489="#N/A Real Time"),OR(F489="#N/A N/A",F489="#N/A Real Time")),0,  G489 - F489)</f>
        <v>-17</v>
      </c>
      <c r="I489" s="123">
        <f>IF(OR(F489=0,F489="#N/A N/A"),0,H489 / F489*100)</f>
        <v>-0.77554744525547448</v>
      </c>
      <c r="J489" s="124">
        <v>0</v>
      </c>
      <c r="K489" s="120" t="str">
        <f>CONCATENATE(D856,D489, " Curncy")</f>
        <v>EURGBp Curncy</v>
      </c>
      <c r="L489" s="120">
        <f>IF(D489 = D856,1,_xll.BDP(K489,$L$11))</f>
        <v>1</v>
      </c>
      <c r="M489" s="260">
        <f>IF(D489 = D856,1,_xll.BDP(K489,$M$11)*L489)</f>
        <v>0.86363000000000001</v>
      </c>
      <c r="N489" s="126">
        <f>H489*J489*V489/M489</f>
        <v>0</v>
      </c>
      <c r="O489" s="127">
        <f>N489 / AA816</f>
        <v>0</v>
      </c>
      <c r="P489" s="268">
        <f>N489 / AA856</f>
        <v>0</v>
      </c>
      <c r="Q489" s="128">
        <f>IF(OR(OR(J489=0,G489 = "#N/A N/A"),G489="#N/A Real Time"),0,G489*J489*V489/M489)</f>
        <v>0</v>
      </c>
      <c r="R489" s="129">
        <f>Q489 / AA816*100</f>
        <v>0</v>
      </c>
      <c r="S489" s="273">
        <f>Q489 / AA856*100</f>
        <v>0</v>
      </c>
      <c r="T489" s="129">
        <f>IF(S489&lt;0,R489,0)</f>
        <v>0</v>
      </c>
      <c r="U489" s="273">
        <f>IF(S489&gt;0,R489,0)</f>
        <v>0</v>
      </c>
      <c r="V489" s="120">
        <f>IF(EXACT(D489,UPPER(D489)),1,0.01)/X489</f>
        <v>0.01</v>
      </c>
      <c r="W489" s="120">
        <v>0</v>
      </c>
      <c r="X489" s="120">
        <v>1</v>
      </c>
      <c r="Y489" s="127">
        <f>IF(AND(S489&lt;0,O489&gt;0),O489,0)</f>
        <v>0</v>
      </c>
      <c r="Z489" s="127">
        <f>IF(AND(S489&gt;0,O489&gt;0),O489,0)</f>
        <v>0</v>
      </c>
      <c r="AA489" s="74"/>
      <c r="AB489" s="130">
        <f>_xll.BDH(C489,$AB$11,$D$1,$D$1)</f>
        <v>2176</v>
      </c>
      <c r="AC489" s="130">
        <f>IF(OR(OR(F489="#N/A N/A",F489="#N/A Real Time"),OR(AB489="#N/A N/A",AB489="#N/A Real Time")),0,  F489 - AB489)</f>
        <v>16</v>
      </c>
      <c r="AD489" s="177">
        <f>IF(OR(AB489=0,AB489="#N/A N/A"),0,AC489 / AB489*100)</f>
        <v>0.73529411764705876</v>
      </c>
      <c r="AE489" s="132">
        <v>0</v>
      </c>
      <c r="AF489" s="133">
        <f>IF(D489 = D856,1,_xll.BDP(K489,$AF$11)*L489)</f>
        <v>0.86409000000000002</v>
      </c>
      <c r="AG489" s="134">
        <f>AC489*AE489*V489/AF489 / AI816</f>
        <v>0</v>
      </c>
      <c r="AH489" s="278">
        <f>AC489*AE489*V489/AF489 / AI856</f>
        <v>0</v>
      </c>
      <c r="AI489" s="77"/>
      <c r="AJ489" s="73"/>
      <c r="AK489" s="65"/>
    </row>
    <row r="490" spans="1:37" x14ac:dyDescent="0.2">
      <c r="B490" s="120">
        <v>10161</v>
      </c>
      <c r="C490" s="120" t="s">
        <v>1095</v>
      </c>
      <c r="D490" s="120" t="str">
        <f>_xll.BDP(C490,$D$11)</f>
        <v>GBp</v>
      </c>
      <c r="E490" s="120" t="s">
        <v>1211</v>
      </c>
      <c r="F490" s="121">
        <f>_xll.BDP(C490,$F$11)</f>
        <v>8.35</v>
      </c>
      <c r="G490" s="121">
        <f>_xll.BDP(C490,$G$11)</f>
        <v>8.35</v>
      </c>
      <c r="H490" s="122">
        <f>IF(OR(OR(G490="#N/A N/A",G490="#N/A Real Time"),OR(F490="#N/A N/A",F490="#N/A Real Time")),0,  G490 - F490)</f>
        <v>0</v>
      </c>
      <c r="I490" s="123">
        <f>IF(OR(F490=0,F490="#N/A N/A"),0,H490 / F490*100)</f>
        <v>0</v>
      </c>
      <c r="J490" s="124">
        <v>0</v>
      </c>
      <c r="K490" s="120" t="str">
        <f>CONCATENATE(D856,D490, " Curncy")</f>
        <v>EURGBp Curncy</v>
      </c>
      <c r="L490" s="120">
        <f>IF(D490 = D856,1,_xll.BDP(K490,$L$11))</f>
        <v>1</v>
      </c>
      <c r="M490" s="260">
        <f>IF(D490 = D856,1,_xll.BDP(K490,$M$11)*L490)</f>
        <v>0.86363000000000001</v>
      </c>
      <c r="N490" s="126">
        <f>H490*J490*V490/M490</f>
        <v>0</v>
      </c>
      <c r="O490" s="127">
        <f>N490 / AA816</f>
        <v>0</v>
      </c>
      <c r="P490" s="268">
        <f>N490 / AA856</f>
        <v>0</v>
      </c>
      <c r="Q490" s="128">
        <f>IF(OR(OR(J490=0,G490 = "#N/A N/A"),G490="#N/A Real Time"),0,G490*J490*V490/M490)</f>
        <v>0</v>
      </c>
      <c r="R490" s="129">
        <f>Q490 / AA816*100</f>
        <v>0</v>
      </c>
      <c r="S490" s="273">
        <f>Q490 / AA856*100</f>
        <v>0</v>
      </c>
      <c r="T490" s="129">
        <f>IF(S490&lt;0,R490,0)</f>
        <v>0</v>
      </c>
      <c r="U490" s="273">
        <f>IF(S490&gt;0,R490,0)</f>
        <v>0</v>
      </c>
      <c r="V490" s="120">
        <f>IF(EXACT(D490,UPPER(D490)),1,0.01)/X490</f>
        <v>0.01</v>
      </c>
      <c r="W490" s="120">
        <v>0</v>
      </c>
      <c r="X490" s="120">
        <v>1</v>
      </c>
      <c r="Y490" s="127">
        <f>IF(AND(S490&lt;0,O490&gt;0),O490,0)</f>
        <v>0</v>
      </c>
      <c r="Z490" s="127">
        <f>IF(AND(S490&gt;0,O490&gt;0),O490,0)</f>
        <v>0</v>
      </c>
      <c r="AA490" s="74"/>
      <c r="AB490" s="130">
        <f>_xll.BDH(C490,$AB$11,$D$1,$D$1)</f>
        <v>8.35</v>
      </c>
      <c r="AC490" s="130">
        <f>IF(OR(OR(F490="#N/A N/A",F490="#N/A Real Time"),OR(AB490="#N/A N/A",AB490="#N/A Real Time")),0,  F490 - AB490)</f>
        <v>0</v>
      </c>
      <c r="AD490" s="177">
        <f>IF(OR(AB490=0,AB490="#N/A N/A"),0,AC490 / AB490*100)</f>
        <v>0</v>
      </c>
      <c r="AE490" s="132">
        <v>0</v>
      </c>
      <c r="AF490" s="133">
        <f>IF(D490 = D856,1,_xll.BDP(K490,$AF$11)*L490)</f>
        <v>0.86409000000000002</v>
      </c>
      <c r="AG490" s="134">
        <f>AC490*AE490*V490/AF490 / AI816</f>
        <v>0</v>
      </c>
      <c r="AH490" s="278">
        <f>AC490*AE490*V490/AF490 / AI856</f>
        <v>0</v>
      </c>
      <c r="AI490" s="77"/>
      <c r="AJ490" s="73"/>
      <c r="AK490" s="65"/>
    </row>
    <row r="491" spans="1:37" x14ac:dyDescent="0.2">
      <c r="B491" s="120">
        <v>6268</v>
      </c>
      <c r="C491" s="120" t="s">
        <v>1096</v>
      </c>
      <c r="D491" s="120" t="str">
        <f>_xll.BDP(C491,$D$11)</f>
        <v>GBp</v>
      </c>
      <c r="E491" s="120" t="s">
        <v>1212</v>
      </c>
      <c r="F491" s="121">
        <f>_xll.BDP(C491,$F$11)</f>
        <v>99</v>
      </c>
      <c r="G491" s="121">
        <f>_xll.BDP(C491,$G$11)</f>
        <v>100.3</v>
      </c>
      <c r="H491" s="122">
        <f>IF(OR(OR(G491="#N/A N/A",G491="#N/A Real Time"),OR(F491="#N/A N/A",F491="#N/A Real Time")),0,  G491 - F491)</f>
        <v>1.2999999999999972</v>
      </c>
      <c r="I491" s="123">
        <f>IF(OR(F491=0,F491="#N/A N/A"),0,H491 / F491*100)</f>
        <v>1.3131313131313103</v>
      </c>
      <c r="J491" s="124">
        <v>963023</v>
      </c>
      <c r="K491" s="120" t="str">
        <f>CONCATENATE(D856,D491, " Curncy")</f>
        <v>EURGBp Curncy</v>
      </c>
      <c r="L491" s="120">
        <f>IF(D491 = D856,1,_xll.BDP(K491,$L$11))</f>
        <v>1</v>
      </c>
      <c r="M491" s="260">
        <f>IF(D491 = D856,1,_xll.BDP(K491,$M$11)*L491)</f>
        <v>0.86363000000000001</v>
      </c>
      <c r="N491" s="126">
        <f>H491*J491*V491/M491</f>
        <v>14496.137234695383</v>
      </c>
      <c r="O491" s="127">
        <f>N491 / AA816</f>
        <v>7.2511683578946497E-5</v>
      </c>
      <c r="P491" s="268">
        <f>N491 / AA856</f>
        <v>6.7584159457955705E-5</v>
      </c>
      <c r="Q491" s="128">
        <f>IF(OR(OR(J491=0,G491 = "#N/A N/A"),G491="#N/A Real Time"),0,G491*J491*V491/M491)</f>
        <v>1118432.7420307307</v>
      </c>
      <c r="R491" s="129">
        <f>Q491 / AA816*100</f>
        <v>0.55945552792064213</v>
      </c>
      <c r="S491" s="273">
        <f>Q491 / AA856*100</f>
        <v>0.52143778412561315</v>
      </c>
      <c r="T491" s="129">
        <f>IF(S491&lt;0,R491,0)</f>
        <v>0</v>
      </c>
      <c r="U491" s="273">
        <f>IF(S491&gt;0,R491,0)</f>
        <v>0.55945552792064213</v>
      </c>
      <c r="V491" s="120">
        <f>IF(EXACT(D491,UPPER(D491)),1,0.01)/X491</f>
        <v>0.01</v>
      </c>
      <c r="W491" s="120">
        <v>0</v>
      </c>
      <c r="X491" s="120">
        <v>1</v>
      </c>
      <c r="Y491" s="127">
        <f>IF(AND(S491&lt;0,O491&gt;0),O491,0)</f>
        <v>0</v>
      </c>
      <c r="Z491" s="127">
        <f>IF(AND(S491&gt;0,O491&gt;0),O491,0)</f>
        <v>7.2511683578946497E-5</v>
      </c>
      <c r="AA491" s="74"/>
      <c r="AB491" s="130">
        <f>_xll.BDH(C491,$AB$11,$D$1,$D$1)</f>
        <v>99.2</v>
      </c>
      <c r="AC491" s="130">
        <f>IF(OR(OR(F491="#N/A N/A",F491="#N/A Real Time"),OR(AB491="#N/A N/A",AB491="#N/A Real Time")),0,  F491 - AB491)</f>
        <v>-0.20000000000000284</v>
      </c>
      <c r="AD491" s="177">
        <f>IF(OR(AB491=0,AB491="#N/A N/A"),0,AC491 / AB491*100)</f>
        <v>-0.2016129032258093</v>
      </c>
      <c r="AE491" s="132">
        <v>963023</v>
      </c>
      <c r="AF491" s="133">
        <f>IF(D491 = D856,1,_xll.BDP(K491,$AF$11)*L491)</f>
        <v>0.86409000000000002</v>
      </c>
      <c r="AG491" s="134">
        <f>AC491*AE491*V491/AF491 / AI816</f>
        <v>-1.1126976715171952E-5</v>
      </c>
      <c r="AH491" s="278">
        <f>AC491*AE491*V491/AF491 / AI856</f>
        <v>-1.037081345007873E-5</v>
      </c>
      <c r="AI491" s="77"/>
      <c r="AJ491" s="73"/>
      <c r="AK491" s="65"/>
    </row>
    <row r="492" spans="1:37" x14ac:dyDescent="0.2">
      <c r="B492" s="120">
        <v>10197</v>
      </c>
      <c r="C492" s="120" t="s">
        <v>1097</v>
      </c>
      <c r="D492" s="120" t="str">
        <f>_xll.BDP(C492,$D$11)</f>
        <v>GBp</v>
      </c>
      <c r="E492" s="120" t="s">
        <v>1213</v>
      </c>
      <c r="F492" s="121">
        <f>_xll.BDP(C492,$F$11)</f>
        <v>41.7</v>
      </c>
      <c r="G492" s="121">
        <f>_xll.BDP(C492,$G$11)</f>
        <v>41.7</v>
      </c>
      <c r="H492" s="122">
        <f>IF(OR(OR(G492="#N/A N/A",G492="#N/A Real Time"),OR(F492="#N/A N/A",F492="#N/A Real Time")),0,  G492 - F492)</f>
        <v>0</v>
      </c>
      <c r="I492" s="123">
        <f>IF(OR(F492=0,F492="#N/A N/A"),0,H492 / F492*100)</f>
        <v>0</v>
      </c>
      <c r="J492" s="124">
        <v>0</v>
      </c>
      <c r="K492" s="120" t="str">
        <f>CONCATENATE(D856,D492, " Curncy")</f>
        <v>EURGBp Curncy</v>
      </c>
      <c r="L492" s="120">
        <f>IF(D492 = D856,1,_xll.BDP(K492,$L$11))</f>
        <v>1</v>
      </c>
      <c r="M492" s="260">
        <f>IF(D492 = D856,1,_xll.BDP(K492,$M$11)*L492)</f>
        <v>0.86363000000000001</v>
      </c>
      <c r="N492" s="126">
        <f>H492*J492*V492/M492</f>
        <v>0</v>
      </c>
      <c r="O492" s="127">
        <f>N492 / AA816</f>
        <v>0</v>
      </c>
      <c r="P492" s="268">
        <f>N492 / AA856</f>
        <v>0</v>
      </c>
      <c r="Q492" s="128">
        <f>IF(OR(OR(J492=0,G492 = "#N/A N/A"),G492="#N/A Real Time"),0,G492*J492*V492/M492)</f>
        <v>0</v>
      </c>
      <c r="R492" s="129">
        <f>Q492 / AA816*100</f>
        <v>0</v>
      </c>
      <c r="S492" s="273">
        <f>Q492 / AA856*100</f>
        <v>0</v>
      </c>
      <c r="T492" s="129">
        <f>IF(S492&lt;0,R492,0)</f>
        <v>0</v>
      </c>
      <c r="U492" s="273">
        <f>IF(S492&gt;0,R492,0)</f>
        <v>0</v>
      </c>
      <c r="V492" s="120">
        <f>IF(EXACT(D492,UPPER(D492)),1,0.01)/X492</f>
        <v>0.01</v>
      </c>
      <c r="W492" s="120">
        <v>0</v>
      </c>
      <c r="X492" s="120">
        <v>1</v>
      </c>
      <c r="Y492" s="127">
        <f>IF(AND(S492&lt;0,O492&gt;0),O492,0)</f>
        <v>0</v>
      </c>
      <c r="Z492" s="127">
        <f>IF(AND(S492&gt;0,O492&gt;0),O492,0)</f>
        <v>0</v>
      </c>
      <c r="AA492" s="74"/>
      <c r="AB492" s="130">
        <f>_xll.BDH(C492,$AB$11,$D$1,$D$1)</f>
        <v>41.6</v>
      </c>
      <c r="AC492" s="130">
        <f>IF(OR(OR(F492="#N/A N/A",F492="#N/A Real Time"),OR(AB492="#N/A N/A",AB492="#N/A Real Time")),0,  F492 - AB492)</f>
        <v>0.10000000000000142</v>
      </c>
      <c r="AD492" s="177">
        <f>IF(OR(AB492=0,AB492="#N/A N/A"),0,AC492 / AB492*100)</f>
        <v>0.24038461538461878</v>
      </c>
      <c r="AE492" s="132">
        <v>0</v>
      </c>
      <c r="AF492" s="133">
        <f>IF(D492 = D856,1,_xll.BDP(K492,$AF$11)*L492)</f>
        <v>0.86409000000000002</v>
      </c>
      <c r="AG492" s="134">
        <f>AC492*AE492*V492/AF492 / AI816</f>
        <v>0</v>
      </c>
      <c r="AH492" s="278">
        <f>AC492*AE492*V492/AF492 / AI856</f>
        <v>0</v>
      </c>
      <c r="AI492" s="77"/>
      <c r="AJ492" s="73"/>
      <c r="AK492" s="65"/>
    </row>
    <row r="493" spans="1:37" x14ac:dyDescent="0.2">
      <c r="A493" s="120"/>
      <c r="B493" s="120">
        <v>6332</v>
      </c>
      <c r="C493" s="120" t="s">
        <v>1335</v>
      </c>
      <c r="D493" s="120" t="str">
        <f>_xll.BDP(C493,$D$11)</f>
        <v>GBp</v>
      </c>
      <c r="E493" s="120" t="s">
        <v>1336</v>
      </c>
      <c r="F493" s="121">
        <f>_xll.BDP(C493,$F$11)</f>
        <v>795.6</v>
      </c>
      <c r="G493" s="121">
        <f>_xll.BDP(C493,$G$11)</f>
        <v>788</v>
      </c>
      <c r="H493" s="122">
        <f>IF(OR(OR(G493="#N/A N/A",G493="#N/A Real Time"),OR(F493="#N/A N/A",F493="#N/A Real Time")),0,  G493 - F493)</f>
        <v>-7.6000000000000227</v>
      </c>
      <c r="I493" s="123">
        <f>IF(OR(F493=0,F493="#N/A N/A"),0,H493 / F493*100)</f>
        <v>-0.95525389643036984</v>
      </c>
      <c r="J493" s="124">
        <v>0</v>
      </c>
      <c r="K493" s="120" t="str">
        <f>CONCATENATE(D856,D493, " Curncy")</f>
        <v>EURGBp Curncy</v>
      </c>
      <c r="L493" s="120">
        <f>IF(D493 = D856,1,_xll.BDP(K493,$L$11))</f>
        <v>1</v>
      </c>
      <c r="M493" s="260">
        <f>IF(D493 = D856,1,_xll.BDP(K493,$M$11)*L493)</f>
        <v>0.86363000000000001</v>
      </c>
      <c r="N493" s="126">
        <f>H493*J493*V493/M493</f>
        <v>0</v>
      </c>
      <c r="O493" s="127">
        <f>N493 / AA816</f>
        <v>0</v>
      </c>
      <c r="P493" s="268">
        <f>N493 / AA856</f>
        <v>0</v>
      </c>
      <c r="Q493" s="128">
        <f>IF(OR(OR(J493=0,G493 = "#N/A N/A"),G493="#N/A Real Time"),0,G493*J493*V493/M493)</f>
        <v>0</v>
      </c>
      <c r="R493" s="129">
        <f>Q493 / AA816*100</f>
        <v>0</v>
      </c>
      <c r="S493" s="273">
        <f>Q493 / AA856*100</f>
        <v>0</v>
      </c>
      <c r="T493" s="129">
        <f>IF(S493&lt;0,R493,0)</f>
        <v>0</v>
      </c>
      <c r="U493" s="273">
        <f>IF(S493&gt;0,R493,0)</f>
        <v>0</v>
      </c>
      <c r="V493" s="120">
        <f>IF(EXACT(D493,UPPER(D493)),1,0.01)/X493</f>
        <v>0.01</v>
      </c>
      <c r="W493" s="120">
        <v>0</v>
      </c>
      <c r="X493" s="120">
        <v>1</v>
      </c>
      <c r="Y493" s="127">
        <f>IF(AND(S493&lt;0,O493&gt;0),O493,0)</f>
        <v>0</v>
      </c>
      <c r="Z493" s="127">
        <f>IF(AND(S493&gt;0,O493&gt;0),O493,0)</f>
        <v>0</v>
      </c>
      <c r="AA493" s="120"/>
      <c r="AB493" s="130">
        <f>_xll.BDH(C493,$AB$11,$D$1,$D$1)</f>
        <v>798.4</v>
      </c>
      <c r="AC493" s="130">
        <f>IF(OR(OR(F493="#N/A N/A",F493="#N/A Real Time"),OR(AB493="#N/A N/A",AB493="#N/A Real Time")),0,  F493 - AB493)</f>
        <v>-2.7999999999999545</v>
      </c>
      <c r="AD493" s="177">
        <f>IF(OR(AB493=0,AB493="#N/A N/A"),0,AC493 / AB493*100)</f>
        <v>-0.35070140280560552</v>
      </c>
      <c r="AE493" s="132">
        <v>0</v>
      </c>
      <c r="AF493" s="133">
        <f>IF(D493 = D856,1,_xll.BDP(K493,$AF$11)*L493)</f>
        <v>0.86409000000000002</v>
      </c>
      <c r="AG493" s="134">
        <f>AC493*AE493*V493/AF493 / AI816</f>
        <v>0</v>
      </c>
      <c r="AH493" s="278">
        <f>AC493*AE493*V493/AF493 / AI856</f>
        <v>0</v>
      </c>
      <c r="AI493" s="135"/>
      <c r="AJ493" s="73"/>
      <c r="AK493" s="65"/>
    </row>
    <row r="494" spans="1:37" x14ac:dyDescent="0.2">
      <c r="B494" s="120">
        <v>6376</v>
      </c>
      <c r="C494" s="120" t="s">
        <v>1098</v>
      </c>
      <c r="D494" s="120" t="str">
        <f>_xll.BDP(C494,$D$11)</f>
        <v>GBp</v>
      </c>
      <c r="E494" s="120" t="s">
        <v>1214</v>
      </c>
      <c r="F494" s="121">
        <f>_xll.BDP(C494,$F$11)</f>
        <v>229.2</v>
      </c>
      <c r="G494" s="121">
        <f>_xll.BDP(C494,$G$11)</f>
        <v>229</v>
      </c>
      <c r="H494" s="122">
        <f>IF(OR(OR(G494="#N/A N/A",G494="#N/A Real Time"),OR(F494="#N/A N/A",F494="#N/A Real Time")),0,  G494 - F494)</f>
        <v>-0.19999999999998863</v>
      </c>
      <c r="I494" s="123">
        <f>IF(OR(F494=0,F494="#N/A N/A"),0,H494 / F494*100)</f>
        <v>-8.7260034904009007E-2</v>
      </c>
      <c r="J494" s="124">
        <v>0</v>
      </c>
      <c r="K494" s="120" t="str">
        <f>CONCATENATE(D856,D494, " Curncy")</f>
        <v>EURGBp Curncy</v>
      </c>
      <c r="L494" s="120">
        <f>IF(D494 = D856,1,_xll.BDP(K494,$L$11))</f>
        <v>1</v>
      </c>
      <c r="M494" s="260">
        <f>IF(D494 = D856,1,_xll.BDP(K494,$M$11)*L494)</f>
        <v>0.86363000000000001</v>
      </c>
      <c r="N494" s="126">
        <f>H494*J494*V494/M494</f>
        <v>0</v>
      </c>
      <c r="O494" s="127">
        <f>N494 / AA816</f>
        <v>0</v>
      </c>
      <c r="P494" s="268">
        <f>N494 / AA856</f>
        <v>0</v>
      </c>
      <c r="Q494" s="128">
        <f>IF(OR(OR(J494=0,G494 = "#N/A N/A"),G494="#N/A Real Time"),0,G494*J494*V494/M494)</f>
        <v>0</v>
      </c>
      <c r="R494" s="129">
        <f>Q494 / AA816*100</f>
        <v>0</v>
      </c>
      <c r="S494" s="273">
        <f>Q494 / AA856*100</f>
        <v>0</v>
      </c>
      <c r="T494" s="129">
        <f>IF(S494&lt;0,R494,0)</f>
        <v>0</v>
      </c>
      <c r="U494" s="273">
        <f>IF(S494&gt;0,R494,0)</f>
        <v>0</v>
      </c>
      <c r="V494" s="120">
        <f>IF(EXACT(D494,UPPER(D494)),1,0.01)/X494</f>
        <v>0.01</v>
      </c>
      <c r="W494" s="120">
        <v>0</v>
      </c>
      <c r="X494" s="120">
        <v>1</v>
      </c>
      <c r="Y494" s="127">
        <f>IF(AND(S494&lt;0,O494&gt;0),O494,0)</f>
        <v>0</v>
      </c>
      <c r="Z494" s="127">
        <f>IF(AND(S494&gt;0,O494&gt;0),O494,0)</f>
        <v>0</v>
      </c>
      <c r="AA494" s="74"/>
      <c r="AB494" s="130">
        <f>_xll.BDH(C494,$AB$11,$D$1,$D$1)</f>
        <v>218.3</v>
      </c>
      <c r="AC494" s="130">
        <f>IF(OR(OR(F494="#N/A N/A",F494="#N/A Real Time"),OR(AB494="#N/A N/A",AB494="#N/A Real Time")),0,  F494 - AB494)</f>
        <v>10.899999999999977</v>
      </c>
      <c r="AD494" s="177">
        <f>IF(OR(AB494=0,AB494="#N/A N/A"),0,AC494 / AB494*100)</f>
        <v>4.9931287219422709</v>
      </c>
      <c r="AE494" s="132">
        <v>0</v>
      </c>
      <c r="AF494" s="133">
        <f>IF(D494 = D856,1,_xll.BDP(K494,$AF$11)*L494)</f>
        <v>0.86409000000000002</v>
      </c>
      <c r="AG494" s="134">
        <f>AC494*AE494*V494/AF494 / AI816</f>
        <v>0</v>
      </c>
      <c r="AH494" s="278">
        <f>AC494*AE494*V494/AF494 / AI856</f>
        <v>0</v>
      </c>
      <c r="AI494" s="77"/>
      <c r="AJ494" s="73"/>
      <c r="AK494" s="65"/>
    </row>
    <row r="495" spans="1:37" x14ac:dyDescent="0.2">
      <c r="B495" s="120">
        <v>3421</v>
      </c>
      <c r="C495" s="120" t="s">
        <v>1099</v>
      </c>
      <c r="D495" s="120" t="str">
        <f>_xll.BDP(C495,$D$11)</f>
        <v>GBp</v>
      </c>
      <c r="E495" s="120" t="s">
        <v>1215</v>
      </c>
      <c r="F495" s="121">
        <f>_xll.BDP(C495,$F$11)</f>
        <v>1551.2</v>
      </c>
      <c r="G495" s="121">
        <f>_xll.BDP(C495,$G$11)</f>
        <v>1549.8</v>
      </c>
      <c r="H495" s="122">
        <f>IF(OR(OR(G495="#N/A N/A",G495="#N/A Real Time"),OR(F495="#N/A N/A",F495="#N/A Real Time")),0,  G495 - F495)</f>
        <v>-1.4000000000000909</v>
      </c>
      <c r="I495" s="123">
        <f>IF(OR(F495=0,F495="#N/A N/A"),0,H495 / F495*100)</f>
        <v>-9.0252707581233299E-2</v>
      </c>
      <c r="J495" s="124">
        <v>0</v>
      </c>
      <c r="K495" s="120" t="str">
        <f>CONCATENATE(D856,D495, " Curncy")</f>
        <v>EURGBp Curncy</v>
      </c>
      <c r="L495" s="120">
        <f>IF(D495 = D856,1,_xll.BDP(K495,$L$11))</f>
        <v>1</v>
      </c>
      <c r="M495" s="260">
        <f>IF(D495 = D856,1,_xll.BDP(K495,$M$11)*L495)</f>
        <v>0.86363000000000001</v>
      </c>
      <c r="N495" s="126">
        <f>H495*J495*V495/M495</f>
        <v>0</v>
      </c>
      <c r="O495" s="127">
        <f>N495 / AA816</f>
        <v>0</v>
      </c>
      <c r="P495" s="268">
        <f>N495 / AA856</f>
        <v>0</v>
      </c>
      <c r="Q495" s="128">
        <f>IF(OR(OR(J495=0,G495 = "#N/A N/A"),G495="#N/A Real Time"),0,G495*J495*V495/M495)</f>
        <v>0</v>
      </c>
      <c r="R495" s="129">
        <f>Q495 / AA816*100</f>
        <v>0</v>
      </c>
      <c r="S495" s="273">
        <f>Q495 / AA856*100</f>
        <v>0</v>
      </c>
      <c r="T495" s="129">
        <f>IF(S495&lt;0,R495,0)</f>
        <v>0</v>
      </c>
      <c r="U495" s="273">
        <f>IF(S495&gt;0,R495,0)</f>
        <v>0</v>
      </c>
      <c r="V495" s="120">
        <f>IF(EXACT(D495,UPPER(D495)),1,0.01)/X495</f>
        <v>0.01</v>
      </c>
      <c r="W495" s="120">
        <v>0</v>
      </c>
      <c r="X495" s="120">
        <v>1</v>
      </c>
      <c r="Y495" s="127">
        <f>IF(AND(S495&lt;0,O495&gt;0),O495,0)</f>
        <v>0</v>
      </c>
      <c r="Z495" s="127">
        <f>IF(AND(S495&gt;0,O495&gt;0),O495,0)</f>
        <v>0</v>
      </c>
      <c r="AA495" s="74"/>
      <c r="AB495" s="130">
        <f>_xll.BDH(C495,$AB$11,$D$1,$D$1)</f>
        <v>1565.6</v>
      </c>
      <c r="AC495" s="130">
        <f>IF(OR(OR(F495="#N/A N/A",F495="#N/A Real Time"),OR(AB495="#N/A N/A",AB495="#N/A Real Time")),0,  F495 - AB495)</f>
        <v>-14.399999999999864</v>
      </c>
      <c r="AD495" s="177">
        <f>IF(OR(AB495=0,AB495="#N/A N/A"),0,AC495 / AB495*100)</f>
        <v>-0.91977516607050747</v>
      </c>
      <c r="AE495" s="132">
        <v>0</v>
      </c>
      <c r="AF495" s="133">
        <f>IF(D495 = D856,1,_xll.BDP(K495,$AF$11)*L495)</f>
        <v>0.86409000000000002</v>
      </c>
      <c r="AG495" s="134">
        <f>AC495*AE495*V495/AF495 / AI816</f>
        <v>0</v>
      </c>
      <c r="AH495" s="278">
        <f>AC495*AE495*V495/AF495 / AI856</f>
        <v>0</v>
      </c>
      <c r="AI495" s="77"/>
      <c r="AJ495" s="73"/>
      <c r="AK495" s="65"/>
    </row>
    <row r="496" spans="1:37" x14ac:dyDescent="0.2">
      <c r="B496" s="120">
        <v>8620</v>
      </c>
      <c r="C496" s="120" t="s">
        <v>1100</v>
      </c>
      <c r="D496" s="120" t="str">
        <f>_xll.BDP(C496,$D$11)</f>
        <v>GBp</v>
      </c>
      <c r="E496" s="120" t="s">
        <v>1216</v>
      </c>
      <c r="F496" s="121">
        <f>_xll.BDP(C496,$F$11)</f>
        <v>332.45</v>
      </c>
      <c r="G496" s="121">
        <f>_xll.BDP(C496,$G$11)</f>
        <v>331.9</v>
      </c>
      <c r="H496" s="122">
        <f>IF(OR(OR(G496="#N/A N/A",G496="#N/A Real Time"),OR(F496="#N/A N/A",F496="#N/A Real Time")),0,  G496 - F496)</f>
        <v>-0.55000000000001137</v>
      </c>
      <c r="I496" s="123">
        <f>IF(OR(F496=0,F496="#N/A N/A"),0,H496 / F496*100)</f>
        <v>-0.16543841179125024</v>
      </c>
      <c r="J496" s="124">
        <v>-595000</v>
      </c>
      <c r="K496" s="120" t="str">
        <f>CONCATENATE(D856,D496, " Curncy")</f>
        <v>EURGBp Curncy</v>
      </c>
      <c r="L496" s="120">
        <f>IF(D496 = D856,1,_xll.BDP(K496,$L$11))</f>
        <v>1</v>
      </c>
      <c r="M496" s="260">
        <f>IF(D496 = D856,1,_xll.BDP(K496,$M$11)*L496)</f>
        <v>0.86363000000000001</v>
      </c>
      <c r="N496" s="126">
        <f>H496*J496*V496/M496</f>
        <v>3789.2384470202142</v>
      </c>
      <c r="O496" s="127">
        <f>N496 / AA816</f>
        <v>1.895429484606988E-5</v>
      </c>
      <c r="P496" s="268">
        <f>N496 / AA856</f>
        <v>1.7666257657570532E-5</v>
      </c>
      <c r="Q496" s="128">
        <f>IF(OR(OR(J496=0,G496 = "#N/A N/A"),G496="#N/A Real Time"),0,G496*J496*V496/M496)</f>
        <v>-2286633.1646654238</v>
      </c>
      <c r="R496" s="129">
        <f>Q496 / AA816*100</f>
        <v>-1.1438055380746297</v>
      </c>
      <c r="S496" s="273">
        <f>Q496 / AA856*100</f>
        <v>-1.0660783484631886</v>
      </c>
      <c r="T496" s="129">
        <f>IF(S496&lt;0,R496,0)</f>
        <v>-1.1438055380746297</v>
      </c>
      <c r="U496" s="273">
        <f>IF(S496&gt;0,R496,0)</f>
        <v>0</v>
      </c>
      <c r="V496" s="120">
        <f>IF(EXACT(D496,UPPER(D496)),1,0.01)/X496</f>
        <v>0.01</v>
      </c>
      <c r="W496" s="120">
        <v>0</v>
      </c>
      <c r="X496" s="120">
        <v>1</v>
      </c>
      <c r="Y496" s="127">
        <f>IF(AND(S496&lt;0,O496&gt;0),O496,0)</f>
        <v>1.895429484606988E-5</v>
      </c>
      <c r="Z496" s="127">
        <f>IF(AND(S496&gt;0,O496&gt;0),O496,0)</f>
        <v>0</v>
      </c>
      <c r="AA496" s="74"/>
      <c r="AB496" s="130">
        <f>_xll.BDH(C496,$AB$11,$D$1,$D$1)</f>
        <v>322.7</v>
      </c>
      <c r="AC496" s="130">
        <f>IF(OR(OR(F496="#N/A N/A",F496="#N/A Real Time"),OR(AB496="#N/A N/A",AB496="#N/A Real Time")),0,  F496 - AB496)</f>
        <v>9.75</v>
      </c>
      <c r="AD496" s="177">
        <f>IF(OR(AB496=0,AB496="#N/A N/A"),0,AC496 / AB496*100)</f>
        <v>3.0213820886272078</v>
      </c>
      <c r="AE496" s="132">
        <v>-595000</v>
      </c>
      <c r="AF496" s="133">
        <f>IF(D496 = D856,1,_xll.BDP(K496,$AF$11)*L496)</f>
        <v>0.86409000000000002</v>
      </c>
      <c r="AG496" s="134">
        <f>AC496*AE496*V496/AF496 / AI816</f>
        <v>-3.3514450677133551E-4</v>
      </c>
      <c r="AH496" s="278">
        <f>AC496*AE496*V496/AF496 / AI856</f>
        <v>-3.1236887139387312E-4</v>
      </c>
      <c r="AI496" s="77"/>
      <c r="AJ496" s="73"/>
      <c r="AK496" s="65"/>
    </row>
    <row r="497" spans="1:37" x14ac:dyDescent="0.2">
      <c r="B497" s="120">
        <v>6295</v>
      </c>
      <c r="C497" s="120" t="s">
        <v>1101</v>
      </c>
      <c r="D497" s="120" t="str">
        <f>_xll.BDP(C497,$D$11)</f>
        <v>USD</v>
      </c>
      <c r="E497" s="120" t="s">
        <v>1217</v>
      </c>
      <c r="F497" s="121">
        <f>_xll.BDP(C497,$F$11)</f>
        <v>121.565</v>
      </c>
      <c r="G497" s="121">
        <f>_xll.BDP(C497,$G$11)</f>
        <v>120.99</v>
      </c>
      <c r="H497" s="122">
        <f>IF(OR(OR(G497="#N/A N/A",G497="#N/A Real Time"),OR(F497="#N/A N/A",F497="#N/A Real Time")),0,  G497 - F497)</f>
        <v>-0.57500000000000284</v>
      </c>
      <c r="I497" s="123">
        <f>IF(OR(F497=0,F497="#N/A N/A"),0,H497 / F497*100)</f>
        <v>-0.47299798461728526</v>
      </c>
      <c r="J497" s="124">
        <v>0</v>
      </c>
      <c r="K497" s="120" t="str">
        <f>CONCATENATE(D856,D497, " Curncy")</f>
        <v>EURUSD Curncy</v>
      </c>
      <c r="L497" s="120">
        <f>IF(D497 = D856,1,_xll.BDP(K497,$L$11))</f>
        <v>1</v>
      </c>
      <c r="M497" s="260">
        <f>IF(D497 = D856,1,_xll.BDP(K497,$M$11)*L497)</f>
        <v>1.1314</v>
      </c>
      <c r="N497" s="126">
        <f>H497*J497*V497/M497</f>
        <v>0</v>
      </c>
      <c r="O497" s="127">
        <f>N497 / AA816</f>
        <v>0</v>
      </c>
      <c r="P497" s="268">
        <f>N497 / AA856</f>
        <v>0</v>
      </c>
      <c r="Q497" s="128">
        <f>IF(OR(OR(J497=0,G497 = "#N/A N/A"),G497="#N/A Real Time"),0,G497*J497*V497/M497)</f>
        <v>0</v>
      </c>
      <c r="R497" s="129">
        <f>Q497 / AA816*100</f>
        <v>0</v>
      </c>
      <c r="S497" s="273">
        <f>Q497 / AA856*100</f>
        <v>0</v>
      </c>
      <c r="T497" s="129">
        <f>IF(S497&lt;0,R497,0)</f>
        <v>0</v>
      </c>
      <c r="U497" s="273">
        <f>IF(S497&gt;0,R497,0)</f>
        <v>0</v>
      </c>
      <c r="V497" s="120">
        <f>IF(EXACT(D497,UPPER(D497)),1,0.01)/X497</f>
        <v>1</v>
      </c>
      <c r="W497" s="120">
        <v>0</v>
      </c>
      <c r="X497" s="120">
        <v>1</v>
      </c>
      <c r="Y497" s="127">
        <f>IF(AND(S497&lt;0,O497&gt;0),O497,0)</f>
        <v>0</v>
      </c>
      <c r="Z497" s="127">
        <f>IF(AND(S497&gt;0,O497&gt;0),O497,0)</f>
        <v>0</v>
      </c>
      <c r="AA497" s="74"/>
      <c r="AB497" s="130">
        <f>_xll.BDH(C497,$AB$11,$D$1,$D$1)</f>
        <v>121.75</v>
      </c>
      <c r="AC497" s="130">
        <f>IF(OR(OR(F497="#N/A N/A",F497="#N/A Real Time"),OR(AB497="#N/A N/A",AB497="#N/A Real Time")),0,  F497 - AB497)</f>
        <v>-0.18500000000000227</v>
      </c>
      <c r="AD497" s="177">
        <f>IF(OR(AB497=0,AB497="#N/A N/A"),0,AC497 / AB497*100)</f>
        <v>-0.15195071868583349</v>
      </c>
      <c r="AE497" s="132">
        <v>0</v>
      </c>
      <c r="AF497" s="133">
        <f>IF(D497 = D856,1,_xll.BDP(K497,$AF$11)*L497)</f>
        <v>1.1298999999999999</v>
      </c>
      <c r="AG497" s="134">
        <f>AC497*AE497*V497/AF497 / AI816</f>
        <v>0</v>
      </c>
      <c r="AH497" s="278">
        <f>AC497*AE497*V497/AF497 / AI856</f>
        <v>0</v>
      </c>
      <c r="AI497" s="77"/>
      <c r="AJ497" s="73"/>
      <c r="AK497" s="65"/>
    </row>
    <row r="498" spans="1:37" x14ac:dyDescent="0.2">
      <c r="B498" s="120">
        <v>10555</v>
      </c>
      <c r="C498" s="120" t="s">
        <v>98</v>
      </c>
      <c r="D498" s="120" t="str">
        <f>_xll.BDP(C498,$D$11)</f>
        <v>GBp</v>
      </c>
      <c r="E498" s="120" t="s">
        <v>461</v>
      </c>
      <c r="F498" s="121">
        <f>_xll.BDP(C498,$F$11)</f>
        <v>210</v>
      </c>
      <c r="G498" s="121">
        <f>_xll.BDP(C498,$G$11)</f>
        <v>210.1</v>
      </c>
      <c r="H498" s="122">
        <f>IF(OR(OR(G498="#N/A N/A",G498="#N/A Real Time"),OR(F498="#N/A N/A",F498="#N/A Real Time")),0,  G498 - F498)</f>
        <v>9.9999999999994316E-2</v>
      </c>
      <c r="I498" s="123">
        <f>IF(OR(F498=0,F498="#N/A N/A"),0,H498 / F498*100)</f>
        <v>4.7619047619044917E-2</v>
      </c>
      <c r="J498" s="124">
        <v>981752</v>
      </c>
      <c r="K498" s="120" t="str">
        <f>CONCATENATE(D856,D498, " Curncy")</f>
        <v>EURGBp Curncy</v>
      </c>
      <c r="L498" s="120">
        <f>IF(D498 = D856,1,_xll.BDP(K498,$L$11))</f>
        <v>1</v>
      </c>
      <c r="M498" s="260">
        <f>IF(D498 = D856,1,_xll.BDP(K498,$M$11)*L498)</f>
        <v>0.86363000000000001</v>
      </c>
      <c r="N498" s="126">
        <f>H498*J498*V498/M498</f>
        <v>1136.7738499125137</v>
      </c>
      <c r="O498" s="127">
        <f>N498 / AA816</f>
        <v>5.6863000378051498E-6</v>
      </c>
      <c r="P498" s="268">
        <f>N498 / AA856</f>
        <v>5.2998880940668725E-6</v>
      </c>
      <c r="Q498" s="128">
        <f>IF(OR(OR(J498=0,G498 = "#N/A N/A"),G498="#N/A Real Time"),0,G498*J498*V498/M498)</f>
        <v>2388361.8586663269</v>
      </c>
      <c r="R498" s="129">
        <f>Q498 / AA816*100</f>
        <v>1.19469163794293</v>
      </c>
      <c r="S498" s="273">
        <f>Q498 / AA856*100</f>
        <v>1.1135064885635131</v>
      </c>
      <c r="T498" s="129">
        <f>IF(S498&lt;0,R498,0)</f>
        <v>0</v>
      </c>
      <c r="U498" s="273">
        <f>IF(S498&gt;0,R498,0)</f>
        <v>1.19469163794293</v>
      </c>
      <c r="V498" s="120">
        <f>IF(EXACT(D498,UPPER(D498)),1,0.01)/X498</f>
        <v>0.01</v>
      </c>
      <c r="W498" s="120">
        <v>0</v>
      </c>
      <c r="X498" s="120">
        <v>1</v>
      </c>
      <c r="Y498" s="127">
        <f>IF(AND(S498&lt;0,O498&gt;0),O498,0)</f>
        <v>0</v>
      </c>
      <c r="Z498" s="127">
        <f>IF(AND(S498&gt;0,O498&gt;0),O498,0)</f>
        <v>5.6863000378051498E-6</v>
      </c>
      <c r="AA498" s="74"/>
      <c r="AB498" s="130">
        <f>_xll.BDH(C498,$AB$11,$D$1,$D$1)</f>
        <v>209.3</v>
      </c>
      <c r="AC498" s="130">
        <f>IF(OR(OR(F498="#N/A N/A",F498="#N/A Real Time"),OR(AB498="#N/A N/A",AB498="#N/A Real Time")),0,  F498 - AB498)</f>
        <v>0.69999999999998863</v>
      </c>
      <c r="AD498" s="177">
        <f>IF(OR(AB498=0,AB498="#N/A N/A"),0,AC498 / AB498*100)</f>
        <v>0.33444816053511156</v>
      </c>
      <c r="AE498" s="132">
        <v>981752</v>
      </c>
      <c r="AF498" s="133">
        <f>IF(D498 = D856,1,_xll.BDP(K498,$AF$11)*L498)</f>
        <v>0.86409000000000002</v>
      </c>
      <c r="AG498" s="134">
        <f>AC498*AE498*V498/AF498 / AI816</f>
        <v>3.9701814758584234E-5</v>
      </c>
      <c r="AH498" s="278">
        <f>AC498*AE498*V498/AF498 / AI856</f>
        <v>3.700377245594844E-5</v>
      </c>
      <c r="AI498" s="77"/>
      <c r="AJ498" s="73"/>
      <c r="AK498" s="65"/>
    </row>
    <row r="499" spans="1:37" x14ac:dyDescent="0.2">
      <c r="A499" s="120"/>
      <c r="B499" s="120">
        <v>22845</v>
      </c>
      <c r="C499" s="120" t="s">
        <v>1378</v>
      </c>
      <c r="D499" s="120" t="str">
        <f>_xll.BDP(C499,$D$11)</f>
        <v>GBp</v>
      </c>
      <c r="E499" s="120" t="s">
        <v>1379</v>
      </c>
      <c r="F499" s="121">
        <f>_xll.BDP(C499,$F$11)</f>
        <v>629</v>
      </c>
      <c r="G499" s="121">
        <f>_xll.BDP(C499,$G$11)</f>
        <v>621.4</v>
      </c>
      <c r="H499" s="122">
        <f>IF(OR(OR(G499="#N/A N/A",G499="#N/A Real Time"),OR(F499="#N/A N/A",F499="#N/A Real Time")),0,  G499 - F499)</f>
        <v>-7.6000000000000227</v>
      </c>
      <c r="I499" s="123">
        <f>IF(OR(F499=0,F499="#N/A N/A"),0,H499 / F499*100)</f>
        <v>-1.2082670906200355</v>
      </c>
      <c r="J499" s="124">
        <v>0</v>
      </c>
      <c r="K499" s="120" t="str">
        <f>CONCATENATE(D856,D499, " Curncy")</f>
        <v>EURGBp Curncy</v>
      </c>
      <c r="L499" s="120">
        <f>IF(D499 = D856,1,_xll.BDP(K499,$L$11))</f>
        <v>1</v>
      </c>
      <c r="M499" s="260">
        <f>IF(D499 = D856,1,_xll.BDP(K499,$M$11)*L499)</f>
        <v>0.86363000000000001</v>
      </c>
      <c r="N499" s="126">
        <f>H499*J499*V499/M499</f>
        <v>0</v>
      </c>
      <c r="O499" s="127">
        <f>N499 / AA816</f>
        <v>0</v>
      </c>
      <c r="P499" s="268">
        <f>N499 / AA856</f>
        <v>0</v>
      </c>
      <c r="Q499" s="128">
        <f>IF(OR(OR(J499=0,G499 = "#N/A N/A"),G499="#N/A Real Time"),0,G499*J499*V499/M499)</f>
        <v>0</v>
      </c>
      <c r="R499" s="129">
        <f>Q499 / AA816*100</f>
        <v>0</v>
      </c>
      <c r="S499" s="273">
        <f>Q499 / AA856*100</f>
        <v>0</v>
      </c>
      <c r="T499" s="129">
        <f>IF(S499&lt;0,R499,0)</f>
        <v>0</v>
      </c>
      <c r="U499" s="273">
        <f>IF(S499&gt;0,R499,0)</f>
        <v>0</v>
      </c>
      <c r="V499" s="120">
        <f>IF(EXACT(D499,UPPER(D499)),1,0.01)/X499</f>
        <v>0.01</v>
      </c>
      <c r="W499" s="120">
        <v>0</v>
      </c>
      <c r="X499" s="120">
        <v>1</v>
      </c>
      <c r="Y499" s="127">
        <f>IF(AND(S499&lt;0,O499&gt;0),O499,0)</f>
        <v>0</v>
      </c>
      <c r="Z499" s="127">
        <f>IF(AND(S499&gt;0,O499&gt;0),O499,0)</f>
        <v>0</v>
      </c>
      <c r="AA499" s="120"/>
      <c r="AB499" s="130">
        <f>_xll.BDH(C499,$AB$11,$D$1,$D$1)</f>
        <v>618</v>
      </c>
      <c r="AC499" s="130">
        <f>IF(OR(OR(F499="#N/A N/A",F499="#N/A Real Time"),OR(AB499="#N/A N/A",AB499="#N/A Real Time")),0,  F499 - AB499)</f>
        <v>11</v>
      </c>
      <c r="AD499" s="177">
        <f>IF(OR(AB499=0,AB499="#N/A N/A"),0,AC499 / AB499*100)</f>
        <v>1.7799352750809061</v>
      </c>
      <c r="AE499" s="132">
        <v>0</v>
      </c>
      <c r="AF499" s="133">
        <f>IF(D499 = D856,1,_xll.BDP(K499,$AF$11)*L499)</f>
        <v>0.86409000000000002</v>
      </c>
      <c r="AG499" s="134">
        <f>AC499*AE499*V499/AF499 / AI816</f>
        <v>0</v>
      </c>
      <c r="AH499" s="278">
        <f>AC499*AE499*V499/AF499 / AI856</f>
        <v>0</v>
      </c>
      <c r="AI499" s="135"/>
      <c r="AJ499" s="73"/>
      <c r="AK499" s="65"/>
    </row>
    <row r="500" spans="1:37" x14ac:dyDescent="0.2">
      <c r="A500" s="120"/>
      <c r="B500" s="120">
        <v>3257</v>
      </c>
      <c r="C500" s="120" t="s">
        <v>1337</v>
      </c>
      <c r="D500" s="120" t="str">
        <f>_xll.BDP(C500,$D$11)</f>
        <v>GBp</v>
      </c>
      <c r="E500" s="120" t="s">
        <v>1338</v>
      </c>
      <c r="F500" s="121">
        <f>_xll.BDP(C500,$F$11)</f>
        <v>336</v>
      </c>
      <c r="G500" s="121">
        <f>_xll.BDP(C500,$G$11)</f>
        <v>337.1</v>
      </c>
      <c r="H500" s="122">
        <f>IF(OR(OR(G500="#N/A N/A",G500="#N/A Real Time"),OR(F500="#N/A N/A",F500="#N/A Real Time")),0,  G500 - F500)</f>
        <v>1.1000000000000227</v>
      </c>
      <c r="I500" s="123">
        <f>IF(OR(F500=0,F500="#N/A N/A"),0,H500 / F500*100)</f>
        <v>0.32738095238095916</v>
      </c>
      <c r="J500" s="124">
        <v>0</v>
      </c>
      <c r="K500" s="120" t="str">
        <f>CONCATENATE(D856,D500, " Curncy")</f>
        <v>EURGBp Curncy</v>
      </c>
      <c r="L500" s="120">
        <f>IF(D500 = D856,1,_xll.BDP(K500,$L$11))</f>
        <v>1</v>
      </c>
      <c r="M500" s="260">
        <f>IF(D500 = D856,1,_xll.BDP(K500,$M$11)*L500)</f>
        <v>0.86363000000000001</v>
      </c>
      <c r="N500" s="126">
        <f>H500*J500*V500/M500</f>
        <v>0</v>
      </c>
      <c r="O500" s="127">
        <f>N500 / AA816</f>
        <v>0</v>
      </c>
      <c r="P500" s="268">
        <f>N500 / AA856</f>
        <v>0</v>
      </c>
      <c r="Q500" s="128">
        <f>IF(OR(OR(J500=0,G500 = "#N/A N/A"),G500="#N/A Real Time"),0,G500*J500*V500/M500)</f>
        <v>0</v>
      </c>
      <c r="R500" s="129">
        <f>Q500 / AA816*100</f>
        <v>0</v>
      </c>
      <c r="S500" s="273">
        <f>Q500 / AA856*100</f>
        <v>0</v>
      </c>
      <c r="T500" s="129">
        <f>IF(S500&lt;0,R500,0)</f>
        <v>0</v>
      </c>
      <c r="U500" s="273">
        <f>IF(S500&gt;0,R500,0)</f>
        <v>0</v>
      </c>
      <c r="V500" s="120">
        <f>IF(EXACT(D500,UPPER(D500)),1,0.01)/X500</f>
        <v>0.01</v>
      </c>
      <c r="W500" s="120">
        <v>0</v>
      </c>
      <c r="X500" s="120">
        <v>1</v>
      </c>
      <c r="Y500" s="127">
        <f>IF(AND(S500&lt;0,O500&gt;0),O500,0)</f>
        <v>0</v>
      </c>
      <c r="Z500" s="127">
        <f>IF(AND(S500&gt;0,O500&gt;0),O500,0)</f>
        <v>0</v>
      </c>
      <c r="AA500" s="120"/>
      <c r="AB500" s="130">
        <f>_xll.BDH(C500,$AB$11,$D$1,$D$1)</f>
        <v>334.5</v>
      </c>
      <c r="AC500" s="130">
        <f>IF(OR(OR(F500="#N/A N/A",F500="#N/A Real Time"),OR(AB500="#N/A N/A",AB500="#N/A Real Time")),0,  F500 - AB500)</f>
        <v>1.5</v>
      </c>
      <c r="AD500" s="177">
        <f>IF(OR(AB500=0,AB500="#N/A N/A"),0,AC500 / AB500*100)</f>
        <v>0.44843049327354262</v>
      </c>
      <c r="AE500" s="132">
        <v>0</v>
      </c>
      <c r="AF500" s="133">
        <f>IF(D500 = D856,1,_xll.BDP(K500,$AF$11)*L500)</f>
        <v>0.86409000000000002</v>
      </c>
      <c r="AG500" s="134">
        <f>AC500*AE500*V500/AF500 / AI816</f>
        <v>0</v>
      </c>
      <c r="AH500" s="278">
        <f>AC500*AE500*V500/AF500 / AI856</f>
        <v>0</v>
      </c>
      <c r="AI500" s="135"/>
      <c r="AJ500" s="73"/>
      <c r="AK500" s="65"/>
    </row>
    <row r="501" spans="1:37" x14ac:dyDescent="0.2">
      <c r="B501" s="120">
        <v>3427</v>
      </c>
      <c r="C501" s="120" t="s">
        <v>1102</v>
      </c>
      <c r="D501" s="120" t="str">
        <f>_xll.BDP(C501,$D$11)</f>
        <v>GBp</v>
      </c>
      <c r="E501" s="120" t="s">
        <v>1218</v>
      </c>
      <c r="F501" s="121">
        <f>_xll.BDP(C501,$F$11)</f>
        <v>300</v>
      </c>
      <c r="G501" s="121">
        <f>_xll.BDP(C501,$G$11)</f>
        <v>300</v>
      </c>
      <c r="H501" s="122">
        <f>IF(OR(OR(G501="#N/A N/A",G501="#N/A Real Time"),OR(F501="#N/A N/A",F501="#N/A Real Time")),0,  G501 - F501)</f>
        <v>0</v>
      </c>
      <c r="I501" s="123">
        <f>IF(OR(F501=0,F501="#N/A N/A"),0,H501 / F501*100)</f>
        <v>0</v>
      </c>
      <c r="J501" s="124">
        <v>0</v>
      </c>
      <c r="K501" s="120" t="str">
        <f>CONCATENATE(D856,D501, " Curncy")</f>
        <v>EURGBp Curncy</v>
      </c>
      <c r="L501" s="120">
        <f>IF(D501 = D856,1,_xll.BDP(K501,$L$11))</f>
        <v>1</v>
      </c>
      <c r="M501" s="260">
        <f>IF(D501 = D856,1,_xll.BDP(K501,$M$11)*L501)</f>
        <v>0.86363000000000001</v>
      </c>
      <c r="N501" s="126">
        <f>H501*J501*V501/M501</f>
        <v>0</v>
      </c>
      <c r="O501" s="127">
        <f>N501 / AA816</f>
        <v>0</v>
      </c>
      <c r="P501" s="268">
        <f>N501 / AA856</f>
        <v>0</v>
      </c>
      <c r="Q501" s="128">
        <f>IF(OR(OR(J501=0,G501 = "#N/A N/A"),G501="#N/A Real Time"),0,G501*J501*V501/M501)</f>
        <v>0</v>
      </c>
      <c r="R501" s="129">
        <f>Q501 / AA816*100</f>
        <v>0</v>
      </c>
      <c r="S501" s="273">
        <f>Q501 / AA856*100</f>
        <v>0</v>
      </c>
      <c r="T501" s="129">
        <f>IF(S501&lt;0,R501,0)</f>
        <v>0</v>
      </c>
      <c r="U501" s="273">
        <f>IF(S501&gt;0,R501,0)</f>
        <v>0</v>
      </c>
      <c r="V501" s="120">
        <f>IF(EXACT(D501,UPPER(D501)),1,0.01)/X501</f>
        <v>0.01</v>
      </c>
      <c r="W501" s="120">
        <v>0</v>
      </c>
      <c r="X501" s="120">
        <v>1</v>
      </c>
      <c r="Y501" s="127">
        <f>IF(AND(S501&lt;0,O501&gt;0),O501,0)</f>
        <v>0</v>
      </c>
      <c r="Z501" s="127">
        <f>IF(AND(S501&gt;0,O501&gt;0),O501,0)</f>
        <v>0</v>
      </c>
      <c r="AA501" s="74"/>
      <c r="AB501" s="130">
        <f>_xll.BDH(C501,$AB$11,$D$1,$D$1)</f>
        <v>299</v>
      </c>
      <c r="AC501" s="130">
        <f>IF(OR(OR(F501="#N/A N/A",F501="#N/A Real Time"),OR(AB501="#N/A N/A",AB501="#N/A Real Time")),0,  F501 - AB501)</f>
        <v>1</v>
      </c>
      <c r="AD501" s="177">
        <f>IF(OR(AB501=0,AB501="#N/A N/A"),0,AC501 / AB501*100)</f>
        <v>0.33444816053511706</v>
      </c>
      <c r="AE501" s="132">
        <v>0</v>
      </c>
      <c r="AF501" s="133">
        <f>IF(D501 = D856,1,_xll.BDP(K501,$AF$11)*L501)</f>
        <v>0.86409000000000002</v>
      </c>
      <c r="AG501" s="134">
        <f>AC501*AE501*V501/AF501 / AI816</f>
        <v>0</v>
      </c>
      <c r="AH501" s="278">
        <f>AC501*AE501*V501/AF501 / AI856</f>
        <v>0</v>
      </c>
      <c r="AI501" s="77"/>
      <c r="AJ501" s="73"/>
      <c r="AK501" s="65"/>
    </row>
    <row r="502" spans="1:37" x14ac:dyDescent="0.2">
      <c r="B502" s="120">
        <v>12320</v>
      </c>
      <c r="C502" s="120" t="s">
        <v>1103</v>
      </c>
      <c r="D502" s="120" t="str">
        <f>_xll.BDP(C502,$D$11)</f>
        <v>GBp</v>
      </c>
      <c r="E502" s="120" t="s">
        <v>1219</v>
      </c>
      <c r="F502" s="121">
        <f>_xll.BDP(C502,$F$11)</f>
        <v>159</v>
      </c>
      <c r="G502" s="121">
        <f>_xll.BDP(C502,$G$11)</f>
        <v>161</v>
      </c>
      <c r="H502" s="122">
        <f>IF(OR(OR(G502="#N/A N/A",G502="#N/A Real Time"),OR(F502="#N/A N/A",F502="#N/A Real Time")),0,  G502 - F502)</f>
        <v>2</v>
      </c>
      <c r="I502" s="123">
        <f>IF(OR(F502=0,F502="#N/A N/A"),0,H502 / F502*100)</f>
        <v>1.257861635220126</v>
      </c>
      <c r="J502" s="124">
        <v>0</v>
      </c>
      <c r="K502" s="120" t="str">
        <f>CONCATENATE(D856,D502, " Curncy")</f>
        <v>EURGBp Curncy</v>
      </c>
      <c r="L502" s="120">
        <f>IF(D502 = D856,1,_xll.BDP(K502,$L$11))</f>
        <v>1</v>
      </c>
      <c r="M502" s="260">
        <f>IF(D502 = D856,1,_xll.BDP(K502,$M$11)*L502)</f>
        <v>0.86363000000000001</v>
      </c>
      <c r="N502" s="126">
        <f>H502*J502*V502/M502</f>
        <v>0</v>
      </c>
      <c r="O502" s="127">
        <f>N502 / AA816</f>
        <v>0</v>
      </c>
      <c r="P502" s="268">
        <f>N502 / AA856</f>
        <v>0</v>
      </c>
      <c r="Q502" s="128">
        <f>IF(OR(OR(J502=0,G502 = "#N/A N/A"),G502="#N/A Real Time"),0,G502*J502*V502/M502)</f>
        <v>0</v>
      </c>
      <c r="R502" s="129">
        <f>Q502 / AA816*100</f>
        <v>0</v>
      </c>
      <c r="S502" s="273">
        <f>Q502 / AA856*100</f>
        <v>0</v>
      </c>
      <c r="T502" s="129">
        <f>IF(S502&lt;0,R502,0)</f>
        <v>0</v>
      </c>
      <c r="U502" s="273">
        <f>IF(S502&gt;0,R502,0)</f>
        <v>0</v>
      </c>
      <c r="V502" s="120">
        <f>IF(EXACT(D502,UPPER(D502)),1,0.01)/X502</f>
        <v>0.01</v>
      </c>
      <c r="W502" s="120">
        <v>0</v>
      </c>
      <c r="X502" s="120">
        <v>1</v>
      </c>
      <c r="Y502" s="127">
        <f>IF(AND(S502&lt;0,O502&gt;0),O502,0)</f>
        <v>0</v>
      </c>
      <c r="Z502" s="127">
        <f>IF(AND(S502&gt;0,O502&gt;0),O502,0)</f>
        <v>0</v>
      </c>
      <c r="AA502" s="74"/>
      <c r="AB502" s="130">
        <f>_xll.BDH(C502,$AB$11,$D$1,$D$1)</f>
        <v>157.80000000000001</v>
      </c>
      <c r="AC502" s="130">
        <f>IF(OR(OR(F502="#N/A N/A",F502="#N/A Real Time"),OR(AB502="#N/A N/A",AB502="#N/A Real Time")),0,  F502 - AB502)</f>
        <v>1.1999999999999886</v>
      </c>
      <c r="AD502" s="177">
        <f>IF(OR(AB502=0,AB502="#N/A N/A"),0,AC502 / AB502*100)</f>
        <v>0.76045627376425129</v>
      </c>
      <c r="AE502" s="132">
        <v>0</v>
      </c>
      <c r="AF502" s="133">
        <f>IF(D502 = D856,1,_xll.BDP(K502,$AF$11)*L502)</f>
        <v>0.86409000000000002</v>
      </c>
      <c r="AG502" s="134">
        <f>AC502*AE502*V502/AF502 / AI816</f>
        <v>0</v>
      </c>
      <c r="AH502" s="278">
        <f>AC502*AE502*V502/AF502 / AI856</f>
        <v>0</v>
      </c>
      <c r="AI502" s="77"/>
      <c r="AJ502" s="73"/>
      <c r="AK502" s="65"/>
    </row>
    <row r="503" spans="1:37" x14ac:dyDescent="0.2">
      <c r="B503" s="120">
        <v>234</v>
      </c>
      <c r="C503" s="120"/>
      <c r="D503" s="120" t="s">
        <v>75</v>
      </c>
      <c r="E503" s="120" t="s">
        <v>97</v>
      </c>
      <c r="F503" s="121">
        <v>19.899999999999999</v>
      </c>
      <c r="G503" s="121">
        <v>19.899999999999999</v>
      </c>
      <c r="H503" s="122">
        <f>IF(OR(OR(G503="#N/A N/A",G503="#N/A Real Time"),OR(F503="#N/A N/A",F503="#N/A Real Time")),0,  G503 - F503)</f>
        <v>0</v>
      </c>
      <c r="I503" s="123">
        <f>IF(OR(F503=0,F503="#N/A N/A"),0,H503 / F503*100)</f>
        <v>0</v>
      </c>
      <c r="J503" s="124">
        <v>72394</v>
      </c>
      <c r="K503" s="120" t="str">
        <f>CONCATENATE(D856,D503, " Curncy")</f>
        <v>EURGBP Curncy</v>
      </c>
      <c r="L503" s="120">
        <f>IF(D503 = D856,1,_xll.BDP(K503,$L$11))</f>
        <v>1</v>
      </c>
      <c r="M503" s="260">
        <f>IF(D503 = D856,1,_xll.BDP(K503,$M$11)*L503)</f>
        <v>0.86363000000000001</v>
      </c>
      <c r="N503" s="126">
        <f>H503*J503*V503/M503</f>
        <v>0</v>
      </c>
      <c r="O503" s="127">
        <f>N503 / AA816</f>
        <v>0</v>
      </c>
      <c r="P503" s="268">
        <f>N503 / AA856</f>
        <v>0</v>
      </c>
      <c r="Q503" s="128">
        <f>IF(OR(OR(J503=0,G503 = "#N/A N/A"),G503="#N/A Real Time"),0,G503*J503*V503/M503)</f>
        <v>1668122.4598497041</v>
      </c>
      <c r="R503" s="129">
        <f>Q503 / AA816*100</f>
        <v>0.83441792817779847</v>
      </c>
      <c r="S503" s="273">
        <f>Q503 / AA856*100</f>
        <v>0.77771514229355154</v>
      </c>
      <c r="T503" s="129">
        <f>IF(S503&lt;0,R503,0)</f>
        <v>0</v>
      </c>
      <c r="U503" s="273">
        <f>IF(S503&gt;0,R503,0)</f>
        <v>0.83441792817779847</v>
      </c>
      <c r="V503" s="120">
        <f>IF(EXACT(D503,UPPER(D503)),1,0.01)/X503</f>
        <v>1</v>
      </c>
      <c r="W503" s="120">
        <v>1</v>
      </c>
      <c r="X503" s="120">
        <v>1</v>
      </c>
      <c r="Y503" s="127">
        <f>IF(AND(S503&lt;0,O503&gt;0),O503,0)</f>
        <v>0</v>
      </c>
      <c r="Z503" s="127">
        <f>IF(AND(S503&gt;0,O503&gt;0),O503,0)</f>
        <v>0</v>
      </c>
      <c r="AA503" s="74"/>
      <c r="AB503" s="130">
        <v>19.899999999999999</v>
      </c>
      <c r="AC503" s="130">
        <f>IF(OR(OR(F503="#N/A N/A",F503="#N/A Real Time"),OR(AB503="#N/A N/A",AB503="#N/A Real Time")),0,  F503 - AB503)</f>
        <v>0</v>
      </c>
      <c r="AD503" s="177">
        <f>IF(OR(AB503=0,AB503="#N/A N/A"),0,AC503 / AB503*100)</f>
        <v>0</v>
      </c>
      <c r="AE503" s="132">
        <v>72394</v>
      </c>
      <c r="AF503" s="133">
        <f>IF(D503 = D856,1,_xll.BDP(K503,$AF$11)*L503)</f>
        <v>0.86409000000000002</v>
      </c>
      <c r="AG503" s="134">
        <f>AC503*AE503*V503/AF503 / AI816</f>
        <v>0</v>
      </c>
      <c r="AH503" s="278">
        <f>AC503*AE503*V503/AF503 / AI856</f>
        <v>0</v>
      </c>
      <c r="AI503" s="77"/>
      <c r="AJ503" s="73"/>
      <c r="AK503" s="65"/>
    </row>
    <row r="504" spans="1:37" x14ac:dyDescent="0.2">
      <c r="B504" s="120">
        <v>3522</v>
      </c>
      <c r="C504" s="120" t="s">
        <v>1104</v>
      </c>
      <c r="D504" s="120" t="str">
        <f>_xll.BDP(C504,$D$11)</f>
        <v>GBp</v>
      </c>
      <c r="E504" s="120" t="s">
        <v>1220</v>
      </c>
      <c r="F504" s="121">
        <f>_xll.BDP(C504,$F$11)</f>
        <v>1608</v>
      </c>
      <c r="G504" s="121">
        <f>_xll.BDP(C504,$G$11)</f>
        <v>1610</v>
      </c>
      <c r="H504" s="122">
        <f>IF(OR(OR(G504="#N/A N/A",G504="#N/A Real Time"),OR(F504="#N/A N/A",F504="#N/A Real Time")),0,  G504 - F504)</f>
        <v>2</v>
      </c>
      <c r="I504" s="123">
        <f>IF(OR(F504=0,F504="#N/A N/A"),0,H504 / F504*100)</f>
        <v>0.12437810945273632</v>
      </c>
      <c r="J504" s="124">
        <v>0</v>
      </c>
      <c r="K504" s="120" t="str">
        <f>CONCATENATE(D856,D504, " Curncy")</f>
        <v>EURGBp Curncy</v>
      </c>
      <c r="L504" s="120">
        <f>IF(D504 = D856,1,_xll.BDP(K504,$L$11))</f>
        <v>1</v>
      </c>
      <c r="M504" s="260">
        <f>IF(D504 = D856,1,_xll.BDP(K504,$M$11)*L504)</f>
        <v>0.86363000000000001</v>
      </c>
      <c r="N504" s="126">
        <f>H504*J504*V504/M504</f>
        <v>0</v>
      </c>
      <c r="O504" s="127">
        <f>N504 / AA816</f>
        <v>0</v>
      </c>
      <c r="P504" s="268">
        <f>N504 / AA856</f>
        <v>0</v>
      </c>
      <c r="Q504" s="128">
        <f>IF(OR(OR(J504=0,G504 = "#N/A N/A"),G504="#N/A Real Time"),0,G504*J504*V504/M504)</f>
        <v>0</v>
      </c>
      <c r="R504" s="129">
        <f>Q504 / AA816*100</f>
        <v>0</v>
      </c>
      <c r="S504" s="273">
        <f>Q504 / AA856*100</f>
        <v>0</v>
      </c>
      <c r="T504" s="129">
        <f>IF(S504&lt;0,R504,0)</f>
        <v>0</v>
      </c>
      <c r="U504" s="273">
        <f>IF(S504&gt;0,R504,0)</f>
        <v>0</v>
      </c>
      <c r="V504" s="120">
        <f>IF(EXACT(D504,UPPER(D504)),1,0.01)/X504</f>
        <v>0.01</v>
      </c>
      <c r="W504" s="120">
        <v>0</v>
      </c>
      <c r="X504" s="120">
        <v>1</v>
      </c>
      <c r="Y504" s="127">
        <f>IF(AND(S504&lt;0,O504&gt;0),O504,0)</f>
        <v>0</v>
      </c>
      <c r="Z504" s="127">
        <f>IF(AND(S504&gt;0,O504&gt;0),O504,0)</f>
        <v>0</v>
      </c>
      <c r="AA504" s="74"/>
      <c r="AB504" s="130">
        <f>_xll.BDH(C504,$AB$11,$D$1,$D$1)</f>
        <v>1581</v>
      </c>
      <c r="AC504" s="130">
        <f>IF(OR(OR(F504="#N/A N/A",F504="#N/A Real Time"),OR(AB504="#N/A N/A",AB504="#N/A Real Time")),0,  F504 - AB504)</f>
        <v>27</v>
      </c>
      <c r="AD504" s="177">
        <f>IF(OR(AB504=0,AB504="#N/A N/A"),0,AC504 / AB504*100)</f>
        <v>1.7077798861480076</v>
      </c>
      <c r="AE504" s="132">
        <v>0</v>
      </c>
      <c r="AF504" s="133">
        <f>IF(D504 = D856,1,_xll.BDP(K504,$AF$11)*L504)</f>
        <v>0.86409000000000002</v>
      </c>
      <c r="AG504" s="134">
        <f>AC504*AE504*V504/AF504 / AI816</f>
        <v>0</v>
      </c>
      <c r="AH504" s="278">
        <f>AC504*AE504*V504/AF504 / AI856</f>
        <v>0</v>
      </c>
      <c r="AI504" s="77"/>
      <c r="AJ504" s="73"/>
      <c r="AK504" s="65"/>
    </row>
    <row r="505" spans="1:37" x14ac:dyDescent="0.2">
      <c r="B505" s="120">
        <v>3574</v>
      </c>
      <c r="C505" s="120" t="s">
        <v>96</v>
      </c>
      <c r="D505" s="120" t="str">
        <f>_xll.BDP(C505,$D$11)</f>
        <v>GBp</v>
      </c>
      <c r="E505" s="120" t="s">
        <v>443</v>
      </c>
      <c r="F505" s="121">
        <f>_xll.BDP(C505,$F$11)</f>
        <v>518.20000000000005</v>
      </c>
      <c r="G505" s="121">
        <f>_xll.BDP(C505,$G$11)</f>
        <v>524</v>
      </c>
      <c r="H505" s="122">
        <f>IF(OR(OR(G505="#N/A N/A",G505="#N/A Real Time"),OR(F505="#N/A N/A",F505="#N/A Real Time")),0,  G505 - F505)</f>
        <v>5.7999999999999545</v>
      </c>
      <c r="I505" s="123">
        <f>IF(OR(F505=0,F505="#N/A N/A"),0,H505 / F505*100)</f>
        <v>1.1192589733693465</v>
      </c>
      <c r="J505" s="124">
        <v>102485</v>
      </c>
      <c r="K505" s="120" t="str">
        <f>CONCATENATE(D856,D505, " Curncy")</f>
        <v>EURGBp Curncy</v>
      </c>
      <c r="L505" s="120">
        <f>IF(D505 = D856,1,_xll.BDP(K505,$L$11))</f>
        <v>1</v>
      </c>
      <c r="M505" s="260">
        <f>IF(D505 = D856,1,_xll.BDP(K505,$M$11)*L505)</f>
        <v>0.86363000000000001</v>
      </c>
      <c r="N505" s="126">
        <f>H505*J505*V505/M505</f>
        <v>6882.7275569398398</v>
      </c>
      <c r="O505" s="127">
        <f>N505 / AA816</f>
        <v>3.4428355270700123E-5</v>
      </c>
      <c r="P505" s="268">
        <f>N505 / AA856</f>
        <v>3.2088779871685786E-5</v>
      </c>
      <c r="Q505" s="128">
        <f>IF(OR(OR(J505=0,G505 = "#N/A N/A"),G505="#N/A Real Time"),0,G505*J505*V505/M505)</f>
        <v>621818.83445456973</v>
      </c>
      <c r="R505" s="129">
        <f>Q505 / AA816*100</f>
        <v>0.31104238210081048</v>
      </c>
      <c r="S505" s="273">
        <f>Q505 / AA856*100</f>
        <v>0.28990552849592216</v>
      </c>
      <c r="T505" s="129">
        <f>IF(S505&lt;0,R505,0)</f>
        <v>0</v>
      </c>
      <c r="U505" s="273">
        <f>IF(S505&gt;0,R505,0)</f>
        <v>0.31104238210081048</v>
      </c>
      <c r="V505" s="120">
        <f>IF(EXACT(D505,UPPER(D505)),1,0.01)/X505</f>
        <v>0.01</v>
      </c>
      <c r="W505" s="120">
        <v>0</v>
      </c>
      <c r="X505" s="120">
        <v>1</v>
      </c>
      <c r="Y505" s="127">
        <f>IF(AND(S505&lt;0,O505&gt;0),O505,0)</f>
        <v>0</v>
      </c>
      <c r="Z505" s="127">
        <f>IF(AND(S505&gt;0,O505&gt;0),O505,0)</f>
        <v>3.4428355270700123E-5</v>
      </c>
      <c r="AA505" s="74"/>
      <c r="AB505" s="130">
        <f>_xll.BDH(C505,$AB$11,$D$1,$D$1)</f>
        <v>522.79999999999995</v>
      </c>
      <c r="AC505" s="130">
        <f>IF(OR(OR(F505="#N/A N/A",F505="#N/A Real Time"),OR(AB505="#N/A N/A",AB505="#N/A Real Time")),0,  F505 - AB505)</f>
        <v>-4.5999999999999091</v>
      </c>
      <c r="AD505" s="177">
        <f>IF(OR(AB505=0,AB505="#N/A N/A"),0,AC505 / AB505*100)</f>
        <v>-0.87987758224940882</v>
      </c>
      <c r="AE505" s="132">
        <v>102485</v>
      </c>
      <c r="AF505" s="133">
        <f>IF(D505 = D856,1,_xll.BDP(K505,$AF$11)*L505)</f>
        <v>0.86409000000000002</v>
      </c>
      <c r="AG505" s="134">
        <f>AC505*AE505*V505/AF505 / AI816</f>
        <v>-2.7235080365733995E-5</v>
      </c>
      <c r="AH505" s="278">
        <f>AC505*AE505*V505/AF505 / AI856</f>
        <v>-2.5384248120677798E-5</v>
      </c>
      <c r="AI505" s="77"/>
      <c r="AJ505" s="73"/>
      <c r="AK505" s="65"/>
    </row>
    <row r="506" spans="1:37" x14ac:dyDescent="0.2">
      <c r="B506" s="120">
        <v>3418</v>
      </c>
      <c r="C506" s="120" t="s">
        <v>1105</v>
      </c>
      <c r="D506" s="120" t="str">
        <f>_xll.BDP(C506,$D$11)</f>
        <v>GBp</v>
      </c>
      <c r="E506" s="120" t="s">
        <v>1221</v>
      </c>
      <c r="F506" s="121">
        <f>_xll.BDP(C506,$F$11)</f>
        <v>658.7</v>
      </c>
      <c r="G506" s="121">
        <f>_xll.BDP(C506,$G$11)</f>
        <v>656.9</v>
      </c>
      <c r="H506" s="122">
        <f>IF(OR(OR(G506="#N/A N/A",G506="#N/A Real Time"),OR(F506="#N/A N/A",F506="#N/A Real Time")),0,  G506 - F506)</f>
        <v>-1.8000000000000682</v>
      </c>
      <c r="I506" s="123">
        <f>IF(OR(F506=0,F506="#N/A N/A"),0,H506 / F506*100)</f>
        <v>-0.27326552299985851</v>
      </c>
      <c r="J506" s="124">
        <v>0</v>
      </c>
      <c r="K506" s="120" t="str">
        <f>CONCATENATE(D856,D506, " Curncy")</f>
        <v>EURGBp Curncy</v>
      </c>
      <c r="L506" s="120">
        <f>IF(D506 = D856,1,_xll.BDP(K506,$L$11))</f>
        <v>1</v>
      </c>
      <c r="M506" s="260">
        <f>IF(D506 = D856,1,_xll.BDP(K506,$M$11)*L506)</f>
        <v>0.86363000000000001</v>
      </c>
      <c r="N506" s="126">
        <f>H506*J506*V506/M506</f>
        <v>0</v>
      </c>
      <c r="O506" s="127">
        <f>N506 / AA816</f>
        <v>0</v>
      </c>
      <c r="P506" s="268">
        <f>N506 / AA856</f>
        <v>0</v>
      </c>
      <c r="Q506" s="128">
        <f>IF(OR(OR(J506=0,G506 = "#N/A N/A"),G506="#N/A Real Time"),0,G506*J506*V506/M506)</f>
        <v>0</v>
      </c>
      <c r="R506" s="129">
        <f>Q506 / AA816*100</f>
        <v>0</v>
      </c>
      <c r="S506" s="273">
        <f>Q506 / AA856*100</f>
        <v>0</v>
      </c>
      <c r="T506" s="129">
        <f>IF(S506&lt;0,R506,0)</f>
        <v>0</v>
      </c>
      <c r="U506" s="273">
        <f>IF(S506&gt;0,R506,0)</f>
        <v>0</v>
      </c>
      <c r="V506" s="120">
        <f>IF(EXACT(D506,UPPER(D506)),1,0.01)/X506</f>
        <v>0.01</v>
      </c>
      <c r="W506" s="120">
        <v>0</v>
      </c>
      <c r="X506" s="120">
        <v>1</v>
      </c>
      <c r="Y506" s="127">
        <f>IF(AND(S506&lt;0,O506&gt;0),O506,0)</f>
        <v>0</v>
      </c>
      <c r="Z506" s="127">
        <f>IF(AND(S506&gt;0,O506&gt;0),O506,0)</f>
        <v>0</v>
      </c>
      <c r="AA506" s="74"/>
      <c r="AB506" s="130">
        <f>_xll.BDH(C506,$AB$11,$D$1,$D$1)</f>
        <v>651.4</v>
      </c>
      <c r="AC506" s="130">
        <f>IF(OR(OR(F506="#N/A N/A",F506="#N/A Real Time"),OR(AB506="#N/A N/A",AB506="#N/A Real Time")),0,  F506 - AB506)</f>
        <v>7.3000000000000682</v>
      </c>
      <c r="AD506" s="177">
        <f>IF(OR(AB506=0,AB506="#N/A N/A"),0,AC506 / AB506*100)</f>
        <v>1.1206631869818957</v>
      </c>
      <c r="AE506" s="132">
        <v>0</v>
      </c>
      <c r="AF506" s="133">
        <f>IF(D506 = D856,1,_xll.BDP(K506,$AF$11)*L506)</f>
        <v>0.86409000000000002</v>
      </c>
      <c r="AG506" s="134">
        <f>AC506*AE506*V506/AF506 / AI816</f>
        <v>0</v>
      </c>
      <c r="AH506" s="278">
        <f>AC506*AE506*V506/AF506 / AI856</f>
        <v>0</v>
      </c>
      <c r="AI506" s="77"/>
      <c r="AJ506" s="73"/>
      <c r="AK506" s="65"/>
    </row>
    <row r="507" spans="1:37" x14ac:dyDescent="0.2">
      <c r="B507" s="120">
        <v>3123</v>
      </c>
      <c r="C507" s="120" t="s">
        <v>95</v>
      </c>
      <c r="D507" s="120" t="str">
        <f>_xll.BDP(C507,$D$11)</f>
        <v>GBp</v>
      </c>
      <c r="E507" s="120" t="s">
        <v>339</v>
      </c>
      <c r="F507" s="121">
        <f>_xll.BDP(C507,$F$11)</f>
        <v>20</v>
      </c>
      <c r="G507" s="121">
        <f>_xll.BDP(C507,$G$11)</f>
        <v>20.25</v>
      </c>
      <c r="H507" s="122">
        <f>IF(OR(OR(G507="#N/A N/A",G507="#N/A Real Time"),OR(F507="#N/A N/A",F507="#N/A Real Time")),0,  G507 - F507)</f>
        <v>0.25</v>
      </c>
      <c r="I507" s="123">
        <f>IF(OR(F507=0,F507="#N/A N/A"),0,H507 / F507*100)</f>
        <v>1.25</v>
      </c>
      <c r="J507" s="124">
        <v>6286117</v>
      </c>
      <c r="K507" s="120" t="str">
        <f>CONCATENATE(D856,D507, " Curncy")</f>
        <v>EURGBp Curncy</v>
      </c>
      <c r="L507" s="120">
        <f>IF(D507 = D856,1,_xll.BDP(K507,$L$11))</f>
        <v>1</v>
      </c>
      <c r="M507" s="260">
        <f>IF(D507 = D856,1,_xll.BDP(K507,$M$11)*L507)</f>
        <v>0.86363000000000001</v>
      </c>
      <c r="N507" s="126">
        <f>H507*J507*V507/M507</f>
        <v>18196.788555284093</v>
      </c>
      <c r="O507" s="127">
        <f>N507 / AA816</f>
        <v>9.1022853365080054E-5</v>
      </c>
      <c r="P507" s="268">
        <f>N507 / AA856</f>
        <v>8.4837404574203214E-5</v>
      </c>
      <c r="Q507" s="128">
        <f>IF(OR(OR(J507=0,G507 = "#N/A N/A"),G507="#N/A Real Time"),0,G507*J507*V507/M507)</f>
        <v>1473939.8729780116</v>
      </c>
      <c r="R507" s="129">
        <f>Q507 / AA816*100</f>
        <v>0.73728511225714843</v>
      </c>
      <c r="S507" s="273">
        <f>Q507 / AA856*100</f>
        <v>0.68718297705104603</v>
      </c>
      <c r="T507" s="129">
        <f>IF(S507&lt;0,R507,0)</f>
        <v>0</v>
      </c>
      <c r="U507" s="273">
        <f>IF(S507&gt;0,R507,0)</f>
        <v>0.73728511225714843</v>
      </c>
      <c r="V507" s="120">
        <f>IF(EXACT(D507,UPPER(D507)),1,0.01)/X507</f>
        <v>0.01</v>
      </c>
      <c r="W507" s="120">
        <v>0</v>
      </c>
      <c r="X507" s="120">
        <v>1</v>
      </c>
      <c r="Y507" s="127">
        <f>IF(AND(S507&lt;0,O507&gt;0),O507,0)</f>
        <v>0</v>
      </c>
      <c r="Z507" s="127">
        <f>IF(AND(S507&gt;0,O507&gt;0),O507,0)</f>
        <v>9.1022853365080054E-5</v>
      </c>
      <c r="AA507" s="74"/>
      <c r="AB507" s="130">
        <f>_xll.BDH(C507,$AB$11,$D$1,$D$1)</f>
        <v>20.350000000000001</v>
      </c>
      <c r="AC507" s="130">
        <f>IF(OR(OR(F507="#N/A N/A",F507="#N/A Real Time"),OR(AB507="#N/A N/A",AB507="#N/A Real Time")),0,  F507 - AB507)</f>
        <v>-0.35000000000000142</v>
      </c>
      <c r="AD507" s="177">
        <f>IF(OR(AB507=0,AB507="#N/A N/A"),0,AC507 / AB507*100)</f>
        <v>-1.7199017199017268</v>
      </c>
      <c r="AE507" s="132">
        <v>6286117</v>
      </c>
      <c r="AF507" s="133">
        <f>IF(D507 = D856,1,_xll.BDP(K507,$AF$11)*L507)</f>
        <v>0.86409000000000002</v>
      </c>
      <c r="AG507" s="134">
        <f>AC507*AE507*V507/AF507 / AI816</f>
        <v>-1.2710452980222722E-4</v>
      </c>
      <c r="AH507" s="278">
        <f>AC507*AE507*V507/AF507 / AI856</f>
        <v>-1.1846680378520951E-4</v>
      </c>
      <c r="AI507" s="77"/>
      <c r="AJ507" s="73"/>
      <c r="AK507" s="65"/>
    </row>
    <row r="508" spans="1:37" x14ac:dyDescent="0.2">
      <c r="B508" s="120">
        <v>24754</v>
      </c>
      <c r="C508" s="120" t="s">
        <v>1106</v>
      </c>
      <c r="D508" s="120" t="str">
        <f>_xll.BDP(C508,$D$11)</f>
        <v>GBp</v>
      </c>
      <c r="E508" s="120" t="s">
        <v>1222</v>
      </c>
      <c r="F508" s="121">
        <f>_xll.BDP(C508,$F$11)</f>
        <v>45.42</v>
      </c>
      <c r="G508" s="121">
        <f>_xll.BDP(C508,$G$11)</f>
        <v>45.5</v>
      </c>
      <c r="H508" s="122">
        <f>IF(OR(OR(G508="#N/A N/A",G508="#N/A Real Time"),OR(F508="#N/A N/A",F508="#N/A Real Time")),0,  G508 - F508)</f>
        <v>7.9999999999998295E-2</v>
      </c>
      <c r="I508" s="123">
        <f>IF(OR(F508=0,F508="#N/A N/A"),0,H508 / F508*100)</f>
        <v>0.17613386173491477</v>
      </c>
      <c r="J508" s="124">
        <v>0</v>
      </c>
      <c r="K508" s="120" t="str">
        <f>CONCATENATE(D856,D508, " Curncy")</f>
        <v>EURGBp Curncy</v>
      </c>
      <c r="L508" s="120">
        <f>IF(D508 = D856,1,_xll.BDP(K508,$L$11))</f>
        <v>1</v>
      </c>
      <c r="M508" s="260">
        <f>IF(D508 = D856,1,_xll.BDP(K508,$M$11)*L508)</f>
        <v>0.86363000000000001</v>
      </c>
      <c r="N508" s="126">
        <f>H508*J508*V508/M508</f>
        <v>0</v>
      </c>
      <c r="O508" s="127">
        <f>N508 / AA816</f>
        <v>0</v>
      </c>
      <c r="P508" s="268">
        <f>N508 / AA856</f>
        <v>0</v>
      </c>
      <c r="Q508" s="128">
        <f>IF(OR(OR(J508=0,G508 = "#N/A N/A"),G508="#N/A Real Time"),0,G508*J508*V508/M508)</f>
        <v>0</v>
      </c>
      <c r="R508" s="129">
        <f>Q508 / AA816*100</f>
        <v>0</v>
      </c>
      <c r="S508" s="273">
        <f>Q508 / AA856*100</f>
        <v>0</v>
      </c>
      <c r="T508" s="129">
        <f>IF(S508&lt;0,R508,0)</f>
        <v>0</v>
      </c>
      <c r="U508" s="273">
        <f>IF(S508&gt;0,R508,0)</f>
        <v>0</v>
      </c>
      <c r="V508" s="120">
        <f>IF(EXACT(D508,UPPER(D508)),1,0.01)/X508</f>
        <v>0.01</v>
      </c>
      <c r="W508" s="120">
        <v>0</v>
      </c>
      <c r="X508" s="120">
        <v>1</v>
      </c>
      <c r="Y508" s="127">
        <f>IF(AND(S508&lt;0,O508&gt;0),O508,0)</f>
        <v>0</v>
      </c>
      <c r="Z508" s="127">
        <f>IF(AND(S508&gt;0,O508&gt;0),O508,0)</f>
        <v>0</v>
      </c>
      <c r="AA508" s="74"/>
      <c r="AB508" s="130">
        <f>_xll.BDH(C508,$AB$11,$D$1,$D$1)</f>
        <v>46</v>
      </c>
      <c r="AC508" s="130">
        <f>IF(OR(OR(F508="#N/A N/A",F508="#N/A Real Time"),OR(AB508="#N/A N/A",AB508="#N/A Real Time")),0,  F508 - AB508)</f>
        <v>-0.57999999999999829</v>
      </c>
      <c r="AD508" s="177">
        <f>IF(OR(AB508=0,AB508="#N/A N/A"),0,AC508 / AB508*100)</f>
        <v>-1.2608695652173876</v>
      </c>
      <c r="AE508" s="132">
        <v>0</v>
      </c>
      <c r="AF508" s="133">
        <f>IF(D508 = D856,1,_xll.BDP(K508,$AF$11)*L508)</f>
        <v>0.86409000000000002</v>
      </c>
      <c r="AG508" s="134">
        <f>AC508*AE508*V508/AF508 / AI816</f>
        <v>0</v>
      </c>
      <c r="AH508" s="278">
        <f>AC508*AE508*V508/AF508 / AI856</f>
        <v>0</v>
      </c>
      <c r="AI508" s="77"/>
      <c r="AJ508" s="73"/>
      <c r="AK508" s="65"/>
    </row>
    <row r="509" spans="1:37" x14ac:dyDescent="0.2">
      <c r="B509" s="120">
        <v>24796</v>
      </c>
      <c r="C509" s="120" t="s">
        <v>1108</v>
      </c>
      <c r="D509" s="120" t="str">
        <f>_xll.BDP(C509,$D$11)</f>
        <v>GBp</v>
      </c>
      <c r="E509" s="120" t="s">
        <v>1224</v>
      </c>
      <c r="F509" s="121">
        <f>_xll.BDP(C509,$F$11)</f>
        <v>254.4</v>
      </c>
      <c r="G509" s="121">
        <f>_xll.BDP(C509,$G$11)</f>
        <v>256.39999999999998</v>
      </c>
      <c r="H509" s="122">
        <f>IF(OR(OR(G509="#N/A N/A",G509="#N/A Real Time"),OR(F509="#N/A N/A",F509="#N/A Real Time")),0,  G509 - F509)</f>
        <v>1.9999999999999716</v>
      </c>
      <c r="I509" s="123">
        <f>IF(OR(F509=0,F509="#N/A N/A"),0,H509 / F509*100)</f>
        <v>0.78616352201256756</v>
      </c>
      <c r="J509" s="124">
        <v>0</v>
      </c>
      <c r="K509" s="120" t="str">
        <f>CONCATENATE(D856,D509, " Curncy")</f>
        <v>EURGBp Curncy</v>
      </c>
      <c r="L509" s="120">
        <f>IF(D509 = D856,1,_xll.BDP(K509,$L$11))</f>
        <v>1</v>
      </c>
      <c r="M509" s="260">
        <f>IF(D509 = D856,1,_xll.BDP(K509,$M$11)*L509)</f>
        <v>0.86363000000000001</v>
      </c>
      <c r="N509" s="126">
        <f>H509*J509*V509/M509</f>
        <v>0</v>
      </c>
      <c r="O509" s="127">
        <f>N509 / AA816</f>
        <v>0</v>
      </c>
      <c r="P509" s="268">
        <f>N509 / AA856</f>
        <v>0</v>
      </c>
      <c r="Q509" s="128">
        <f>IF(OR(OR(J509=0,G509 = "#N/A N/A"),G509="#N/A Real Time"),0,G509*J509*V509/M509)</f>
        <v>0</v>
      </c>
      <c r="R509" s="129">
        <f>Q509 / AA816*100</f>
        <v>0</v>
      </c>
      <c r="S509" s="273">
        <f>Q509 / AA856*100</f>
        <v>0</v>
      </c>
      <c r="T509" s="129">
        <f>IF(S509&lt;0,R509,0)</f>
        <v>0</v>
      </c>
      <c r="U509" s="273">
        <f>IF(S509&gt;0,R509,0)</f>
        <v>0</v>
      </c>
      <c r="V509" s="120">
        <f>IF(EXACT(D509,UPPER(D509)),1,0.01)/X509</f>
        <v>0.01</v>
      </c>
      <c r="W509" s="120">
        <v>0</v>
      </c>
      <c r="X509" s="120">
        <v>1</v>
      </c>
      <c r="Y509" s="127">
        <f>IF(AND(S509&lt;0,O509&gt;0),O509,0)</f>
        <v>0</v>
      </c>
      <c r="Z509" s="127">
        <f>IF(AND(S509&gt;0,O509&gt;0),O509,0)</f>
        <v>0</v>
      </c>
      <c r="AA509" s="74"/>
      <c r="AB509" s="130">
        <f>_xll.BDH(C509,$AB$11,$D$1,$D$1)</f>
        <v>254.2</v>
      </c>
      <c r="AC509" s="130">
        <f>IF(OR(OR(F509="#N/A N/A",F509="#N/A Real Time"),OR(AB509="#N/A N/A",AB509="#N/A Real Time")),0,  F509 - AB509)</f>
        <v>0.20000000000001705</v>
      </c>
      <c r="AD509" s="177">
        <f>IF(OR(AB509=0,AB509="#N/A N/A"),0,AC509 / AB509*100)</f>
        <v>7.8678206136906792E-2</v>
      </c>
      <c r="AE509" s="132">
        <v>0</v>
      </c>
      <c r="AF509" s="133">
        <f>IF(D509 = D856,1,_xll.BDP(K509,$AF$11)*L509)</f>
        <v>0.86409000000000002</v>
      </c>
      <c r="AG509" s="134">
        <f>AC509*AE509*V509/AF509 / AI816</f>
        <v>0</v>
      </c>
      <c r="AH509" s="278">
        <f>AC509*AE509*V509/AF509 / AI856</f>
        <v>0</v>
      </c>
      <c r="AI509" s="77"/>
      <c r="AJ509" s="73"/>
      <c r="AK509" s="65"/>
    </row>
    <row r="510" spans="1:37" x14ac:dyDescent="0.2">
      <c r="A510" s="209"/>
      <c r="B510" s="120">
        <v>3520</v>
      </c>
      <c r="C510" s="120" t="s">
        <v>1447</v>
      </c>
      <c r="D510" s="120" t="str">
        <f>_xll.BDP(C510,$D$11)</f>
        <v>GBp</v>
      </c>
      <c r="E510" s="120" t="s">
        <v>1448</v>
      </c>
      <c r="F510" s="121">
        <f>_xll.BDP(C510,$F$11)</f>
        <v>515.20000000000005</v>
      </c>
      <c r="G510" s="121">
        <f>_xll.BDP(C510,$G$11)</f>
        <v>528.4</v>
      </c>
      <c r="H510" s="122">
        <f>IF(OR(OR(G510="#N/A N/A",G510="#N/A Real Time"),OR(F510="#N/A N/A",F510="#N/A Real Time")),0,  G510 - F510)</f>
        <v>13.199999999999932</v>
      </c>
      <c r="I510" s="123">
        <f>IF(OR(F510=0,F510="#N/A N/A"),0,H510 / F510*100)</f>
        <v>2.5621118012422226</v>
      </c>
      <c r="J510" s="124">
        <v>-192255</v>
      </c>
      <c r="K510" s="120" t="str">
        <f>CONCATENATE(D856,D510, " Curncy")</f>
        <v>EURGBp Curncy</v>
      </c>
      <c r="L510" s="120">
        <f>IF(D510 = D856,1,_xll.BDP(K510,$L$11))</f>
        <v>1</v>
      </c>
      <c r="M510" s="260">
        <f>IF(D510 = D856,1,_xll.BDP(K510,$M$11)*L510)</f>
        <v>0.86363000000000001</v>
      </c>
      <c r="N510" s="126">
        <f>H510*J510*V510/M510</f>
        <v>-29384.875467503294</v>
      </c>
      <c r="O510" s="127">
        <f>N510 / AA816</f>
        <v>-1.4698721165570705E-4</v>
      </c>
      <c r="P510" s="268">
        <f>N510 / AA856</f>
        <v>-1.369987105595752E-4</v>
      </c>
      <c r="Q510" s="128">
        <f>IF(OR(OR(J510=0,G510 = "#N/A N/A"),G510="#N/A Real Time"),0,G510*J510*V510/M510)</f>
        <v>-1176285.4694718805</v>
      </c>
      <c r="R510" s="129">
        <f>Q510 / AA816*100</f>
        <v>-0.58839426241572745</v>
      </c>
      <c r="S510" s="273">
        <f>Q510 / AA856*100</f>
        <v>-0.54840998984605993</v>
      </c>
      <c r="T510" s="129">
        <f>IF(S510&lt;0,R510,0)</f>
        <v>-0.58839426241572745</v>
      </c>
      <c r="U510" s="273">
        <f>IF(S510&gt;0,R510,0)</f>
        <v>0</v>
      </c>
      <c r="V510" s="120">
        <f>IF(EXACT(D510,UPPER(D510)),1,0.01)/X510</f>
        <v>0.01</v>
      </c>
      <c r="W510" s="120">
        <v>0</v>
      </c>
      <c r="X510" s="120">
        <v>1</v>
      </c>
      <c r="Y510" s="127">
        <f>IF(AND(S510&lt;0,O510&gt;0),O510,0)</f>
        <v>0</v>
      </c>
      <c r="Z510" s="127">
        <f>IF(AND(S510&gt;0,O510&gt;0),O510,0)</f>
        <v>0</v>
      </c>
      <c r="AA510" s="218"/>
      <c r="AB510" s="130">
        <f>_xll.BDH(C510,$AB$11,$D$1,$D$1)</f>
        <v>517</v>
      </c>
      <c r="AC510" s="130">
        <f>IF(OR(OR(F510="#N/A N/A",F510="#N/A Real Time"),OR(AB510="#N/A N/A",AB510="#N/A Real Time")),0,  F510 - AB510)</f>
        <v>-1.7999999999999545</v>
      </c>
      <c r="AD510" s="177">
        <f>IF(OR(AB510=0,AB510="#N/A N/A"),0,AC510 / AB510*100)</f>
        <v>-0.34816247582204146</v>
      </c>
      <c r="AE510" s="132">
        <v>-192255</v>
      </c>
      <c r="AF510" s="133">
        <f>IF(D510 = D856,1,_xll.BDP(K510,$AF$11)*L510)</f>
        <v>0.86409000000000002</v>
      </c>
      <c r="AG510" s="134">
        <f>AC510*AE510*V510/AF510 / AI816</f>
        <v>1.9992203898949134E-5</v>
      </c>
      <c r="AH510" s="278">
        <f>AC510*AE510*V510/AF510 / AI856</f>
        <v>1.8633580567238028E-5</v>
      </c>
      <c r="AI510" s="223"/>
      <c r="AJ510" s="73"/>
      <c r="AK510" s="65"/>
    </row>
    <row r="511" spans="1:37" x14ac:dyDescent="0.2">
      <c r="B511" s="120">
        <v>6451</v>
      </c>
      <c r="C511" s="120" t="s">
        <v>1109</v>
      </c>
      <c r="D511" s="120" t="str">
        <f>_xll.BDP(C511,$D$11)</f>
        <v>GBp</v>
      </c>
      <c r="E511" s="120" t="s">
        <v>1225</v>
      </c>
      <c r="F511" s="121">
        <f>_xll.BDP(C511,$F$11)</f>
        <v>1014</v>
      </c>
      <c r="G511" s="121">
        <f>_xll.BDP(C511,$G$11)</f>
        <v>1016.5</v>
      </c>
      <c r="H511" s="122">
        <f>IF(OR(OR(G511="#N/A N/A",G511="#N/A Real Time"),OR(F511="#N/A N/A",F511="#N/A Real Time")),0,  G511 - F511)</f>
        <v>2.5</v>
      </c>
      <c r="I511" s="123">
        <f>IF(OR(F511=0,F511="#N/A N/A"),0,H511 / F511*100)</f>
        <v>0.2465483234714004</v>
      </c>
      <c r="J511" s="124">
        <v>0</v>
      </c>
      <c r="K511" s="120" t="str">
        <f>CONCATENATE(D856,D511, " Curncy")</f>
        <v>EURGBp Curncy</v>
      </c>
      <c r="L511" s="120">
        <f>IF(D511 = D856,1,_xll.BDP(K511,$L$11))</f>
        <v>1</v>
      </c>
      <c r="M511" s="260">
        <f>IF(D511 = D856,1,_xll.BDP(K511,$M$11)*L511)</f>
        <v>0.86363000000000001</v>
      </c>
      <c r="N511" s="126">
        <f>H511*J511*V511/M511</f>
        <v>0</v>
      </c>
      <c r="O511" s="127">
        <f>N511 / AA816</f>
        <v>0</v>
      </c>
      <c r="P511" s="268">
        <f>N511 / AA856</f>
        <v>0</v>
      </c>
      <c r="Q511" s="128">
        <f>IF(OR(OR(J511=0,G511 = "#N/A N/A"),G511="#N/A Real Time"),0,G511*J511*V511/M511)</f>
        <v>0</v>
      </c>
      <c r="R511" s="129">
        <f>Q511 / AA816*100</f>
        <v>0</v>
      </c>
      <c r="S511" s="273">
        <f>Q511 / AA856*100</f>
        <v>0</v>
      </c>
      <c r="T511" s="129">
        <f>IF(S511&lt;0,R511,0)</f>
        <v>0</v>
      </c>
      <c r="U511" s="273">
        <f>IF(S511&gt;0,R511,0)</f>
        <v>0</v>
      </c>
      <c r="V511" s="120">
        <f>IF(EXACT(D511,UPPER(D511)),1,0.01)/X511</f>
        <v>0.01</v>
      </c>
      <c r="W511" s="120">
        <v>0</v>
      </c>
      <c r="X511" s="120">
        <v>1</v>
      </c>
      <c r="Y511" s="127">
        <f>IF(AND(S511&lt;0,O511&gt;0),O511,0)</f>
        <v>0</v>
      </c>
      <c r="Z511" s="127">
        <f>IF(AND(S511&gt;0,O511&gt;0),O511,0)</f>
        <v>0</v>
      </c>
      <c r="AA511" s="74"/>
      <c r="AB511" s="130">
        <f>_xll.BDH(C511,$AB$11,$D$1,$D$1)</f>
        <v>1009.5</v>
      </c>
      <c r="AC511" s="130">
        <f>IF(OR(OR(F511="#N/A N/A",F511="#N/A Real Time"),OR(AB511="#N/A N/A",AB511="#N/A Real Time")),0,  F511 - AB511)</f>
        <v>4.5</v>
      </c>
      <c r="AD511" s="177">
        <f>IF(OR(AB511=0,AB511="#N/A N/A"),0,AC511 / AB511*100)</f>
        <v>0.44576523031203563</v>
      </c>
      <c r="AE511" s="132">
        <v>0</v>
      </c>
      <c r="AF511" s="133">
        <f>IF(D511 = D856,1,_xll.BDP(K511,$AF$11)*L511)</f>
        <v>0.86409000000000002</v>
      </c>
      <c r="AG511" s="134">
        <f>AC511*AE511*V511/AF511 / AI816</f>
        <v>0</v>
      </c>
      <c r="AH511" s="278">
        <f>AC511*AE511*V511/AF511 / AI856</f>
        <v>0</v>
      </c>
      <c r="AI511" s="77"/>
      <c r="AJ511" s="73"/>
      <c r="AK511" s="65"/>
    </row>
    <row r="512" spans="1:37" x14ac:dyDescent="0.2">
      <c r="B512" s="120">
        <v>19703</v>
      </c>
      <c r="C512" s="120"/>
      <c r="D512" s="120" t="s">
        <v>75</v>
      </c>
      <c r="E512" s="120" t="s">
        <v>94</v>
      </c>
      <c r="F512" s="121">
        <v>500</v>
      </c>
      <c r="G512" s="121">
        <v>500</v>
      </c>
      <c r="H512" s="122">
        <f>IF(OR(OR(G512="#N/A N/A",G512="#N/A Real Time"),OR(F512="#N/A N/A",F512="#N/A Real Time")),0,  G512 - F512)</f>
        <v>0</v>
      </c>
      <c r="I512" s="123">
        <f>IF(OR(F512=0,F512="#N/A N/A"),0,H512 / F512*100)</f>
        <v>0</v>
      </c>
      <c r="J512" s="124">
        <v>1360</v>
      </c>
      <c r="K512" s="120" t="str">
        <f>CONCATENATE(D856,D512, " Curncy")</f>
        <v>EURGBP Curncy</v>
      </c>
      <c r="L512" s="120">
        <f>IF(D512 = D856,1,_xll.BDP(K512,$L$11))</f>
        <v>1</v>
      </c>
      <c r="M512" s="260">
        <f>IF(D512 = D856,1,_xll.BDP(K512,$M$11)*L512)</f>
        <v>0.86363000000000001</v>
      </c>
      <c r="N512" s="126">
        <f>H512*J512*V512/M512</f>
        <v>0</v>
      </c>
      <c r="O512" s="127">
        <f>N512 / AA816</f>
        <v>0</v>
      </c>
      <c r="P512" s="268">
        <f>N512 / AA856</f>
        <v>0</v>
      </c>
      <c r="Q512" s="128">
        <f>IF(OR(OR(J512=0,G512 = "#N/A N/A"),G512="#N/A Real Time"),0,G512*J512*V512/M512)</f>
        <v>787374.22275743086</v>
      </c>
      <c r="R512" s="129">
        <f>Q512 / AA816*100</f>
        <v>0.39385547732092446</v>
      </c>
      <c r="S512" s="273">
        <f>Q512 / AA856*100</f>
        <v>0.36709106820925019</v>
      </c>
      <c r="T512" s="129">
        <f>IF(S512&lt;0,R512,0)</f>
        <v>0</v>
      </c>
      <c r="U512" s="273">
        <f>IF(S512&gt;0,R512,0)</f>
        <v>0.39385547732092446</v>
      </c>
      <c r="V512" s="120">
        <f>IF(EXACT(D512,UPPER(D512)),1,0.01)/X512</f>
        <v>1</v>
      </c>
      <c r="W512" s="120">
        <v>1</v>
      </c>
      <c r="X512" s="120">
        <v>1</v>
      </c>
      <c r="Y512" s="127">
        <f>IF(AND(S512&lt;0,O512&gt;0),O512,0)</f>
        <v>0</v>
      </c>
      <c r="Z512" s="127">
        <f>IF(AND(S512&gt;0,O512&gt;0),O512,0)</f>
        <v>0</v>
      </c>
      <c r="AA512" s="74"/>
      <c r="AB512" s="130">
        <v>500</v>
      </c>
      <c r="AC512" s="130">
        <f>IF(OR(OR(F512="#N/A N/A",F512="#N/A Real Time"),OR(AB512="#N/A N/A",AB512="#N/A Real Time")),0,  F512 - AB512)</f>
        <v>0</v>
      </c>
      <c r="AD512" s="177">
        <f>IF(OR(AB512=0,AB512="#N/A N/A"),0,AC512 / AB512*100)</f>
        <v>0</v>
      </c>
      <c r="AE512" s="132">
        <v>1360</v>
      </c>
      <c r="AF512" s="133">
        <f>IF(D512 = D856,1,_xll.BDP(K512,$AF$11)*L512)</f>
        <v>0.86409000000000002</v>
      </c>
      <c r="AG512" s="134">
        <f>AC512*AE512*V512/AF512 / AI816</f>
        <v>0</v>
      </c>
      <c r="AH512" s="278">
        <f>AC512*AE512*V512/AF512 / AI856</f>
        <v>0</v>
      </c>
      <c r="AI512" s="77"/>
      <c r="AJ512" s="73"/>
      <c r="AK512" s="65"/>
    </row>
    <row r="513" spans="1:37" x14ac:dyDescent="0.2">
      <c r="B513" s="120">
        <v>882</v>
      </c>
      <c r="C513" s="120" t="s">
        <v>1110</v>
      </c>
      <c r="D513" s="120" t="str">
        <f>_xll.BDP(C513,$D$11)</f>
        <v>GBp</v>
      </c>
      <c r="E513" s="120" t="s">
        <v>1226</v>
      </c>
      <c r="F513" s="121">
        <f>_xll.BDP(C513,$F$11)</f>
        <v>10.32</v>
      </c>
      <c r="G513" s="121">
        <f>_xll.BDP(C513,$G$11)</f>
        <v>10.4</v>
      </c>
      <c r="H513" s="122">
        <f>IF(OR(OR(G513="#N/A N/A",G513="#N/A Real Time"),OR(F513="#N/A N/A",F513="#N/A Real Time")),0,  G513 - F513)</f>
        <v>8.0000000000000071E-2</v>
      </c>
      <c r="I513" s="123">
        <f>IF(OR(F513=0,F513="#N/A N/A"),0,H513 / F513*100)</f>
        <v>0.77519379844961311</v>
      </c>
      <c r="J513" s="124">
        <v>1501911</v>
      </c>
      <c r="K513" s="120" t="str">
        <f>CONCATENATE(D856,D513, " Curncy")</f>
        <v>EURGBp Curncy</v>
      </c>
      <c r="L513" s="120">
        <f>IF(D513 = D856,1,_xll.BDP(K513,$L$11))</f>
        <v>1</v>
      </c>
      <c r="M513" s="260">
        <f>IF(D513 = D856,1,_xll.BDP(K513,$M$11)*L513)</f>
        <v>0.86363000000000001</v>
      </c>
      <c r="N513" s="126">
        <f>H513*J513*V513/M513</f>
        <v>1391.2541250303964</v>
      </c>
      <c r="O513" s="127">
        <f>N513 / AA816</f>
        <v>6.9592455741005586E-6</v>
      </c>
      <c r="P513" s="268">
        <f>N513 / AA856</f>
        <v>6.4863307452379266E-6</v>
      </c>
      <c r="Q513" s="128">
        <f>IF(OR(OR(J513=0,G513 = "#N/A N/A"),G513="#N/A Real Time"),0,G513*J513*V513/M513)</f>
        <v>180863.03625395134</v>
      </c>
      <c r="R513" s="129">
        <f>Q513 / AA816*100</f>
        <v>9.0470192463307175E-2</v>
      </c>
      <c r="S513" s="273">
        <f>Q513 / AA856*100</f>
        <v>8.4322299688092961E-2</v>
      </c>
      <c r="T513" s="129">
        <f>IF(S513&lt;0,R513,0)</f>
        <v>0</v>
      </c>
      <c r="U513" s="273">
        <f>IF(S513&gt;0,R513,0)</f>
        <v>9.0470192463307175E-2</v>
      </c>
      <c r="V513" s="120">
        <f>IF(EXACT(D513,UPPER(D513)),1,0.01)/X513</f>
        <v>0.01</v>
      </c>
      <c r="W513" s="120">
        <v>0</v>
      </c>
      <c r="X513" s="120">
        <v>1</v>
      </c>
      <c r="Y513" s="127">
        <f>IF(AND(S513&lt;0,O513&gt;0),O513,0)</f>
        <v>0</v>
      </c>
      <c r="Z513" s="127">
        <f>IF(AND(S513&gt;0,O513&gt;0),O513,0)</f>
        <v>6.9592455741005586E-6</v>
      </c>
      <c r="AA513" s="74"/>
      <c r="AB513" s="130">
        <f>_xll.BDH(C513,$AB$11,$D$1,$D$1)</f>
        <v>10.48</v>
      </c>
      <c r="AC513" s="130">
        <f>IF(OR(OR(F513="#N/A N/A",F513="#N/A Real Time"),OR(AB513="#N/A N/A",AB513="#N/A Real Time")),0,  F513 - AB513)</f>
        <v>-0.16000000000000014</v>
      </c>
      <c r="AD513" s="177">
        <f>IF(OR(AB513=0,AB513="#N/A N/A"),0,AC513 / AB513*100)</f>
        <v>-1.5267175572519098</v>
      </c>
      <c r="AE513" s="132">
        <v>1501911</v>
      </c>
      <c r="AF513" s="133">
        <f>IF(D513 = D856,1,_xll.BDP(K513,$AF$11)*L513)</f>
        <v>0.86409000000000002</v>
      </c>
      <c r="AG513" s="134">
        <f>AC513*AE513*V513/AF513 / AI816</f>
        <v>-1.3882724483432192E-5</v>
      </c>
      <c r="AH513" s="278">
        <f>AC513*AE513*V513/AF513 / AI856</f>
        <v>-1.2939287057211291E-5</v>
      </c>
      <c r="AI513" s="77"/>
      <c r="AJ513" s="73"/>
      <c r="AK513" s="65"/>
    </row>
    <row r="514" spans="1:37" x14ac:dyDescent="0.2">
      <c r="A514" s="209"/>
      <c r="B514" s="120">
        <v>28098</v>
      </c>
      <c r="C514" s="120"/>
      <c r="D514" s="120" t="s">
        <v>75</v>
      </c>
      <c r="E514" s="120" t="s">
        <v>1449</v>
      </c>
      <c r="F514" s="121">
        <v>9.9999999999999995E-7</v>
      </c>
      <c r="G514" s="121">
        <v>9.9999999999999995E-7</v>
      </c>
      <c r="H514" s="122">
        <f>IF(OR(OR(G514="#N/A N/A",G514="#N/A Real Time"),OR(F514="#N/A N/A",F514="#N/A Real Time")),0,  G514 - F514)</f>
        <v>0</v>
      </c>
      <c r="I514" s="123">
        <f>IF(OR(F514=0,F514="#N/A N/A"),0,H514 / F514*100)</f>
        <v>0</v>
      </c>
      <c r="J514" s="124">
        <v>403200</v>
      </c>
      <c r="K514" s="120" t="str">
        <f>CONCATENATE(D856,D514, " Curncy")</f>
        <v>EURGBP Curncy</v>
      </c>
      <c r="L514" s="120">
        <f>IF(D514 = D856,1,_xll.BDP(K514,$L$11))</f>
        <v>1</v>
      </c>
      <c r="M514" s="260">
        <f>IF(D514 = D856,1,_xll.BDP(K514,$M$11)*L514)</f>
        <v>0.86363000000000001</v>
      </c>
      <c r="N514" s="126">
        <f>H514*J514*V514/M514</f>
        <v>0</v>
      </c>
      <c r="O514" s="127">
        <f>N514 / AA816</f>
        <v>0</v>
      </c>
      <c r="P514" s="268">
        <f>N514 / AA856</f>
        <v>0</v>
      </c>
      <c r="Q514" s="128">
        <f>IF(OR(OR(J514=0,G514 = "#N/A N/A"),G514="#N/A Real Time"),0,G514*J514*V514/M514)</f>
        <v>0.46686659796440605</v>
      </c>
      <c r="R514" s="129">
        <f>Q514 / AA816*100</f>
        <v>2.3353313008205401E-7</v>
      </c>
      <c r="S514" s="273">
        <f>Q514 / AA856*100</f>
        <v>2.1766340985583778E-7</v>
      </c>
      <c r="T514" s="129">
        <f>IF(S514&lt;0,R514,0)</f>
        <v>0</v>
      </c>
      <c r="U514" s="273">
        <f>IF(S514&gt;0,R514,0)</f>
        <v>2.3353313008205401E-7</v>
      </c>
      <c r="V514" s="120">
        <f>IF(EXACT(D514,UPPER(D514)),1,0.01)/X514</f>
        <v>1</v>
      </c>
      <c r="W514" s="120">
        <v>1</v>
      </c>
      <c r="X514" s="120">
        <v>1</v>
      </c>
      <c r="Y514" s="127">
        <f>IF(AND(S514&lt;0,O514&gt;0),O514,0)</f>
        <v>0</v>
      </c>
      <c r="Z514" s="127">
        <f>IF(AND(S514&gt;0,O514&gt;0),O514,0)</f>
        <v>0</v>
      </c>
      <c r="AA514" s="218"/>
      <c r="AB514" s="130">
        <v>9.9999999999999995E-7</v>
      </c>
      <c r="AC514" s="130">
        <f>IF(OR(OR(F514="#N/A N/A",F514="#N/A Real Time"),OR(AB514="#N/A N/A",AB514="#N/A Real Time")),0,  F514 - AB514)</f>
        <v>0</v>
      </c>
      <c r="AD514" s="177">
        <f>IF(OR(AB514=0,AB514="#N/A N/A"),0,AC514 / AB514*100)</f>
        <v>0</v>
      </c>
      <c r="AE514" s="132">
        <v>403200</v>
      </c>
      <c r="AF514" s="133">
        <f>IF(D514 = D856,1,_xll.BDP(K514,$AF$11)*L514)</f>
        <v>0.86409000000000002</v>
      </c>
      <c r="AG514" s="134">
        <f>AC514*AE514*V514/AF514 / AI816</f>
        <v>0</v>
      </c>
      <c r="AH514" s="278">
        <f>AC514*AE514*V514/AF514 / AI856</f>
        <v>0</v>
      </c>
      <c r="AI514" s="223"/>
      <c r="AJ514" s="73"/>
      <c r="AK514" s="65"/>
    </row>
    <row r="515" spans="1:37" x14ac:dyDescent="0.2">
      <c r="B515" s="120">
        <v>3822</v>
      </c>
      <c r="C515" s="120" t="s">
        <v>1111</v>
      </c>
      <c r="D515" s="120" t="str">
        <f>_xll.BDP(C515,$D$11)</f>
        <v>GBp</v>
      </c>
      <c r="E515" s="120" t="s">
        <v>1227</v>
      </c>
      <c r="F515" s="121">
        <f>_xll.BDP(C515,$F$11)</f>
        <v>2506.5</v>
      </c>
      <c r="G515" s="121">
        <f>_xll.BDP(C515,$G$11)</f>
        <v>2521.5</v>
      </c>
      <c r="H515" s="122">
        <f>IF(OR(OR(G515="#N/A N/A",G515="#N/A Real Time"),OR(F515="#N/A N/A",F515="#N/A Real Time")),0,  G515 - F515)</f>
        <v>15</v>
      </c>
      <c r="I515" s="123">
        <f>IF(OR(F515=0,F515="#N/A N/A"),0,H515 / F515*100)</f>
        <v>0.59844404548174746</v>
      </c>
      <c r="J515" s="124">
        <v>0</v>
      </c>
      <c r="K515" s="120" t="str">
        <f>CONCATENATE(D856,D515, " Curncy")</f>
        <v>EURGBp Curncy</v>
      </c>
      <c r="L515" s="120">
        <f>IF(D515 = D856,1,_xll.BDP(K515,$L$11))</f>
        <v>1</v>
      </c>
      <c r="M515" s="260">
        <f>IF(D515 = D856,1,_xll.BDP(K515,$M$11)*L515)</f>
        <v>0.86363000000000001</v>
      </c>
      <c r="N515" s="126">
        <f>H515*J515*V515/M515</f>
        <v>0</v>
      </c>
      <c r="O515" s="127">
        <f>N515 / AA816</f>
        <v>0</v>
      </c>
      <c r="P515" s="268">
        <f>N515 / AA856</f>
        <v>0</v>
      </c>
      <c r="Q515" s="128">
        <f>IF(OR(OR(J515=0,G515 = "#N/A N/A"),G515="#N/A Real Time"),0,G515*J515*V515/M515)</f>
        <v>0</v>
      </c>
      <c r="R515" s="129">
        <f>Q515 / AA816*100</f>
        <v>0</v>
      </c>
      <c r="S515" s="273">
        <f>Q515 / AA856*100</f>
        <v>0</v>
      </c>
      <c r="T515" s="129">
        <f>IF(S515&lt;0,R515,0)</f>
        <v>0</v>
      </c>
      <c r="U515" s="273">
        <f>IF(S515&gt;0,R515,0)</f>
        <v>0</v>
      </c>
      <c r="V515" s="120">
        <f>IF(EXACT(D515,UPPER(D515)),1,0.01)/X515</f>
        <v>0.01</v>
      </c>
      <c r="W515" s="120">
        <v>0</v>
      </c>
      <c r="X515" s="120">
        <v>1</v>
      </c>
      <c r="Y515" s="127">
        <f>IF(AND(S515&lt;0,O515&gt;0),O515,0)</f>
        <v>0</v>
      </c>
      <c r="Z515" s="127">
        <f>IF(AND(S515&gt;0,O515&gt;0),O515,0)</f>
        <v>0</v>
      </c>
      <c r="AA515" s="74"/>
      <c r="AB515" s="130">
        <f>_xll.BDH(C515,$AB$11,$D$1,$D$1)</f>
        <v>2516</v>
      </c>
      <c r="AC515" s="130">
        <f>IF(OR(OR(F515="#N/A N/A",F515="#N/A Real Time"),OR(AB515="#N/A N/A",AB515="#N/A Real Time")),0,  F515 - AB515)</f>
        <v>-9.5</v>
      </c>
      <c r="AD515" s="177">
        <f>IF(OR(AB515=0,AB515="#N/A N/A"),0,AC515 / AB515*100)</f>
        <v>-0.37758346581875996</v>
      </c>
      <c r="AE515" s="132">
        <v>0</v>
      </c>
      <c r="AF515" s="133">
        <f>IF(D515 = D856,1,_xll.BDP(K515,$AF$11)*L515)</f>
        <v>0.86409000000000002</v>
      </c>
      <c r="AG515" s="134">
        <f>AC515*AE515*V515/AF515 / AI816</f>
        <v>0</v>
      </c>
      <c r="AH515" s="278">
        <f>AC515*AE515*V515/AF515 / AI856</f>
        <v>0</v>
      </c>
      <c r="AI515" s="77"/>
      <c r="AJ515" s="73"/>
      <c r="AK515" s="65"/>
    </row>
    <row r="516" spans="1:37" x14ac:dyDescent="0.2">
      <c r="B516" s="120">
        <v>6415</v>
      </c>
      <c r="C516" s="120" t="s">
        <v>93</v>
      </c>
      <c r="D516" s="120" t="str">
        <f>_xll.BDP(C516,$D$11)</f>
        <v>GBp</v>
      </c>
      <c r="E516" s="120" t="s">
        <v>444</v>
      </c>
      <c r="F516" s="121">
        <f>_xll.BDP(C516,$F$11)</f>
        <v>602</v>
      </c>
      <c r="G516" s="121">
        <f>_xll.BDP(C516,$G$11)</f>
        <v>602.5</v>
      </c>
      <c r="H516" s="122">
        <f>IF(OR(OR(G516="#N/A N/A",G516="#N/A Real Time"),OR(F516="#N/A N/A",F516="#N/A Real Time")),0,  G516 - F516)</f>
        <v>0.5</v>
      </c>
      <c r="I516" s="123">
        <f>IF(OR(F516=0,F516="#N/A N/A"),0,H516 / F516*100)</f>
        <v>8.3056478405315617E-2</v>
      </c>
      <c r="J516" s="124">
        <v>-61007</v>
      </c>
      <c r="K516" s="120" t="str">
        <f>CONCATENATE(D856,D516, " Curncy")</f>
        <v>EURGBp Curncy</v>
      </c>
      <c r="L516" s="120">
        <f>IF(D516 = D856,1,_xll.BDP(K516,$L$11))</f>
        <v>1</v>
      </c>
      <c r="M516" s="260">
        <f>IF(D516 = D856,1,_xll.BDP(K516,$M$11)*L516)</f>
        <v>0.86363000000000001</v>
      </c>
      <c r="N516" s="126">
        <f>H516*J516*V516/M516</f>
        <v>-353.20102358648961</v>
      </c>
      <c r="O516" s="127">
        <f>N516 / AA816</f>
        <v>-1.7667603753615911E-6</v>
      </c>
      <c r="P516" s="268">
        <f>N516 / AA856</f>
        <v>-1.6467003528118919E-6</v>
      </c>
      <c r="Q516" s="128">
        <f>IF(OR(OR(J516=0,G516 = "#N/A N/A"),G516="#N/A Real Time"),0,G516*J516*V516/M516)</f>
        <v>-425607.23342171992</v>
      </c>
      <c r="R516" s="129">
        <f>Q516 / AA816*100</f>
        <v>-0.21289462523107172</v>
      </c>
      <c r="S516" s="273">
        <f>Q516 / AA856*100</f>
        <v>-0.19842739251383296</v>
      </c>
      <c r="T516" s="129">
        <f>IF(S516&lt;0,R516,0)</f>
        <v>-0.21289462523107172</v>
      </c>
      <c r="U516" s="273">
        <f>IF(S516&gt;0,R516,0)</f>
        <v>0</v>
      </c>
      <c r="V516" s="120">
        <f>IF(EXACT(D516,UPPER(D516)),1,0.01)/X516</f>
        <v>0.01</v>
      </c>
      <c r="W516" s="120">
        <v>0</v>
      </c>
      <c r="X516" s="120">
        <v>1</v>
      </c>
      <c r="Y516" s="127">
        <f>IF(AND(S516&lt;0,O516&gt;0),O516,0)</f>
        <v>0</v>
      </c>
      <c r="Z516" s="127">
        <f>IF(AND(S516&gt;0,O516&gt;0),O516,0)</f>
        <v>0</v>
      </c>
      <c r="AA516" s="74"/>
      <c r="AB516" s="130">
        <f>_xll.BDH(C516,$AB$11,$D$1,$D$1)</f>
        <v>595</v>
      </c>
      <c r="AC516" s="130">
        <f>IF(OR(OR(F516="#N/A N/A",F516="#N/A Real Time"),OR(AB516="#N/A N/A",AB516="#N/A Real Time")),0,  F516 - AB516)</f>
        <v>7</v>
      </c>
      <c r="AD516" s="177">
        <f>IF(OR(AB516=0,AB516="#N/A N/A"),0,AC516 / AB516*100)</f>
        <v>1.1764705882352942</v>
      </c>
      <c r="AE516" s="132">
        <v>-61007</v>
      </c>
      <c r="AF516" s="133">
        <f>IF(D516 = D856,1,_xll.BDP(K516,$AF$11)*L516)</f>
        <v>0.86409000000000002</v>
      </c>
      <c r="AG516" s="134">
        <f>AC516*AE516*V516/AF516 / AI816</f>
        <v>-2.4671084071914166E-5</v>
      </c>
      <c r="AH516" s="278">
        <f>AC516*AE516*V516/AF516 / AI856</f>
        <v>-2.2994495007090212E-5</v>
      </c>
      <c r="AI516" s="77"/>
      <c r="AJ516" s="73"/>
      <c r="AK516" s="65"/>
    </row>
    <row r="517" spans="1:37" x14ac:dyDescent="0.2">
      <c r="B517" s="120">
        <v>6372</v>
      </c>
      <c r="C517" s="120" t="s">
        <v>1112</v>
      </c>
      <c r="D517" s="120" t="str">
        <f>_xll.BDP(C517,$D$11)</f>
        <v>GBp</v>
      </c>
      <c r="E517" s="120" t="s">
        <v>1228</v>
      </c>
      <c r="F517" s="121">
        <f>_xll.BDP(C517,$F$11)</f>
        <v>543</v>
      </c>
      <c r="G517" s="121">
        <f>_xll.BDP(C517,$G$11)</f>
        <v>542.6</v>
      </c>
      <c r="H517" s="122">
        <f>IF(OR(OR(G517="#N/A N/A",G517="#N/A Real Time"),OR(F517="#N/A N/A",F517="#N/A Real Time")),0,  G517 - F517)</f>
        <v>-0.39999999999997726</v>
      </c>
      <c r="I517" s="123">
        <f>IF(OR(F517=0,F517="#N/A N/A"),0,H517 / F517*100)</f>
        <v>-7.3664825046036331E-2</v>
      </c>
      <c r="J517" s="124">
        <v>0</v>
      </c>
      <c r="K517" s="120" t="str">
        <f>CONCATENATE(D856,D517, " Curncy")</f>
        <v>EURGBp Curncy</v>
      </c>
      <c r="L517" s="120">
        <f>IF(D517 = D856,1,_xll.BDP(K517,$L$11))</f>
        <v>1</v>
      </c>
      <c r="M517" s="260">
        <f>IF(D517 = D856,1,_xll.BDP(K517,$M$11)*L517)</f>
        <v>0.86363000000000001</v>
      </c>
      <c r="N517" s="126">
        <f>H517*J517*V517/M517</f>
        <v>0</v>
      </c>
      <c r="O517" s="127">
        <f>N517 / AA816</f>
        <v>0</v>
      </c>
      <c r="P517" s="268">
        <f>N517 / AA856</f>
        <v>0</v>
      </c>
      <c r="Q517" s="128">
        <f>IF(OR(OR(J517=0,G517 = "#N/A N/A"),G517="#N/A Real Time"),0,G517*J517*V517/M517)</f>
        <v>0</v>
      </c>
      <c r="R517" s="129">
        <f>Q517 / AA816*100</f>
        <v>0</v>
      </c>
      <c r="S517" s="273">
        <f>Q517 / AA856*100</f>
        <v>0</v>
      </c>
      <c r="T517" s="129">
        <f>IF(S517&lt;0,R517,0)</f>
        <v>0</v>
      </c>
      <c r="U517" s="273">
        <f>IF(S517&gt;0,R517,0)</f>
        <v>0</v>
      </c>
      <c r="V517" s="120">
        <f>IF(EXACT(D517,UPPER(D517)),1,0.01)/X517</f>
        <v>0.01</v>
      </c>
      <c r="W517" s="120">
        <v>0</v>
      </c>
      <c r="X517" s="120">
        <v>1</v>
      </c>
      <c r="Y517" s="127">
        <f>IF(AND(S517&lt;0,O517&gt;0),O517,0)</f>
        <v>0</v>
      </c>
      <c r="Z517" s="127">
        <f>IF(AND(S517&gt;0,O517&gt;0),O517,0)</f>
        <v>0</v>
      </c>
      <c r="AA517" s="74"/>
      <c r="AB517" s="130">
        <f>_xll.BDH(C517,$AB$11,$D$1,$D$1)</f>
        <v>543</v>
      </c>
      <c r="AC517" s="130">
        <f>IF(OR(OR(F517="#N/A N/A",F517="#N/A Real Time"),OR(AB517="#N/A N/A",AB517="#N/A Real Time")),0,  F517 - AB517)</f>
        <v>0</v>
      </c>
      <c r="AD517" s="177">
        <f>IF(OR(AB517=0,AB517="#N/A N/A"),0,AC517 / AB517*100)</f>
        <v>0</v>
      </c>
      <c r="AE517" s="132">
        <v>0</v>
      </c>
      <c r="AF517" s="133">
        <f>IF(D517 = D856,1,_xll.BDP(K517,$AF$11)*L517)</f>
        <v>0.86409000000000002</v>
      </c>
      <c r="AG517" s="134">
        <f>AC517*AE517*V517/AF517 / AI816</f>
        <v>0</v>
      </c>
      <c r="AH517" s="278">
        <f>AC517*AE517*V517/AF517 / AI856</f>
        <v>0</v>
      </c>
      <c r="AI517" s="77"/>
      <c r="AJ517" s="73"/>
      <c r="AK517" s="65"/>
    </row>
    <row r="518" spans="1:37" x14ac:dyDescent="0.2">
      <c r="B518" s="120">
        <v>7238</v>
      </c>
      <c r="C518" s="120" t="s">
        <v>1107</v>
      </c>
      <c r="D518" s="120" t="str">
        <f>_xll.BDP(C518,$D$11)</f>
        <v>GBp</v>
      </c>
      <c r="E518" s="120" t="s">
        <v>1223</v>
      </c>
      <c r="F518" s="121">
        <f>_xll.BDP(C518,$F$11)</f>
        <v>542.6</v>
      </c>
      <c r="G518" s="121">
        <f>_xll.BDP(C518,$G$11)</f>
        <v>545.20000000000005</v>
      </c>
      <c r="H518" s="122">
        <f>IF(OR(OR(G518="#N/A N/A",G518="#N/A Real Time"),OR(F518="#N/A N/A",F518="#N/A Real Time")),0,  G518 - F518)</f>
        <v>2.6000000000000227</v>
      </c>
      <c r="I518" s="123">
        <f>IF(OR(F518=0,F518="#N/A N/A"),0,H518 / F518*100)</f>
        <v>0.47917434574272438</v>
      </c>
      <c r="J518" s="124">
        <v>0</v>
      </c>
      <c r="K518" s="120" t="str">
        <f>CONCATENATE(D856,D518, " Curncy")</f>
        <v>EURGBp Curncy</v>
      </c>
      <c r="L518" s="120">
        <f>IF(D518 = D856,1,_xll.BDP(K518,$L$11))</f>
        <v>1</v>
      </c>
      <c r="M518" s="260">
        <f>IF(D518 = D856,1,_xll.BDP(K518,$M$11)*L518)</f>
        <v>0.86363000000000001</v>
      </c>
      <c r="N518" s="126">
        <f>H518*J518*V518/M518</f>
        <v>0</v>
      </c>
      <c r="O518" s="127">
        <f>N518 / AA816</f>
        <v>0</v>
      </c>
      <c r="P518" s="268">
        <f>N518 / AA856</f>
        <v>0</v>
      </c>
      <c r="Q518" s="128">
        <f>IF(OR(OR(J518=0,G518 = "#N/A N/A"),G518="#N/A Real Time"),0,G518*J518*V518/M518)</f>
        <v>0</v>
      </c>
      <c r="R518" s="129">
        <f>Q518 / AA816*100</f>
        <v>0</v>
      </c>
      <c r="S518" s="273">
        <f>Q518 / AA856*100</f>
        <v>0</v>
      </c>
      <c r="T518" s="129">
        <f>IF(S518&lt;0,R518,0)</f>
        <v>0</v>
      </c>
      <c r="U518" s="273">
        <f>IF(S518&gt;0,R518,0)</f>
        <v>0</v>
      </c>
      <c r="V518" s="120">
        <f>IF(EXACT(D518,UPPER(D518)),1,0.01)/X518</f>
        <v>0.01</v>
      </c>
      <c r="W518" s="120">
        <v>0</v>
      </c>
      <c r="X518" s="120">
        <v>1</v>
      </c>
      <c r="Y518" s="127">
        <f>IF(AND(S518&lt;0,O518&gt;0),O518,0)</f>
        <v>0</v>
      </c>
      <c r="Z518" s="127">
        <f>IF(AND(S518&gt;0,O518&gt;0),O518,0)</f>
        <v>0</v>
      </c>
      <c r="AA518" s="74"/>
      <c r="AB518" s="130">
        <f>_xll.BDH(C518,$AB$11,$D$1,$D$1)</f>
        <v>545.4</v>
      </c>
      <c r="AC518" s="130">
        <f>IF(OR(OR(F518="#N/A N/A",F518="#N/A Real Time"),OR(AB518="#N/A N/A",AB518="#N/A Real Time")),0,  F518 - AB518)</f>
        <v>-2.7999999999999545</v>
      </c>
      <c r="AD518" s="177">
        <f>IF(OR(AB518=0,AB518="#N/A N/A"),0,AC518 / AB518*100)</f>
        <v>-0.51338467180050507</v>
      </c>
      <c r="AE518" s="132">
        <v>0</v>
      </c>
      <c r="AF518" s="133">
        <f>IF(D518 = D856,1,_xll.BDP(K518,$AF$11)*L518)</f>
        <v>0.86409000000000002</v>
      </c>
      <c r="AG518" s="134">
        <f>AC518*AE518*V518/AF518 / AI816</f>
        <v>0</v>
      </c>
      <c r="AH518" s="278">
        <f>AC518*AE518*V518/AF518 / AI856</f>
        <v>0</v>
      </c>
      <c r="AI518" s="77"/>
      <c r="AJ518" s="73"/>
      <c r="AK518" s="65"/>
    </row>
    <row r="519" spans="1:37" x14ac:dyDescent="0.2">
      <c r="B519" s="120">
        <v>10210</v>
      </c>
      <c r="C519" s="120" t="s">
        <v>1113</v>
      </c>
      <c r="D519" s="120" t="str">
        <f>_xll.BDP(C519,$D$11)</f>
        <v>GBp</v>
      </c>
      <c r="E519" s="120" t="s">
        <v>1229</v>
      </c>
      <c r="F519" s="121">
        <f>_xll.BDP(C519,$F$11)</f>
        <v>200.5</v>
      </c>
      <c r="G519" s="121">
        <f>_xll.BDP(C519,$G$11)</f>
        <v>205</v>
      </c>
      <c r="H519" s="122">
        <f>IF(OR(OR(G519="#N/A N/A",G519="#N/A Real Time"),OR(F519="#N/A N/A",F519="#N/A Real Time")),0,  G519 - F519)</f>
        <v>4.5</v>
      </c>
      <c r="I519" s="123">
        <f>IF(OR(F519=0,F519="#N/A N/A"),0,H519 / F519*100)</f>
        <v>2.2443890274314215</v>
      </c>
      <c r="J519" s="124">
        <v>0</v>
      </c>
      <c r="K519" s="120" t="str">
        <f>CONCATENATE(D856,D519, " Curncy")</f>
        <v>EURGBp Curncy</v>
      </c>
      <c r="L519" s="120">
        <f>IF(D519 = D856,1,_xll.BDP(K519,$L$11))</f>
        <v>1</v>
      </c>
      <c r="M519" s="260">
        <f>IF(D519 = D856,1,_xll.BDP(K519,$M$11)*L519)</f>
        <v>0.86363000000000001</v>
      </c>
      <c r="N519" s="126">
        <f>H519*J519*V519/M519</f>
        <v>0</v>
      </c>
      <c r="O519" s="127">
        <f>N519 / AA816</f>
        <v>0</v>
      </c>
      <c r="P519" s="268">
        <f>N519 / AA856</f>
        <v>0</v>
      </c>
      <c r="Q519" s="128">
        <f>IF(OR(OR(J519=0,G519 = "#N/A N/A"),G519="#N/A Real Time"),0,G519*J519*V519/M519)</f>
        <v>0</v>
      </c>
      <c r="R519" s="129">
        <f>Q519 / AA816*100</f>
        <v>0</v>
      </c>
      <c r="S519" s="273">
        <f>Q519 / AA856*100</f>
        <v>0</v>
      </c>
      <c r="T519" s="129">
        <f>IF(S519&lt;0,R519,0)</f>
        <v>0</v>
      </c>
      <c r="U519" s="273">
        <f>IF(S519&gt;0,R519,0)</f>
        <v>0</v>
      </c>
      <c r="V519" s="120">
        <f>IF(EXACT(D519,UPPER(D519)),1,0.01)/X519</f>
        <v>0.01</v>
      </c>
      <c r="W519" s="120">
        <v>0</v>
      </c>
      <c r="X519" s="120">
        <v>1</v>
      </c>
      <c r="Y519" s="127">
        <f>IF(AND(S519&lt;0,O519&gt;0),O519,0)</f>
        <v>0</v>
      </c>
      <c r="Z519" s="127">
        <f>IF(AND(S519&gt;0,O519&gt;0),O519,0)</f>
        <v>0</v>
      </c>
      <c r="AA519" s="74"/>
      <c r="AB519" s="130">
        <f>_xll.BDH(C519,$AB$11,$D$1,$D$1)</f>
        <v>200</v>
      </c>
      <c r="AC519" s="130">
        <f>IF(OR(OR(F519="#N/A N/A",F519="#N/A Real Time"),OR(AB519="#N/A N/A",AB519="#N/A Real Time")),0,  F519 - AB519)</f>
        <v>0.5</v>
      </c>
      <c r="AD519" s="177">
        <f>IF(OR(AB519=0,AB519="#N/A N/A"),0,AC519 / AB519*100)</f>
        <v>0.25</v>
      </c>
      <c r="AE519" s="132">
        <v>0</v>
      </c>
      <c r="AF519" s="133">
        <f>IF(D519 = D856,1,_xll.BDP(K519,$AF$11)*L519)</f>
        <v>0.86409000000000002</v>
      </c>
      <c r="AG519" s="134">
        <f>AC519*AE519*V519/AF519 / AI816</f>
        <v>0</v>
      </c>
      <c r="AH519" s="278">
        <f>AC519*AE519*V519/AF519 / AI856</f>
        <v>0</v>
      </c>
      <c r="AI519" s="77"/>
      <c r="AJ519" s="73"/>
      <c r="AK519" s="65"/>
    </row>
    <row r="520" spans="1:37" x14ac:dyDescent="0.2">
      <c r="B520" s="120">
        <v>6484</v>
      </c>
      <c r="C520" s="120" t="s">
        <v>1114</v>
      </c>
      <c r="D520" s="120" t="str">
        <f>_xll.BDP(C520,$D$11)</f>
        <v>GBp</v>
      </c>
      <c r="E520" s="120" t="s">
        <v>1230</v>
      </c>
      <c r="F520" s="121">
        <f>_xll.BDP(C520,$F$11)</f>
        <v>5170</v>
      </c>
      <c r="G520" s="121">
        <f>_xll.BDP(C520,$G$11)</f>
        <v>5204</v>
      </c>
      <c r="H520" s="122">
        <f>IF(OR(OR(G520="#N/A N/A",G520="#N/A Real Time"),OR(F520="#N/A N/A",F520="#N/A Real Time")),0,  G520 - F520)</f>
        <v>34</v>
      </c>
      <c r="I520" s="123">
        <f>IF(OR(F520=0,F520="#N/A N/A"),0,H520 / F520*100)</f>
        <v>0.65764023210831724</v>
      </c>
      <c r="J520" s="124">
        <v>0</v>
      </c>
      <c r="K520" s="120" t="str">
        <f>CONCATENATE(D856,D520, " Curncy")</f>
        <v>EURGBp Curncy</v>
      </c>
      <c r="L520" s="120">
        <f>IF(D520 = D856,1,_xll.BDP(K520,$L$11))</f>
        <v>1</v>
      </c>
      <c r="M520" s="260">
        <f>IF(D520 = D856,1,_xll.BDP(K520,$M$11)*L520)</f>
        <v>0.86363000000000001</v>
      </c>
      <c r="N520" s="126">
        <f>H520*J520*V520/M520</f>
        <v>0</v>
      </c>
      <c r="O520" s="127">
        <f>N520 / AA816</f>
        <v>0</v>
      </c>
      <c r="P520" s="268">
        <f>N520 / AA856</f>
        <v>0</v>
      </c>
      <c r="Q520" s="128">
        <f>IF(OR(OR(J520=0,G520 = "#N/A N/A"),G520="#N/A Real Time"),0,G520*J520*V520/M520)</f>
        <v>0</v>
      </c>
      <c r="R520" s="129">
        <f>Q520 / AA816*100</f>
        <v>0</v>
      </c>
      <c r="S520" s="273">
        <f>Q520 / AA856*100</f>
        <v>0</v>
      </c>
      <c r="T520" s="129">
        <f>IF(S520&lt;0,R520,0)</f>
        <v>0</v>
      </c>
      <c r="U520" s="273">
        <f>IF(S520&gt;0,R520,0)</f>
        <v>0</v>
      </c>
      <c r="V520" s="120">
        <f>IF(EXACT(D520,UPPER(D520)),1,0.01)/X520</f>
        <v>0.01</v>
      </c>
      <c r="W520" s="120">
        <v>0</v>
      </c>
      <c r="X520" s="120">
        <v>1</v>
      </c>
      <c r="Y520" s="127">
        <f>IF(AND(S520&lt;0,O520&gt;0),O520,0)</f>
        <v>0</v>
      </c>
      <c r="Z520" s="127">
        <f>IF(AND(S520&gt;0,O520&gt;0),O520,0)</f>
        <v>0</v>
      </c>
      <c r="AA520" s="74"/>
      <c r="AB520" s="130">
        <f>_xll.BDH(C520,$AB$11,$D$1,$D$1)</f>
        <v>5104</v>
      </c>
      <c r="AC520" s="130">
        <f>IF(OR(OR(F520="#N/A N/A",F520="#N/A Real Time"),OR(AB520="#N/A N/A",AB520="#N/A Real Time")),0,  F520 - AB520)</f>
        <v>66</v>
      </c>
      <c r="AD520" s="177">
        <f>IF(OR(AB520=0,AB520="#N/A N/A"),0,AC520 / AB520*100)</f>
        <v>1.2931034482758621</v>
      </c>
      <c r="AE520" s="132">
        <v>0</v>
      </c>
      <c r="AF520" s="133">
        <f>IF(D520 = D856,1,_xll.BDP(K520,$AF$11)*L520)</f>
        <v>0.86409000000000002</v>
      </c>
      <c r="AG520" s="134">
        <f>AC520*AE520*V520/AF520 / AI816</f>
        <v>0</v>
      </c>
      <c r="AH520" s="278">
        <f>AC520*AE520*V520/AF520 / AI856</f>
        <v>0</v>
      </c>
      <c r="AI520" s="77"/>
      <c r="AJ520" s="73"/>
      <c r="AK520" s="65"/>
    </row>
    <row r="521" spans="1:37" x14ac:dyDescent="0.2">
      <c r="B521" s="120">
        <v>10184</v>
      </c>
      <c r="C521" s="120" t="s">
        <v>92</v>
      </c>
      <c r="D521" s="120" t="str">
        <f>_xll.BDP(C521,$D$11)</f>
        <v>GBp</v>
      </c>
      <c r="E521" s="120" t="s">
        <v>445</v>
      </c>
      <c r="F521" s="121">
        <f>_xll.BDP(C521,$F$11)</f>
        <v>102.45</v>
      </c>
      <c r="G521" s="121">
        <f>_xll.BDP(C521,$G$11)</f>
        <v>102</v>
      </c>
      <c r="H521" s="122">
        <f>IF(OR(OR(G521="#N/A N/A",G521="#N/A Real Time"),OR(F521="#N/A N/A",F521="#N/A Real Time")),0,  G521 - F521)</f>
        <v>-0.45000000000000284</v>
      </c>
      <c r="I521" s="123">
        <f>IF(OR(F521=0,F521="#N/A N/A"),0,H521 / F521*100)</f>
        <v>-0.43923865300146692</v>
      </c>
      <c r="J521" s="124">
        <v>-12843583</v>
      </c>
      <c r="K521" s="120" t="str">
        <f>CONCATENATE(D856,D521, " Curncy")</f>
        <v>EURGBp Curncy</v>
      </c>
      <c r="L521" s="120">
        <f>IF(D521 = D856,1,_xll.BDP(K521,$L$11))</f>
        <v>1</v>
      </c>
      <c r="M521" s="260">
        <f>IF(D521 = D856,1,_xll.BDP(K521,$M$11)*L521)</f>
        <v>0.86363000000000001</v>
      </c>
      <c r="N521" s="126">
        <f>H521*J521*V521/M521</f>
        <v>66922.320322360698</v>
      </c>
      <c r="O521" s="127">
        <f>N521 / AA816</f>
        <v>3.3475470306458446E-4</v>
      </c>
      <c r="P521" s="268">
        <f>N521 / AA856</f>
        <v>3.1200648108777772E-4</v>
      </c>
      <c r="Q521" s="128">
        <f>IF(OR(OR(J521=0,G521 = "#N/A N/A"),G521="#N/A Real Time"),0,G521*J521*V521/M521)</f>
        <v>-15169059.273068327</v>
      </c>
      <c r="R521" s="129">
        <f>Q521 / AA816*100</f>
        <v>-7.5877732694638658</v>
      </c>
      <c r="S521" s="273">
        <f>Q521 / AA856*100</f>
        <v>-7.0721469046562495</v>
      </c>
      <c r="T521" s="129">
        <f>IF(S521&lt;0,R521,0)</f>
        <v>-7.5877732694638658</v>
      </c>
      <c r="U521" s="273">
        <f>IF(S521&gt;0,R521,0)</f>
        <v>0</v>
      </c>
      <c r="V521" s="120">
        <f>IF(EXACT(D521,UPPER(D521)),1,0.01)/X521</f>
        <v>0.01</v>
      </c>
      <c r="W521" s="120">
        <v>0</v>
      </c>
      <c r="X521" s="120">
        <v>1</v>
      </c>
      <c r="Y521" s="127">
        <f>IF(AND(S521&lt;0,O521&gt;0),O521,0)</f>
        <v>3.3475470306458446E-4</v>
      </c>
      <c r="Z521" s="127">
        <f>IF(AND(S521&gt;0,O521&gt;0),O521,0)</f>
        <v>0</v>
      </c>
      <c r="AA521" s="74"/>
      <c r="AB521" s="130">
        <f>_xll.BDH(C521,$AB$11,$D$1,$D$1)</f>
        <v>103.3</v>
      </c>
      <c r="AC521" s="130">
        <f>IF(OR(OR(F521="#N/A N/A",F521="#N/A Real Time"),OR(AB521="#N/A N/A",AB521="#N/A Real Time")),0,  F521 - AB521)</f>
        <v>-0.84999999999999432</v>
      </c>
      <c r="AD521" s="177">
        <f>IF(OR(AB521=0,AB521="#N/A N/A"),0,AC521 / AB521*100)</f>
        <v>-0.82284607938043985</v>
      </c>
      <c r="AE521" s="132">
        <v>-12843583</v>
      </c>
      <c r="AF521" s="133">
        <f>IF(D521 = D856,1,_xll.BDP(K521,$AF$11)*L521)</f>
        <v>0.86409000000000002</v>
      </c>
      <c r="AG521" s="134">
        <f>AC521*AE521*V521/AF521 / AI816</f>
        <v>6.3068956625812181E-4</v>
      </c>
      <c r="AH521" s="278">
        <f>AC521*AE521*V521/AF521 / AI856</f>
        <v>5.8782938115216235E-4</v>
      </c>
      <c r="AI521" s="77"/>
      <c r="AJ521" s="73"/>
      <c r="AK521" s="65"/>
    </row>
    <row r="522" spans="1:37" x14ac:dyDescent="0.2">
      <c r="B522" s="120">
        <v>2207</v>
      </c>
      <c r="C522" s="120" t="s">
        <v>1115</v>
      </c>
      <c r="D522" s="120" t="str">
        <f>_xll.BDP(C522,$D$11)</f>
        <v>GBp</v>
      </c>
      <c r="E522" s="120" t="s">
        <v>1231</v>
      </c>
      <c r="F522" s="121">
        <f>_xll.BDP(C522,$F$11)</f>
        <v>494</v>
      </c>
      <c r="G522" s="121">
        <f>_xll.BDP(C522,$G$11)</f>
        <v>501.8</v>
      </c>
      <c r="H522" s="122">
        <f>IF(OR(OR(G522="#N/A N/A",G522="#N/A Real Time"),OR(F522="#N/A N/A",F522="#N/A Real Time")),0,  G522 - F522)</f>
        <v>7.8000000000000114</v>
      </c>
      <c r="I522" s="123">
        <f>IF(OR(F522=0,F522="#N/A N/A"),0,H522 / F522*100)</f>
        <v>1.5789473684210549</v>
      </c>
      <c r="J522" s="124">
        <v>0</v>
      </c>
      <c r="K522" s="120" t="str">
        <f>CONCATENATE(D856,D522, " Curncy")</f>
        <v>EURGBp Curncy</v>
      </c>
      <c r="L522" s="120">
        <f>IF(D522 = D856,1,_xll.BDP(K522,$L$11))</f>
        <v>1</v>
      </c>
      <c r="M522" s="260">
        <f>IF(D522 = D856,1,_xll.BDP(K522,$M$11)*L522)</f>
        <v>0.86363000000000001</v>
      </c>
      <c r="N522" s="126">
        <f>H522*J522*V522/M522</f>
        <v>0</v>
      </c>
      <c r="O522" s="127">
        <f>N522 / AA816</f>
        <v>0</v>
      </c>
      <c r="P522" s="268">
        <f>N522 / AA856</f>
        <v>0</v>
      </c>
      <c r="Q522" s="128">
        <f>IF(OR(OR(J522=0,G522 = "#N/A N/A"),G522="#N/A Real Time"),0,G522*J522*V522/M522)</f>
        <v>0</v>
      </c>
      <c r="R522" s="129">
        <f>Q522 / AA816*100</f>
        <v>0</v>
      </c>
      <c r="S522" s="273">
        <f>Q522 / AA856*100</f>
        <v>0</v>
      </c>
      <c r="T522" s="129">
        <f>IF(S522&lt;0,R522,0)</f>
        <v>0</v>
      </c>
      <c r="U522" s="273">
        <f>IF(S522&gt;0,R522,0)</f>
        <v>0</v>
      </c>
      <c r="V522" s="120">
        <f>IF(EXACT(D522,UPPER(D522)),1,0.01)/X522</f>
        <v>0.01</v>
      </c>
      <c r="W522" s="120">
        <v>0</v>
      </c>
      <c r="X522" s="120">
        <v>1</v>
      </c>
      <c r="Y522" s="127">
        <f>IF(AND(S522&lt;0,O522&gt;0),O522,0)</f>
        <v>0</v>
      </c>
      <c r="Z522" s="127">
        <f>IF(AND(S522&gt;0,O522&gt;0),O522,0)</f>
        <v>0</v>
      </c>
      <c r="AA522" s="74"/>
      <c r="AB522" s="130">
        <f>_xll.BDH(C522,$AB$11,$D$1,$D$1)</f>
        <v>482.9</v>
      </c>
      <c r="AC522" s="130">
        <f>IF(OR(OR(F522="#N/A N/A",F522="#N/A Real Time"),OR(AB522="#N/A N/A",AB522="#N/A Real Time")),0,  F522 - AB522)</f>
        <v>11.100000000000023</v>
      </c>
      <c r="AD522" s="177">
        <f>IF(OR(AB522=0,AB522="#N/A N/A"),0,AC522 / AB522*100)</f>
        <v>2.29861254918203</v>
      </c>
      <c r="AE522" s="132">
        <v>0</v>
      </c>
      <c r="AF522" s="133">
        <f>IF(D522 = D856,1,_xll.BDP(K522,$AF$11)*L522)</f>
        <v>0.86409000000000002</v>
      </c>
      <c r="AG522" s="134">
        <f>AC522*AE522*V522/AF522 / AI816</f>
        <v>0</v>
      </c>
      <c r="AH522" s="278">
        <f>AC522*AE522*V522/AF522 / AI856</f>
        <v>0</v>
      </c>
      <c r="AI522" s="77"/>
      <c r="AJ522" s="73"/>
      <c r="AK522" s="65"/>
    </row>
    <row r="523" spans="1:37" x14ac:dyDescent="0.2">
      <c r="A523" s="209"/>
      <c r="B523" s="120">
        <v>28162</v>
      </c>
      <c r="C523" s="120" t="s">
        <v>1463</v>
      </c>
      <c r="D523" s="120" t="str">
        <f>_xll.BDP(C523,$D$11)</f>
        <v>GBp</v>
      </c>
      <c r="E523" s="120" t="s">
        <v>1464</v>
      </c>
      <c r="F523" s="121">
        <f>_xll.BDP(C523,$F$11)</f>
        <v>69.400000000000006</v>
      </c>
      <c r="G523" s="121">
        <f>_xll.BDP(C523,$G$11)</f>
        <v>71.7</v>
      </c>
      <c r="H523" s="122">
        <f>IF(OR(OR(G523="#N/A N/A",G523="#N/A Real Time"),OR(F523="#N/A N/A",F523="#N/A Real Time")),0,  G523 - F523)</f>
        <v>2.2999999999999972</v>
      </c>
      <c r="I523" s="123">
        <f>IF(OR(F523=0,F523="#N/A N/A"),0,H523 / F523*100)</f>
        <v>3.3141210374639725</v>
      </c>
      <c r="J523" s="124">
        <v>-3058674</v>
      </c>
      <c r="K523" s="120" t="str">
        <f>CONCATENATE(D856,D523, " Curncy")</f>
        <v>EURGBp Curncy</v>
      </c>
      <c r="L523" s="120">
        <f>IF(D523 = D856,1,_xll.BDP(K523,$L$11))</f>
        <v>1</v>
      </c>
      <c r="M523" s="260">
        <f>IF(D523 = D856,1,_xll.BDP(K523,$M$11)*L523)</f>
        <v>0.86363000000000001</v>
      </c>
      <c r="N523" s="126">
        <f>H523*J523*V523/M523</f>
        <v>-81457.918321503312</v>
      </c>
      <c r="O523" s="127">
        <f>N523 / AA816</f>
        <v>-4.0746377484557778E-4</v>
      </c>
      <c r="P523" s="268">
        <f>N523 / AA856</f>
        <v>-3.797746152524816E-4</v>
      </c>
      <c r="Q523" s="128">
        <f>IF(OR(OR(J523=0,G523 = "#N/A N/A"),G523="#N/A Real Time"),0,G523*J523*V523/M523)</f>
        <v>-2539362.0624573026</v>
      </c>
      <c r="R523" s="129">
        <f>Q523 / AA816*100</f>
        <v>-1.2702240285403466</v>
      </c>
      <c r="S523" s="273">
        <f>Q523 / AA856*100</f>
        <v>-1.1839060832001291</v>
      </c>
      <c r="T523" s="129">
        <f>IF(S523&lt;0,R523,0)</f>
        <v>-1.2702240285403466</v>
      </c>
      <c r="U523" s="273">
        <f>IF(S523&gt;0,R523,0)</f>
        <v>0</v>
      </c>
      <c r="V523" s="120">
        <f>IF(EXACT(D523,UPPER(D523)),1,0.01)/X523</f>
        <v>0.01</v>
      </c>
      <c r="W523" s="120">
        <v>0</v>
      </c>
      <c r="X523" s="120">
        <v>1</v>
      </c>
      <c r="Y523" s="127">
        <f>IF(AND(S523&lt;0,O523&gt;0),O523,0)</f>
        <v>0</v>
      </c>
      <c r="Z523" s="127">
        <f>IF(AND(S523&gt;0,O523&gt;0),O523,0)</f>
        <v>0</v>
      </c>
      <c r="AA523" s="218"/>
      <c r="AB523" s="130">
        <f>_xll.BDH(C523,$AB$11,$D$1,$D$1)</f>
        <v>67.45</v>
      </c>
      <c r="AC523" s="130">
        <f>IF(OR(OR(F523="#N/A N/A",F523="#N/A Real Time"),OR(AB523="#N/A N/A",AB523="#N/A Real Time")),0,  F523 - AB523)</f>
        <v>1.9500000000000028</v>
      </c>
      <c r="AD523" s="177">
        <f>IF(OR(AB523=0,AB523="#N/A N/A"),0,AC523 / AB523*100)</f>
        <v>2.8910303928836214</v>
      </c>
      <c r="AE523" s="132">
        <v>-3058674</v>
      </c>
      <c r="AF523" s="133">
        <f>IF(D523 = D856,1,_xll.BDP(K523,$AF$11)*L523)</f>
        <v>0.86409000000000002</v>
      </c>
      <c r="AG523" s="134">
        <f>AC523*AE523*V523/AF523 / AI816</f>
        <v>-3.4457068541321326E-4</v>
      </c>
      <c r="AH523" s="278">
        <f>AC523*AE523*V523/AF523 / AI856</f>
        <v>-3.2115446902244868E-4</v>
      </c>
      <c r="AI523" s="223"/>
      <c r="AJ523" s="73"/>
      <c r="AK523" s="65"/>
    </row>
    <row r="524" spans="1:37" x14ac:dyDescent="0.2">
      <c r="B524" s="120">
        <v>70</v>
      </c>
      <c r="C524" s="120" t="s">
        <v>1116</v>
      </c>
      <c r="D524" s="120" t="str">
        <f>_xll.BDP(C524,$D$11)</f>
        <v>GBp</v>
      </c>
      <c r="E524" s="120" t="s">
        <v>1305</v>
      </c>
      <c r="F524" s="121">
        <f>_xll.BDP(C524,$F$11)</f>
        <v>21.05</v>
      </c>
      <c r="G524" s="121">
        <f>_xll.BDP(C524,$G$11)</f>
        <v>21.4</v>
      </c>
      <c r="H524" s="122">
        <f>IF(OR(OR(G524="#N/A N/A",G524="#N/A Real Time"),OR(F524="#N/A N/A",F524="#N/A Real Time")),0,  G524 - F524)</f>
        <v>0.34999999999999787</v>
      </c>
      <c r="I524" s="123">
        <f>IF(OR(F524=0,F524="#N/A N/A"),0,H524 / F524*100)</f>
        <v>1.6627078384798</v>
      </c>
      <c r="J524" s="124">
        <v>0</v>
      </c>
      <c r="K524" s="120" t="str">
        <f>CONCATENATE(D856,D524, " Curncy")</f>
        <v>EURGBp Curncy</v>
      </c>
      <c r="L524" s="120">
        <f>IF(D524 = D856,1,_xll.BDP(K524,$L$11))</f>
        <v>1</v>
      </c>
      <c r="M524" s="260">
        <f>IF(D524 = D856,1,_xll.BDP(K524,$M$11)*L524)</f>
        <v>0.86363000000000001</v>
      </c>
      <c r="N524" s="126">
        <f>H524*J524*V524/M524</f>
        <v>0</v>
      </c>
      <c r="O524" s="127">
        <f>N524 / AA816</f>
        <v>0</v>
      </c>
      <c r="P524" s="268">
        <f>N524 / AA856</f>
        <v>0</v>
      </c>
      <c r="Q524" s="128">
        <f>IF(OR(OR(J524=0,G524 = "#N/A N/A"),G524="#N/A Real Time"),0,G524*J524*V524/M524)</f>
        <v>0</v>
      </c>
      <c r="R524" s="129">
        <f>Q524 / AA816*100</f>
        <v>0</v>
      </c>
      <c r="S524" s="273">
        <f>Q524 / AA856*100</f>
        <v>0</v>
      </c>
      <c r="T524" s="129">
        <f>IF(S524&lt;0,R524,0)</f>
        <v>0</v>
      </c>
      <c r="U524" s="273">
        <f>IF(S524&gt;0,R524,0)</f>
        <v>0</v>
      </c>
      <c r="V524" s="120">
        <f>IF(EXACT(D524,UPPER(D524)),1,0.01)/X524</f>
        <v>0.01</v>
      </c>
      <c r="W524" s="120">
        <v>0</v>
      </c>
      <c r="X524" s="120">
        <v>1</v>
      </c>
      <c r="Y524" s="127">
        <f>IF(AND(S524&lt;0,O524&gt;0),O524,0)</f>
        <v>0</v>
      </c>
      <c r="Z524" s="127">
        <f>IF(AND(S524&gt;0,O524&gt;0),O524,0)</f>
        <v>0</v>
      </c>
      <c r="AA524" s="74"/>
      <c r="AB524" s="130">
        <f>_xll.BDH(C524,$AB$11,$D$1,$D$1)</f>
        <v>21</v>
      </c>
      <c r="AC524" s="130">
        <f>IF(OR(OR(F524="#N/A N/A",F524="#N/A Real Time"),OR(AB524="#N/A N/A",AB524="#N/A Real Time")),0,  F524 - AB524)</f>
        <v>5.0000000000000711E-2</v>
      </c>
      <c r="AD524" s="177">
        <f>IF(OR(AB524=0,AB524="#N/A N/A"),0,AC524 / AB524*100)</f>
        <v>0.2380952380952415</v>
      </c>
      <c r="AE524" s="132">
        <v>0</v>
      </c>
      <c r="AF524" s="133">
        <f>IF(D524 = D856,1,_xll.BDP(K524,$AF$11)*L524)</f>
        <v>0.86409000000000002</v>
      </c>
      <c r="AG524" s="134">
        <f>AC524*AE524*V524/AF524 / AI816</f>
        <v>0</v>
      </c>
      <c r="AH524" s="278">
        <f>AC524*AE524*V524/AF524 / AI856</f>
        <v>0</v>
      </c>
      <c r="AI524" s="77"/>
      <c r="AJ524" s="73"/>
      <c r="AK524" s="65"/>
    </row>
    <row r="525" spans="1:37" x14ac:dyDescent="0.2">
      <c r="B525" s="120">
        <v>6110</v>
      </c>
      <c r="C525" s="120" t="s">
        <v>91</v>
      </c>
      <c r="D525" s="120" t="str">
        <f>_xll.BDP(C525,$D$11)</f>
        <v>GBp</v>
      </c>
      <c r="E525" s="120" t="s">
        <v>446</v>
      </c>
      <c r="F525" s="121">
        <f>_xll.BDP(C525,$F$11)</f>
        <v>130.85</v>
      </c>
      <c r="G525" s="121">
        <f>_xll.BDP(C525,$G$11)</f>
        <v>132.15</v>
      </c>
      <c r="H525" s="122">
        <f>IF(OR(OR(G525="#N/A N/A",G525="#N/A Real Time"),OR(F525="#N/A N/A",F525="#N/A Real Time")),0,  G525 - F525)</f>
        <v>1.3000000000000114</v>
      </c>
      <c r="I525" s="123">
        <f>IF(OR(F525=0,F525="#N/A N/A"),0,H525 / F525*100)</f>
        <v>0.99350401222775053</v>
      </c>
      <c r="J525" s="124">
        <v>-659000</v>
      </c>
      <c r="K525" s="120" t="str">
        <f>CONCATENATE(D856,D525, " Curncy")</f>
        <v>EURGBp Curncy</v>
      </c>
      <c r="L525" s="120">
        <f>IF(D525 = D856,1,_xll.BDP(K525,$L$11))</f>
        <v>1</v>
      </c>
      <c r="M525" s="260">
        <f>IF(D525 = D856,1,_xll.BDP(K525,$M$11)*L525)</f>
        <v>0.86363000000000001</v>
      </c>
      <c r="N525" s="126">
        <f>H525*J525*V525/M525</f>
        <v>-9919.7573034749548</v>
      </c>
      <c r="O525" s="127">
        <f>N525 / AA816</f>
        <v>-4.9619998150123366E-5</v>
      </c>
      <c r="P525" s="268">
        <f>N525 / AA856</f>
        <v>-4.6248076196304029E-5</v>
      </c>
      <c r="Q525" s="128">
        <f>IF(OR(OR(J525=0,G525 = "#N/A N/A"),G525="#N/A Real Time"),0,G525*J525*V525/M525)</f>
        <v>-1008381.4828109259</v>
      </c>
      <c r="R525" s="129">
        <f>Q525 / AA816*100</f>
        <v>-0.50440636581067266</v>
      </c>
      <c r="S525" s="273">
        <f>Q525 / AA856*100</f>
        <v>-0.47012948225704032</v>
      </c>
      <c r="T525" s="129">
        <f>IF(S525&lt;0,R525,0)</f>
        <v>-0.50440636581067266</v>
      </c>
      <c r="U525" s="273">
        <f>IF(S525&gt;0,R525,0)</f>
        <v>0</v>
      </c>
      <c r="V525" s="120">
        <f>IF(EXACT(D525,UPPER(D525)),1,0.01)/X525</f>
        <v>0.01</v>
      </c>
      <c r="W525" s="120">
        <v>0</v>
      </c>
      <c r="X525" s="120">
        <v>1</v>
      </c>
      <c r="Y525" s="127">
        <f>IF(AND(S525&lt;0,O525&gt;0),O525,0)</f>
        <v>0</v>
      </c>
      <c r="Z525" s="127">
        <f>IF(AND(S525&gt;0,O525&gt;0),O525,0)</f>
        <v>0</v>
      </c>
      <c r="AA525" s="74"/>
      <c r="AB525" s="130">
        <f>_xll.BDH(C525,$AB$11,$D$1,$D$1)</f>
        <v>131.25</v>
      </c>
      <c r="AC525" s="130">
        <f>IF(OR(OR(F525="#N/A N/A",F525="#N/A Real Time"),OR(AB525="#N/A N/A",AB525="#N/A Real Time")),0,  F525 - AB525)</f>
        <v>-0.40000000000000568</v>
      </c>
      <c r="AD525" s="177">
        <f>IF(OR(AB525=0,AB525="#N/A N/A"),0,AC525 / AB525*100)</f>
        <v>-0.30476190476190912</v>
      </c>
      <c r="AE525" s="132">
        <v>-659000</v>
      </c>
      <c r="AF525" s="133">
        <f>IF(D525 = D856,1,_xll.BDP(K525,$AF$11)*L525)</f>
        <v>0.86409000000000002</v>
      </c>
      <c r="AG525" s="134">
        <f>AC525*AE525*V525/AF525 / AI816</f>
        <v>1.522845800214183E-5</v>
      </c>
      <c r="AH525" s="278">
        <f>AC525*AE525*V525/AF525 / AI856</f>
        <v>1.4193567679280519E-5</v>
      </c>
      <c r="AI525" s="77"/>
      <c r="AJ525" s="73"/>
      <c r="AK525" s="65"/>
    </row>
    <row r="526" spans="1:37" x14ac:dyDescent="0.2">
      <c r="B526" s="120">
        <v>19</v>
      </c>
      <c r="C526" s="120"/>
      <c r="D526" s="120" t="s">
        <v>75</v>
      </c>
      <c r="E526" s="120" t="s">
        <v>90</v>
      </c>
      <c r="F526" s="121">
        <v>190</v>
      </c>
      <c r="G526" s="121">
        <v>190</v>
      </c>
      <c r="H526" s="122">
        <f>IF(OR(OR(G526="#N/A N/A",G526="#N/A Real Time"),OR(F526="#N/A N/A",F526="#N/A Real Time")),0,  G526 - F526)</f>
        <v>0</v>
      </c>
      <c r="I526" s="123">
        <f>IF(OR(F526=0,F526="#N/A N/A"),0,H526 / F526*100)</f>
        <v>0</v>
      </c>
      <c r="J526" s="124">
        <v>4397</v>
      </c>
      <c r="K526" s="120" t="str">
        <f>CONCATENATE(D856,D526, " Curncy")</f>
        <v>EURGBP Curncy</v>
      </c>
      <c r="L526" s="120">
        <f>IF(D526 = D856,1,_xll.BDP(K526,$L$11))</f>
        <v>1</v>
      </c>
      <c r="M526" s="260">
        <f>IF(D526 = D856,1,_xll.BDP(K526,$M$11)*L526)</f>
        <v>0.86363000000000001</v>
      </c>
      <c r="N526" s="126">
        <f>H526*J526*V526/M526</f>
        <v>0</v>
      </c>
      <c r="O526" s="127">
        <f>N526 / AA816</f>
        <v>0</v>
      </c>
      <c r="P526" s="268">
        <f>N526 / AA856</f>
        <v>0</v>
      </c>
      <c r="Q526" s="128">
        <f>IF(OR(OR(J526=0,G526 = "#N/A N/A"),G526="#N/A Real Time"),0,G526*J526*V526/M526)</f>
        <v>967347.12782094185</v>
      </c>
      <c r="R526" s="129">
        <f>Q526 / AA816*100</f>
        <v>0.48388041385032338</v>
      </c>
      <c r="S526" s="273">
        <f>Q526 / AA856*100</f>
        <v>0.4509983692853734</v>
      </c>
      <c r="T526" s="129">
        <f>IF(S526&lt;0,R526,0)</f>
        <v>0</v>
      </c>
      <c r="U526" s="273">
        <f>IF(S526&gt;0,R526,0)</f>
        <v>0.48388041385032338</v>
      </c>
      <c r="V526" s="120">
        <f>IF(EXACT(D526,UPPER(D526)),1,0.01)/X526</f>
        <v>1</v>
      </c>
      <c r="W526" s="120">
        <v>1</v>
      </c>
      <c r="X526" s="120">
        <v>1</v>
      </c>
      <c r="Y526" s="127">
        <f>IF(AND(S526&lt;0,O526&gt;0),O526,0)</f>
        <v>0</v>
      </c>
      <c r="Z526" s="127">
        <f>IF(AND(S526&gt;0,O526&gt;0),O526,0)</f>
        <v>0</v>
      </c>
      <c r="AA526" s="74"/>
      <c r="AB526" s="130">
        <v>190</v>
      </c>
      <c r="AC526" s="130">
        <f>IF(OR(OR(F526="#N/A N/A",F526="#N/A Real Time"),OR(AB526="#N/A N/A",AB526="#N/A Real Time")),0,  F526 - AB526)</f>
        <v>0</v>
      </c>
      <c r="AD526" s="177">
        <f>IF(OR(AB526=0,AB526="#N/A N/A"),0,AC526 / AB526*100)</f>
        <v>0</v>
      </c>
      <c r="AE526" s="132">
        <v>4397</v>
      </c>
      <c r="AF526" s="133">
        <f>IF(D526 = D856,1,_xll.BDP(K526,$AF$11)*L526)</f>
        <v>0.86409000000000002</v>
      </c>
      <c r="AG526" s="134">
        <f>AC526*AE526*V526/AF526 / AI816</f>
        <v>0</v>
      </c>
      <c r="AH526" s="278">
        <f>AC526*AE526*V526/AF526 / AI856</f>
        <v>0</v>
      </c>
      <c r="AI526" s="77"/>
      <c r="AJ526" s="73"/>
      <c r="AK526" s="65"/>
    </row>
    <row r="527" spans="1:37" x14ac:dyDescent="0.2">
      <c r="B527" s="120">
        <v>469</v>
      </c>
      <c r="C527" s="120"/>
      <c r="D527" s="120" t="s">
        <v>75</v>
      </c>
      <c r="E527" s="120" t="s">
        <v>89</v>
      </c>
      <c r="F527" s="121">
        <v>190</v>
      </c>
      <c r="G527" s="121">
        <v>190</v>
      </c>
      <c r="H527" s="122">
        <f>IF(OR(OR(G527="#N/A N/A",G527="#N/A Real Time"),OR(F527="#N/A N/A",F527="#N/A Real Time")),0,  G527 - F527)</f>
        <v>0</v>
      </c>
      <c r="I527" s="123">
        <f>IF(OR(F527=0,F527="#N/A N/A"),0,H527 / F527*100)</f>
        <v>0</v>
      </c>
      <c r="J527" s="124">
        <v>2547</v>
      </c>
      <c r="K527" s="120" t="str">
        <f>CONCATENATE(D856,D527, " Curncy")</f>
        <v>EURGBP Curncy</v>
      </c>
      <c r="L527" s="120">
        <f>IF(D527 = D856,1,_xll.BDP(K527,$L$11))</f>
        <v>1</v>
      </c>
      <c r="M527" s="260">
        <f>IF(D527 = D856,1,_xll.BDP(K527,$M$11)*L527)</f>
        <v>0.86363000000000001</v>
      </c>
      <c r="N527" s="126">
        <f>H527*J527*V527/M527</f>
        <v>0</v>
      </c>
      <c r="O527" s="127">
        <f>N527 / AA816</f>
        <v>0</v>
      </c>
      <c r="P527" s="268">
        <f>N527 / AA856</f>
        <v>0</v>
      </c>
      <c r="Q527" s="128">
        <f>IF(OR(OR(J527=0,G527 = "#N/A N/A"),G527="#N/A Real Time"),0,G527*J527*V527/M527)</f>
        <v>560344.12885147578</v>
      </c>
      <c r="R527" s="129">
        <f>Q527 / AA816*100</f>
        <v>0.28029188402928673</v>
      </c>
      <c r="S527" s="273">
        <f>Q527 / AA856*100</f>
        <v>0.26124467740956242</v>
      </c>
      <c r="T527" s="129">
        <f>IF(S527&lt;0,R527,0)</f>
        <v>0</v>
      </c>
      <c r="U527" s="273">
        <f>IF(S527&gt;0,R527,0)</f>
        <v>0.28029188402928673</v>
      </c>
      <c r="V527" s="120">
        <f>IF(EXACT(D527,UPPER(D527)),1,0.01)/X527</f>
        <v>1</v>
      </c>
      <c r="W527" s="120">
        <v>1</v>
      </c>
      <c r="X527" s="120">
        <v>1</v>
      </c>
      <c r="Y527" s="127">
        <f>IF(AND(S527&lt;0,O527&gt;0),O527,0)</f>
        <v>0</v>
      </c>
      <c r="Z527" s="127">
        <f>IF(AND(S527&gt;0,O527&gt;0),O527,0)</f>
        <v>0</v>
      </c>
      <c r="AA527" s="74"/>
      <c r="AB527" s="130">
        <v>190</v>
      </c>
      <c r="AC527" s="130">
        <f>IF(OR(OR(F527="#N/A N/A",F527="#N/A Real Time"),OR(AB527="#N/A N/A",AB527="#N/A Real Time")),0,  F527 - AB527)</f>
        <v>0</v>
      </c>
      <c r="AD527" s="177">
        <f>IF(OR(AB527=0,AB527="#N/A N/A"),0,AC527 / AB527*100)</f>
        <v>0</v>
      </c>
      <c r="AE527" s="132">
        <v>2547</v>
      </c>
      <c r="AF527" s="133">
        <f>IF(D527 = D856,1,_xll.BDP(K527,$AF$11)*L527)</f>
        <v>0.86409000000000002</v>
      </c>
      <c r="AG527" s="134">
        <f>AC527*AE527*V527/AF527 / AI816</f>
        <v>0</v>
      </c>
      <c r="AH527" s="278">
        <f>AC527*AE527*V527/AF527 / AI856</f>
        <v>0</v>
      </c>
      <c r="AI527" s="77"/>
      <c r="AJ527" s="73"/>
      <c r="AK527" s="65"/>
    </row>
    <row r="528" spans="1:37" x14ac:dyDescent="0.2">
      <c r="B528" s="120">
        <v>4083</v>
      </c>
      <c r="C528" s="120" t="s">
        <v>1152</v>
      </c>
      <c r="D528" s="120" t="str">
        <f>_xll.BDP(C528,$D$11)</f>
        <v>GBp</v>
      </c>
      <c r="E528" s="120" t="s">
        <v>1263</v>
      </c>
      <c r="F528" s="121">
        <f>_xll.BDP(C528,$F$11)</f>
        <v>235</v>
      </c>
      <c r="G528" s="121">
        <f>_xll.BDP(C528,$G$11)</f>
        <v>235.8</v>
      </c>
      <c r="H528" s="122">
        <f>IF(OR(OR(G528="#N/A N/A",G528="#N/A Real Time"),OR(F528="#N/A N/A",F528="#N/A Real Time")),0,  G528 - F528)</f>
        <v>0.80000000000001137</v>
      </c>
      <c r="I528" s="123">
        <f>IF(OR(F528=0,F528="#N/A N/A"),0,H528 / F528*100)</f>
        <v>0.34042553191489849</v>
      </c>
      <c r="J528" s="124">
        <v>0</v>
      </c>
      <c r="K528" s="120" t="str">
        <f>CONCATENATE(D856,D528, " Curncy")</f>
        <v>EURGBp Curncy</v>
      </c>
      <c r="L528" s="120">
        <f>IF(D528 = D856,1,_xll.BDP(K528,$L$11))</f>
        <v>1</v>
      </c>
      <c r="M528" s="260">
        <f>IF(D528 = D856,1,_xll.BDP(K528,$M$11)*L528)</f>
        <v>0.86363000000000001</v>
      </c>
      <c r="N528" s="126">
        <f>H528*J528*V528/M528</f>
        <v>0</v>
      </c>
      <c r="O528" s="127">
        <f>N528 / AA816</f>
        <v>0</v>
      </c>
      <c r="P528" s="268">
        <f>N528 / AA856</f>
        <v>0</v>
      </c>
      <c r="Q528" s="128">
        <f>IF(OR(OR(J528=0,G528 = "#N/A N/A"),G528="#N/A Real Time"),0,G528*J528*V528/M528)</f>
        <v>0</v>
      </c>
      <c r="R528" s="129">
        <f>Q528 / AA816*100</f>
        <v>0</v>
      </c>
      <c r="S528" s="273">
        <f>Q528 / AA856*100</f>
        <v>0</v>
      </c>
      <c r="T528" s="129">
        <f>IF(S528&lt;0,R528,0)</f>
        <v>0</v>
      </c>
      <c r="U528" s="273">
        <f>IF(S528&gt;0,R528,0)</f>
        <v>0</v>
      </c>
      <c r="V528" s="120">
        <f>IF(EXACT(D528,UPPER(D528)),1,0.01)/X528</f>
        <v>0.01</v>
      </c>
      <c r="W528" s="120">
        <v>0</v>
      </c>
      <c r="X528" s="120">
        <v>1</v>
      </c>
      <c r="Y528" s="127">
        <f>IF(AND(S528&lt;0,O528&gt;0),O528,0)</f>
        <v>0</v>
      </c>
      <c r="Z528" s="127">
        <f>IF(AND(S528&gt;0,O528&gt;0),O528,0)</f>
        <v>0</v>
      </c>
      <c r="AA528" s="74"/>
      <c r="AB528" s="130">
        <f>_xll.BDH(C528,$AB$11,$D$1,$D$1)</f>
        <v>235.2</v>
      </c>
      <c r="AC528" s="130">
        <f>IF(OR(OR(F528="#N/A N/A",F528="#N/A Real Time"),OR(AB528="#N/A N/A",AB528="#N/A Real Time")),0,  F528 - AB528)</f>
        <v>-0.19999999999998863</v>
      </c>
      <c r="AD528" s="177">
        <f>IF(OR(AB528=0,AB528="#N/A N/A"),0,AC528 / AB528*100)</f>
        <v>-8.5034013605437345E-2</v>
      </c>
      <c r="AE528" s="132">
        <v>0</v>
      </c>
      <c r="AF528" s="133">
        <f>IF(D528 = D856,1,_xll.BDP(K528,$AF$11)*L528)</f>
        <v>0.86409000000000002</v>
      </c>
      <c r="AG528" s="134">
        <f>AC528*AE528*V528/AF528 / AI816</f>
        <v>0</v>
      </c>
      <c r="AH528" s="278">
        <f>AC528*AE528*V528/AF528 / AI856</f>
        <v>0</v>
      </c>
      <c r="AI528" s="77"/>
      <c r="AJ528" s="73"/>
      <c r="AK528" s="65"/>
    </row>
    <row r="529" spans="1:37" x14ac:dyDescent="0.2">
      <c r="A529" s="209"/>
      <c r="B529" s="120">
        <v>28421</v>
      </c>
      <c r="C529" s="120" t="s">
        <v>1501</v>
      </c>
      <c r="D529" s="120" t="str">
        <f>_xll.BDP(C529,$D$11)</f>
        <v>GBp</v>
      </c>
      <c r="E529" s="120" t="s">
        <v>1498</v>
      </c>
      <c r="F529" s="121">
        <f>_xll.BDP(C529,$F$11)</f>
        <v>49.7</v>
      </c>
      <c r="G529" s="121">
        <f>_xll.BDP(C529,$G$11)</f>
        <v>49.3</v>
      </c>
      <c r="H529" s="122">
        <f>IF(OR(OR(G529="#N/A N/A",G529="#N/A Real Time"),OR(F529="#N/A N/A",F529="#N/A Real Time")),0,  G529 - F529)</f>
        <v>-0.40000000000000568</v>
      </c>
      <c r="I529" s="123">
        <f>IF(OR(F529=0,F529="#N/A N/A"),0,H529 / F529*100)</f>
        <v>-0.80482897384306973</v>
      </c>
      <c r="J529" s="124">
        <v>4269657</v>
      </c>
      <c r="K529" s="120" t="str">
        <f>CONCATENATE(D856,D529, " Curncy")</f>
        <v>EURGBp Curncy</v>
      </c>
      <c r="L529" s="120">
        <f>IF(D529 = D856,1,_xll.BDP(K529,$L$11))</f>
        <v>1</v>
      </c>
      <c r="M529" s="260">
        <f>IF(D529 = D856,1,_xll.BDP(K529,$M$11)*L529)</f>
        <v>0.86363000000000001</v>
      </c>
      <c r="N529" s="126">
        <f>H529*J529*V529/M529</f>
        <v>-19775.399187152187</v>
      </c>
      <c r="O529" s="127">
        <f>N529 / AA816</f>
        <v>-9.8919282101861774E-5</v>
      </c>
      <c r="P529" s="268">
        <f>N529 / AA856</f>
        <v>-9.2197232295124988E-5</v>
      </c>
      <c r="Q529" s="128">
        <f>IF(OR(OR(J529=0,G529 = "#N/A N/A"),G529="#N/A Real Time"),0,G529*J529*V529/M529)</f>
        <v>2437317.9498164724</v>
      </c>
      <c r="R529" s="129">
        <f>Q529 / AA816*100</f>
        <v>1.2191801519054291</v>
      </c>
      <c r="S529" s="273">
        <f>Q529 / AA856*100</f>
        <v>1.1363308880373992</v>
      </c>
      <c r="T529" s="129">
        <f>IF(S529&lt;0,R529,0)</f>
        <v>0</v>
      </c>
      <c r="U529" s="273">
        <f>IF(S529&gt;0,R529,0)</f>
        <v>1.2191801519054291</v>
      </c>
      <c r="V529" s="120">
        <f>IF(EXACT(D529,UPPER(D529)),1,0.01)/X529</f>
        <v>0.01</v>
      </c>
      <c r="W529" s="120">
        <v>0</v>
      </c>
      <c r="X529" s="120">
        <v>1</v>
      </c>
      <c r="Y529" s="127">
        <f>IF(AND(S529&lt;0,O529&gt;0),O529,0)</f>
        <v>0</v>
      </c>
      <c r="Z529" s="127">
        <f>IF(AND(S529&gt;0,O529&gt;0),O529,0)</f>
        <v>0</v>
      </c>
      <c r="AA529" s="218"/>
      <c r="AB529" s="130">
        <f>_xll.BDH(C529,$AB$11,$D$1,$D$1)</f>
        <v>49.7</v>
      </c>
      <c r="AC529" s="130">
        <f>IF(OR(OR(F529="#N/A N/A",F529="#N/A Real Time"),OR(AB529="#N/A N/A",AB529="#N/A Real Time")),0,  F529 - AB529)</f>
        <v>0</v>
      </c>
      <c r="AD529" s="177">
        <f>IF(OR(AB529=0,AB529="#N/A N/A"),0,AC529 / AB529*100)</f>
        <v>0</v>
      </c>
      <c r="AE529" s="132">
        <v>4269657</v>
      </c>
      <c r="AF529" s="133">
        <f>IF(D529 = D856,1,_xll.BDP(K529,$AF$11)*L529)</f>
        <v>0.86409000000000002</v>
      </c>
      <c r="AG529" s="134">
        <f>AC529*AE529*V529/AF529 / AI816</f>
        <v>0</v>
      </c>
      <c r="AH529" s="278">
        <f>AC529*AE529*V529/AF529 / AI856</f>
        <v>0</v>
      </c>
      <c r="AI529" s="223"/>
      <c r="AJ529" s="73"/>
      <c r="AK529" s="65"/>
    </row>
    <row r="530" spans="1:37" x14ac:dyDescent="0.2">
      <c r="B530" s="120">
        <v>10273</v>
      </c>
      <c r="C530" s="120" t="s">
        <v>1117</v>
      </c>
      <c r="D530" s="120" t="str">
        <f>_xll.BDP(C530,$D$11)</f>
        <v>GBp</v>
      </c>
      <c r="E530" s="120" t="s">
        <v>1232</v>
      </c>
      <c r="F530" s="121">
        <f>_xll.BDP(C530,$F$11)</f>
        <v>3361</v>
      </c>
      <c r="G530" s="121">
        <f>_xll.BDP(C530,$G$11)</f>
        <v>3379</v>
      </c>
      <c r="H530" s="122">
        <f>IF(OR(OR(G530="#N/A N/A",G530="#N/A Real Time"),OR(F530="#N/A N/A",F530="#N/A Real Time")),0,  G530 - F530)</f>
        <v>18</v>
      </c>
      <c r="I530" s="123">
        <f>IF(OR(F530=0,F530="#N/A N/A"),0,H530 / F530*100)</f>
        <v>0.53555489437667358</v>
      </c>
      <c r="J530" s="124">
        <v>0</v>
      </c>
      <c r="K530" s="120" t="str">
        <f>CONCATENATE(D856,D530, " Curncy")</f>
        <v>EURGBp Curncy</v>
      </c>
      <c r="L530" s="120">
        <f>IF(D530 = D856,1,_xll.BDP(K530,$L$11))</f>
        <v>1</v>
      </c>
      <c r="M530" s="260">
        <f>IF(D530 = D856,1,_xll.BDP(K530,$M$11)*L530)</f>
        <v>0.86363000000000001</v>
      </c>
      <c r="N530" s="126">
        <f>H530*J530*V530/M530</f>
        <v>0</v>
      </c>
      <c r="O530" s="127">
        <f>N530 / AA816</f>
        <v>0</v>
      </c>
      <c r="P530" s="268">
        <f>N530 / AA856</f>
        <v>0</v>
      </c>
      <c r="Q530" s="128">
        <f>IF(OR(OR(J530=0,G530 = "#N/A N/A"),G530="#N/A Real Time"),0,G530*J530*V530/M530)</f>
        <v>0</v>
      </c>
      <c r="R530" s="129">
        <f>Q530 / AA816*100</f>
        <v>0</v>
      </c>
      <c r="S530" s="273">
        <f>Q530 / AA856*100</f>
        <v>0</v>
      </c>
      <c r="T530" s="129">
        <f>IF(S530&lt;0,R530,0)</f>
        <v>0</v>
      </c>
      <c r="U530" s="273">
        <f>IF(S530&gt;0,R530,0)</f>
        <v>0</v>
      </c>
      <c r="V530" s="120">
        <f>IF(EXACT(D530,UPPER(D530)),1,0.01)/X530</f>
        <v>0.01</v>
      </c>
      <c r="W530" s="120">
        <v>0</v>
      </c>
      <c r="X530" s="120">
        <v>1</v>
      </c>
      <c r="Y530" s="127">
        <f>IF(AND(S530&lt;0,O530&gt;0),O530,0)</f>
        <v>0</v>
      </c>
      <c r="Z530" s="127">
        <f>IF(AND(S530&gt;0,O530&gt;0),O530,0)</f>
        <v>0</v>
      </c>
      <c r="AA530" s="74"/>
      <c r="AB530" s="130">
        <f>_xll.BDH(C530,$AB$11,$D$1,$D$1)</f>
        <v>3355</v>
      </c>
      <c r="AC530" s="130">
        <f>IF(OR(OR(F530="#N/A N/A",F530="#N/A Real Time"),OR(AB530="#N/A N/A",AB530="#N/A Real Time")),0,  F530 - AB530)</f>
        <v>6</v>
      </c>
      <c r="AD530" s="177">
        <f>IF(OR(AB530=0,AB530="#N/A N/A"),0,AC530 / AB530*100)</f>
        <v>0.17883755588673622</v>
      </c>
      <c r="AE530" s="132">
        <v>0</v>
      </c>
      <c r="AF530" s="133">
        <f>IF(D530 = D856,1,_xll.BDP(K530,$AF$11)*L530)</f>
        <v>0.86409000000000002</v>
      </c>
      <c r="AG530" s="134">
        <f>AC530*AE530*V530/AF530 / AI816</f>
        <v>0</v>
      </c>
      <c r="AH530" s="278">
        <f>AC530*AE530*V530/AF530 / AI856</f>
        <v>0</v>
      </c>
      <c r="AI530" s="77"/>
      <c r="AJ530" s="73"/>
      <c r="AK530" s="65"/>
    </row>
    <row r="531" spans="1:37" x14ac:dyDescent="0.2">
      <c r="B531" s="120">
        <v>24000</v>
      </c>
      <c r="C531" s="120" t="s">
        <v>88</v>
      </c>
      <c r="D531" s="120" t="str">
        <f>_xll.BDP(C531,$D$11)</f>
        <v>GBp</v>
      </c>
      <c r="E531" s="120" t="s">
        <v>447</v>
      </c>
      <c r="F531" s="121">
        <f>_xll.BDP(C531,$F$11)</f>
        <v>65</v>
      </c>
      <c r="G531" s="121">
        <f>_xll.BDP(C531,$G$11)</f>
        <v>65.7</v>
      </c>
      <c r="H531" s="122">
        <f>IF(OR(OR(G531="#N/A N/A",G531="#N/A Real Time"),OR(F531="#N/A N/A",F531="#N/A Real Time")),0,  G531 - F531)</f>
        <v>0.70000000000000284</v>
      </c>
      <c r="I531" s="123">
        <f>IF(OR(F531=0,F531="#N/A N/A"),0,H531 / F531*100)</f>
        <v>1.0769230769230813</v>
      </c>
      <c r="J531" s="124">
        <v>-536580</v>
      </c>
      <c r="K531" s="120" t="str">
        <f>CONCATENATE(D856,D531, " Curncy")</f>
        <v>EURGBp Curncy</v>
      </c>
      <c r="L531" s="120">
        <f>IF(D531 = D856,1,_xll.BDP(K531,$L$11))</f>
        <v>1</v>
      </c>
      <c r="M531" s="260">
        <f>IF(D531 = D856,1,_xll.BDP(K531,$M$11)*L531)</f>
        <v>0.86363000000000001</v>
      </c>
      <c r="N531" s="126">
        <f>H531*J531*V531/M531</f>
        <v>-4349.1541516621883</v>
      </c>
      <c r="O531" s="127">
        <f>N531 / AA816</f>
        <v>-2.1755070649206433E-5</v>
      </c>
      <c r="P531" s="268">
        <f>N531 / AA856</f>
        <v>-2.0276707024382973E-5</v>
      </c>
      <c r="Q531" s="128">
        <f>IF(OR(OR(J531=0,G531 = "#N/A N/A"),G531="#N/A Real Time"),0,G531*J531*V531/M531)</f>
        <v>-408199.18252029223</v>
      </c>
      <c r="R531" s="129">
        <f>Q531 / AA816*100</f>
        <v>-0.20418687737897953</v>
      </c>
      <c r="S531" s="273">
        <f>Q531 / AA856*100</f>
        <v>-0.19031137878599366</v>
      </c>
      <c r="T531" s="129">
        <f>IF(S531&lt;0,R531,0)</f>
        <v>-0.20418687737897953</v>
      </c>
      <c r="U531" s="273">
        <f>IF(S531&gt;0,R531,0)</f>
        <v>0</v>
      </c>
      <c r="V531" s="120">
        <f>IF(EXACT(D531,UPPER(D531)),1,0.01)/X531</f>
        <v>0.01</v>
      </c>
      <c r="W531" s="120">
        <v>0</v>
      </c>
      <c r="X531" s="120">
        <v>1</v>
      </c>
      <c r="Y531" s="127">
        <f>IF(AND(S531&lt;0,O531&gt;0),O531,0)</f>
        <v>0</v>
      </c>
      <c r="Z531" s="127">
        <f>IF(AND(S531&gt;0,O531&gt;0),O531,0)</f>
        <v>0</v>
      </c>
      <c r="AA531" s="74"/>
      <c r="AB531" s="130">
        <f>_xll.BDH(C531,$AB$11,$D$1,$D$1)</f>
        <v>65</v>
      </c>
      <c r="AC531" s="130">
        <f>IF(OR(OR(F531="#N/A N/A",F531="#N/A Real Time"),OR(AB531="#N/A N/A",AB531="#N/A Real Time")),0,  F531 - AB531)</f>
        <v>0</v>
      </c>
      <c r="AD531" s="177">
        <f>IF(OR(AB531=0,AB531="#N/A N/A"),0,AC531 / AB531*100)</f>
        <v>0</v>
      </c>
      <c r="AE531" s="132">
        <v>-536580</v>
      </c>
      <c r="AF531" s="133">
        <f>IF(D531 = D856,1,_xll.BDP(K531,$AF$11)*L531)</f>
        <v>0.86409000000000002</v>
      </c>
      <c r="AG531" s="134">
        <f>AC531*AE531*V531/AF531 / AI816</f>
        <v>0</v>
      </c>
      <c r="AH531" s="278">
        <f>AC531*AE531*V531/AF531 / AI856</f>
        <v>0</v>
      </c>
      <c r="AI531" s="77"/>
      <c r="AJ531" s="73"/>
      <c r="AK531" s="65"/>
    </row>
    <row r="532" spans="1:37" x14ac:dyDescent="0.2">
      <c r="B532" s="120">
        <v>10254</v>
      </c>
      <c r="C532" s="120" t="s">
        <v>87</v>
      </c>
      <c r="D532" s="120" t="str">
        <f>_xll.BDP(C532,$D$11)</f>
        <v>GBp</v>
      </c>
      <c r="E532" s="120" t="s">
        <v>448</v>
      </c>
      <c r="F532" s="121">
        <f>_xll.BDP(C532,$F$11)</f>
        <v>381.6</v>
      </c>
      <c r="G532" s="121">
        <f>_xll.BDP(C532,$G$11)</f>
        <v>384.9</v>
      </c>
      <c r="H532" s="122">
        <f>IF(OR(OR(G532="#N/A N/A",G532="#N/A Real Time"),OR(F532="#N/A N/A",F532="#N/A Real Time")),0,  G532 - F532)</f>
        <v>3.2999999999999545</v>
      </c>
      <c r="I532" s="123">
        <f>IF(OR(F532=0,F532="#N/A N/A"),0,H532 / F532*100)</f>
        <v>0.86477987421382452</v>
      </c>
      <c r="J532" s="124">
        <v>-597543</v>
      </c>
      <c r="K532" s="120" t="str">
        <f>CONCATENATE(D856,D532, " Curncy")</f>
        <v>EURGBp Curncy</v>
      </c>
      <c r="L532" s="120">
        <f>IF(D532 = D856,1,_xll.BDP(K532,$L$11))</f>
        <v>1</v>
      </c>
      <c r="M532" s="260">
        <f>IF(D532 = D856,1,_xll.BDP(K532,$M$11)*L532)</f>
        <v>0.86363000000000001</v>
      </c>
      <c r="N532" s="126">
        <f>H532*J532*V532/M532</f>
        <v>-22832.60076653165</v>
      </c>
      <c r="O532" s="127">
        <f>N532 / AA816</f>
        <v>-1.1421182727937557E-4</v>
      </c>
      <c r="P532" s="268">
        <f>N532 / AA856</f>
        <v>-1.0645057411237618E-4</v>
      </c>
      <c r="Q532" s="128">
        <f>IF(OR(OR(J532=0,G532 = "#N/A N/A"),G532="#N/A Real Time"),0,G532*J532*V532/M532)</f>
        <v>-2663111.5257691368</v>
      </c>
      <c r="R532" s="129">
        <f>Q532 / AA816*100</f>
        <v>-1.3321252218130986</v>
      </c>
      <c r="S532" s="273">
        <f>Q532 / AA856*100</f>
        <v>-1.2416007871470953</v>
      </c>
      <c r="T532" s="129">
        <f>IF(S532&lt;0,R532,0)</f>
        <v>-1.3321252218130986</v>
      </c>
      <c r="U532" s="273">
        <f>IF(S532&gt;0,R532,0)</f>
        <v>0</v>
      </c>
      <c r="V532" s="120">
        <f>IF(EXACT(D532,UPPER(D532)),1,0.01)/X532</f>
        <v>0.01</v>
      </c>
      <c r="W532" s="120">
        <v>0</v>
      </c>
      <c r="X532" s="120">
        <v>1</v>
      </c>
      <c r="Y532" s="127">
        <f>IF(AND(S532&lt;0,O532&gt;0),O532,0)</f>
        <v>0</v>
      </c>
      <c r="Z532" s="127">
        <f>IF(AND(S532&gt;0,O532&gt;0),O532,0)</f>
        <v>0</v>
      </c>
      <c r="AA532" s="74"/>
      <c r="AB532" s="130">
        <f>_xll.BDH(C532,$AB$11,$D$1,$D$1)</f>
        <v>383</v>
      </c>
      <c r="AC532" s="130">
        <f>IF(OR(OR(F532="#N/A N/A",F532="#N/A Real Time"),OR(AB532="#N/A N/A",AB532="#N/A Real Time")),0,  F532 - AB532)</f>
        <v>-1.3999999999999773</v>
      </c>
      <c r="AD532" s="177">
        <f>IF(OR(AB532=0,AB532="#N/A N/A"),0,AC532 / AB532*100)</f>
        <v>-0.36553524804176951</v>
      </c>
      <c r="AE532" s="132">
        <v>-597543</v>
      </c>
      <c r="AF532" s="133">
        <f>IF(D532 = D856,1,_xll.BDP(K532,$AF$11)*L532)</f>
        <v>0.86409000000000002</v>
      </c>
      <c r="AG532" s="134">
        <f>AC532*AE532*V532/AF532 / AI816</f>
        <v>4.8328990409571259E-5</v>
      </c>
      <c r="AH532" s="278">
        <f>AC532*AE532*V532/AF532 / AI856</f>
        <v>4.5044665464689251E-5</v>
      </c>
      <c r="AI532" s="77"/>
      <c r="AJ532" s="73"/>
      <c r="AK532" s="65"/>
    </row>
    <row r="533" spans="1:37" x14ac:dyDescent="0.2">
      <c r="A533" s="209"/>
      <c r="B533" s="120">
        <v>20129</v>
      </c>
      <c r="C533" s="120" t="s">
        <v>1510</v>
      </c>
      <c r="D533" s="120" t="str">
        <f>_xll.BDP(C533,$D$11)</f>
        <v>GBp</v>
      </c>
      <c r="E533" s="120" t="s">
        <v>1511</v>
      </c>
      <c r="F533" s="121">
        <f>_xll.BDP(C533,$F$11)</f>
        <v>729.8</v>
      </c>
      <c r="G533" s="121">
        <f>_xll.BDP(C533,$G$11)</f>
        <v>733.2</v>
      </c>
      <c r="H533" s="122">
        <f>IF(OR(OR(G533="#N/A N/A",G533="#N/A Real Time"),OR(F533="#N/A N/A",F533="#N/A Real Time")),0,  G533 - F533)</f>
        <v>3.4000000000000909</v>
      </c>
      <c r="I533" s="123">
        <f>IF(OR(F533=0,F533="#N/A N/A"),0,H533 / F533*100)</f>
        <v>0.46588106330502754</v>
      </c>
      <c r="J533" s="124">
        <v>0</v>
      </c>
      <c r="K533" s="120" t="str">
        <f>CONCATENATE(D856,D533, " Curncy")</f>
        <v>EURGBp Curncy</v>
      </c>
      <c r="L533" s="120">
        <f>IF(D533 = D856,1,_xll.BDP(K533,$L$11))</f>
        <v>1</v>
      </c>
      <c r="M533" s="260">
        <f>IF(D533 = D856,1,_xll.BDP(K533,$M$11)*L533)</f>
        <v>0.86363000000000001</v>
      </c>
      <c r="N533" s="126">
        <f>H533*J533*V533/M533</f>
        <v>0</v>
      </c>
      <c r="O533" s="127">
        <f>N533 / AA816</f>
        <v>0</v>
      </c>
      <c r="P533" s="268">
        <f>N533 / AA856</f>
        <v>0</v>
      </c>
      <c r="Q533" s="128">
        <f>IF(OR(OR(J533=0,G533 = "#N/A N/A"),G533="#N/A Real Time"),0,G533*J533*V533/M533)</f>
        <v>0</v>
      </c>
      <c r="R533" s="129">
        <f>Q533 / AA816*100</f>
        <v>0</v>
      </c>
      <c r="S533" s="273">
        <f>Q533 / AA856*100</f>
        <v>0</v>
      </c>
      <c r="T533" s="129">
        <f>IF(S533&lt;0,R533,0)</f>
        <v>0</v>
      </c>
      <c r="U533" s="273">
        <f>IF(S533&gt;0,R533,0)</f>
        <v>0</v>
      </c>
      <c r="V533" s="120">
        <f>IF(EXACT(D533,UPPER(D533)),1,0.01)/X533</f>
        <v>0.01</v>
      </c>
      <c r="W533" s="120">
        <v>0</v>
      </c>
      <c r="X533" s="120">
        <v>1</v>
      </c>
      <c r="Y533" s="127">
        <f>IF(AND(S533&lt;0,O533&gt;0),O533,0)</f>
        <v>0</v>
      </c>
      <c r="Z533" s="127">
        <f>IF(AND(S533&gt;0,O533&gt;0),O533,0)</f>
        <v>0</v>
      </c>
      <c r="AA533" s="218"/>
      <c r="AB533" s="130">
        <f>_xll.BDH(C533,$AB$11,$D$1,$D$1)</f>
        <v>721</v>
      </c>
      <c r="AC533" s="130">
        <f>IF(OR(OR(F533="#N/A N/A",F533="#N/A Real Time"),OR(AB533="#N/A N/A",AB533="#N/A Real Time")),0,  F533 - AB533)</f>
        <v>8.7999999999999545</v>
      </c>
      <c r="AD533" s="177">
        <f>IF(OR(AB533=0,AB533="#N/A N/A"),0,AC533 / AB533*100)</f>
        <v>1.2205270457697579</v>
      </c>
      <c r="AE533" s="132">
        <v>0</v>
      </c>
      <c r="AF533" s="133">
        <f>IF(D533 = D856,1,_xll.BDP(K533,$AF$11)*L533)</f>
        <v>0.86409000000000002</v>
      </c>
      <c r="AG533" s="134">
        <f>AC533*AE533*V533/AF533 / AI816</f>
        <v>0</v>
      </c>
      <c r="AH533" s="278">
        <f>AC533*AE533*V533/AF533 / AI856</f>
        <v>0</v>
      </c>
      <c r="AI533" s="223"/>
      <c r="AJ533" s="73"/>
      <c r="AK533" s="65"/>
    </row>
    <row r="534" spans="1:37" x14ac:dyDescent="0.2">
      <c r="B534" s="120">
        <v>3429</v>
      </c>
      <c r="C534" s="120" t="s">
        <v>1118</v>
      </c>
      <c r="D534" s="120" t="str">
        <f>_xll.BDP(C534,$D$11)</f>
        <v>GBp</v>
      </c>
      <c r="E534" s="120" t="s">
        <v>1233</v>
      </c>
      <c r="F534" s="121">
        <f>_xll.BDP(C534,$F$11)</f>
        <v>253.2</v>
      </c>
      <c r="G534" s="121">
        <f>_xll.BDP(C534,$G$11)</f>
        <v>256.39999999999998</v>
      </c>
      <c r="H534" s="122">
        <f>IF(OR(OR(G534="#N/A N/A",G534="#N/A Real Time"),OR(F534="#N/A N/A",F534="#N/A Real Time")),0,  G534 - F534)</f>
        <v>3.1999999999999886</v>
      </c>
      <c r="I534" s="123">
        <f>IF(OR(F534=0,F534="#N/A N/A"),0,H534 / F534*100)</f>
        <v>1.2638230647709277</v>
      </c>
      <c r="J534" s="124">
        <v>0</v>
      </c>
      <c r="K534" s="120" t="str">
        <f>CONCATENATE(D856,D534, " Curncy")</f>
        <v>EURGBp Curncy</v>
      </c>
      <c r="L534" s="120">
        <f>IF(D534 = D856,1,_xll.BDP(K534,$L$11))</f>
        <v>1</v>
      </c>
      <c r="M534" s="260">
        <f>IF(D534 = D856,1,_xll.BDP(K534,$M$11)*L534)</f>
        <v>0.86363000000000001</v>
      </c>
      <c r="N534" s="126">
        <f>H534*J534*V534/M534</f>
        <v>0</v>
      </c>
      <c r="O534" s="127">
        <f>N534 / AA816</f>
        <v>0</v>
      </c>
      <c r="P534" s="268">
        <f>N534 / AA856</f>
        <v>0</v>
      </c>
      <c r="Q534" s="128">
        <f>IF(OR(OR(J534=0,G534 = "#N/A N/A"),G534="#N/A Real Time"),0,G534*J534*V534/M534)</f>
        <v>0</v>
      </c>
      <c r="R534" s="129">
        <f>Q534 / AA816*100</f>
        <v>0</v>
      </c>
      <c r="S534" s="273">
        <f>Q534 / AA856*100</f>
        <v>0</v>
      </c>
      <c r="T534" s="129">
        <f>IF(S534&lt;0,R534,0)</f>
        <v>0</v>
      </c>
      <c r="U534" s="273">
        <f>IF(S534&gt;0,R534,0)</f>
        <v>0</v>
      </c>
      <c r="V534" s="120">
        <f>IF(EXACT(D534,UPPER(D534)),1,0.01)/X534</f>
        <v>0.01</v>
      </c>
      <c r="W534" s="120">
        <v>0</v>
      </c>
      <c r="X534" s="120">
        <v>1</v>
      </c>
      <c r="Y534" s="127">
        <f>IF(AND(S534&lt;0,O534&gt;0),O534,0)</f>
        <v>0</v>
      </c>
      <c r="Z534" s="127">
        <f>IF(AND(S534&gt;0,O534&gt;0),O534,0)</f>
        <v>0</v>
      </c>
      <c r="AA534" s="74"/>
      <c r="AB534" s="130">
        <f>_xll.BDH(C534,$AB$11,$D$1,$D$1)</f>
        <v>253.7</v>
      </c>
      <c r="AC534" s="130">
        <f>IF(OR(OR(F534="#N/A N/A",F534="#N/A Real Time"),OR(AB534="#N/A N/A",AB534="#N/A Real Time")),0,  F534 - AB534)</f>
        <v>-0.5</v>
      </c>
      <c r="AD534" s="177">
        <f>IF(OR(AB534=0,AB534="#N/A N/A"),0,AC534 / AB534*100)</f>
        <v>-0.1970831690973591</v>
      </c>
      <c r="AE534" s="132">
        <v>0</v>
      </c>
      <c r="AF534" s="133">
        <f>IF(D534 = D856,1,_xll.BDP(K534,$AF$11)*L534)</f>
        <v>0.86409000000000002</v>
      </c>
      <c r="AG534" s="134">
        <f>AC534*AE534*V534/AF534 / AI816</f>
        <v>0</v>
      </c>
      <c r="AH534" s="278">
        <f>AC534*AE534*V534/AF534 / AI856</f>
        <v>0</v>
      </c>
      <c r="AI534" s="77"/>
      <c r="AJ534" s="73"/>
      <c r="AK534" s="65"/>
    </row>
    <row r="535" spans="1:37" x14ac:dyDescent="0.2">
      <c r="B535" s="120">
        <v>778</v>
      </c>
      <c r="C535" s="120" t="s">
        <v>86</v>
      </c>
      <c r="D535" s="120" t="str">
        <f>_xll.BDP(C535,$D$11)</f>
        <v>GBp</v>
      </c>
      <c r="E535" s="120" t="s">
        <v>449</v>
      </c>
      <c r="F535" s="121">
        <f>_xll.BDP(C535,$F$11)</f>
        <v>668.5</v>
      </c>
      <c r="G535" s="121">
        <f>_xll.BDP(C535,$G$11)</f>
        <v>668.5</v>
      </c>
      <c r="H535" s="122">
        <f>IF(OR(OR(G535="#N/A N/A",G535="#N/A Real Time"),OR(F535="#N/A N/A",F535="#N/A Real Time")),0,  G535 - F535)</f>
        <v>0</v>
      </c>
      <c r="I535" s="123">
        <f>IF(OR(F535=0,F535="#N/A N/A"),0,H535 / F535*100)</f>
        <v>0</v>
      </c>
      <c r="J535" s="124">
        <v>-3816140</v>
      </c>
      <c r="K535" s="120" t="str">
        <f>CONCATENATE(D856,D535, " Curncy")</f>
        <v>EURGBp Curncy</v>
      </c>
      <c r="L535" s="120">
        <f>IF(D535 = D856,1,_xll.BDP(K535,$L$11))</f>
        <v>1</v>
      </c>
      <c r="M535" s="260">
        <f>IF(D535 = D856,1,_xll.BDP(K535,$M$11)*L535)</f>
        <v>0.86363000000000001</v>
      </c>
      <c r="N535" s="126">
        <f>H535*J535*V535/M535</f>
        <v>0</v>
      </c>
      <c r="O535" s="127">
        <f>N535 / AA816</f>
        <v>0</v>
      </c>
      <c r="P535" s="268">
        <f>N535 / AA856</f>
        <v>0</v>
      </c>
      <c r="Q535" s="128">
        <f>IF(OR(OR(J535=0,G535 = "#N/A N/A"),G535="#N/A Real Time"),0,G535*J535*V535/M535)</f>
        <v>-29539149.751629751</v>
      </c>
      <c r="R535" s="129">
        <f>Q535 / AA816*100</f>
        <v>-14.77589129643958</v>
      </c>
      <c r="S535" s="273">
        <f>Q535 / AA856*100</f>
        <v>-13.771797098391151</v>
      </c>
      <c r="T535" s="129">
        <f>IF(S535&lt;0,R535,0)</f>
        <v>-14.77589129643958</v>
      </c>
      <c r="U535" s="273">
        <f>IF(S535&gt;0,R535,0)</f>
        <v>0</v>
      </c>
      <c r="V535" s="120">
        <f>IF(EXACT(D535,UPPER(D535)),1,0.01)/X535</f>
        <v>0.01</v>
      </c>
      <c r="W535" s="120">
        <v>0</v>
      </c>
      <c r="X535" s="120">
        <v>1</v>
      </c>
      <c r="Y535" s="127">
        <f>IF(AND(S535&lt;0,O535&gt;0),O535,0)</f>
        <v>0</v>
      </c>
      <c r="Z535" s="127">
        <f>IF(AND(S535&gt;0,O535&gt;0),O535,0)</f>
        <v>0</v>
      </c>
      <c r="AA535" s="74"/>
      <c r="AB535" s="130">
        <f>_xll.BDH(C535,$AB$11,$D$1,$D$1)</f>
        <v>666.5</v>
      </c>
      <c r="AC535" s="130">
        <f>IF(OR(OR(F535="#N/A N/A",F535="#N/A Real Time"),OR(AB535="#N/A N/A",AB535="#N/A Real Time")),0,  F535 - AB535)</f>
        <v>2</v>
      </c>
      <c r="AD535" s="177">
        <f>IF(OR(AB535=0,AB535="#N/A N/A"),0,AC535 / AB535*100)</f>
        <v>0.30007501875468867</v>
      </c>
      <c r="AE535" s="132">
        <v>-3816140</v>
      </c>
      <c r="AF535" s="133">
        <f>IF(D535 = D856,1,_xll.BDP(K535,$AF$11)*L535)</f>
        <v>0.86409000000000002</v>
      </c>
      <c r="AG535" s="134">
        <f>AC535*AE535*V535/AF535 / AI816</f>
        <v>-4.4092509651208424E-4</v>
      </c>
      <c r="AH535" s="278">
        <f>AC535*AE535*V535/AF535 / AI856</f>
        <v>-4.1096086011842791E-4</v>
      </c>
      <c r="AI535" s="77"/>
      <c r="AJ535" s="73"/>
      <c r="AK535" s="65"/>
    </row>
    <row r="536" spans="1:37" x14ac:dyDescent="0.2">
      <c r="B536" s="120">
        <v>6416</v>
      </c>
      <c r="C536" s="120" t="s">
        <v>1119</v>
      </c>
      <c r="D536" s="120" t="str">
        <f>_xll.BDP(C536,$D$11)</f>
        <v>GBp</v>
      </c>
      <c r="E536" s="120" t="s">
        <v>1234</v>
      </c>
      <c r="F536" s="121">
        <f>_xll.BDP(C536,$F$11)</f>
        <v>286.89999999999998</v>
      </c>
      <c r="G536" s="121">
        <f>_xll.BDP(C536,$G$11)</f>
        <v>288.89999999999998</v>
      </c>
      <c r="H536" s="122">
        <f>IF(OR(OR(G536="#N/A N/A",G536="#N/A Real Time"),OR(F536="#N/A N/A",F536="#N/A Real Time")),0,  G536 - F536)</f>
        <v>2</v>
      </c>
      <c r="I536" s="123">
        <f>IF(OR(F536=0,F536="#N/A N/A"),0,H536 / F536*100)</f>
        <v>0.69710700592540953</v>
      </c>
      <c r="J536" s="124">
        <v>0</v>
      </c>
      <c r="K536" s="120" t="str">
        <f>CONCATENATE(D856,D536, " Curncy")</f>
        <v>EURGBp Curncy</v>
      </c>
      <c r="L536" s="120">
        <f>IF(D536 = D856,1,_xll.BDP(K536,$L$11))</f>
        <v>1</v>
      </c>
      <c r="M536" s="260">
        <f>IF(D536 = D856,1,_xll.BDP(K536,$M$11)*L536)</f>
        <v>0.86363000000000001</v>
      </c>
      <c r="N536" s="126">
        <f>H536*J536*V536/M536</f>
        <v>0</v>
      </c>
      <c r="O536" s="127">
        <f>N536 / AA816</f>
        <v>0</v>
      </c>
      <c r="P536" s="268">
        <f>N536 / AA856</f>
        <v>0</v>
      </c>
      <c r="Q536" s="128">
        <f>IF(OR(OR(J536=0,G536 = "#N/A N/A"),G536="#N/A Real Time"),0,G536*J536*V536/M536)</f>
        <v>0</v>
      </c>
      <c r="R536" s="129">
        <f>Q536 / AA816*100</f>
        <v>0</v>
      </c>
      <c r="S536" s="273">
        <f>Q536 / AA856*100</f>
        <v>0</v>
      </c>
      <c r="T536" s="129">
        <f>IF(S536&lt;0,R536,0)</f>
        <v>0</v>
      </c>
      <c r="U536" s="273">
        <f>IF(S536&gt;0,R536,0)</f>
        <v>0</v>
      </c>
      <c r="V536" s="120">
        <f>IF(EXACT(D536,UPPER(D536)),1,0.01)/X536</f>
        <v>0.01</v>
      </c>
      <c r="W536" s="120">
        <v>0</v>
      </c>
      <c r="X536" s="120">
        <v>1</v>
      </c>
      <c r="Y536" s="127">
        <f>IF(AND(S536&lt;0,O536&gt;0),O536,0)</f>
        <v>0</v>
      </c>
      <c r="Z536" s="127">
        <f>IF(AND(S536&gt;0,O536&gt;0),O536,0)</f>
        <v>0</v>
      </c>
      <c r="AA536" s="74"/>
      <c r="AB536" s="130">
        <f>_xll.BDH(C536,$AB$11,$D$1,$D$1)</f>
        <v>285.7</v>
      </c>
      <c r="AC536" s="130">
        <f>IF(OR(OR(F536="#N/A N/A",F536="#N/A Real Time"),OR(AB536="#N/A N/A",AB536="#N/A Real Time")),0,  F536 - AB536)</f>
        <v>1.1999999999999886</v>
      </c>
      <c r="AD536" s="177">
        <f>IF(OR(AB536=0,AB536="#N/A N/A"),0,AC536 / AB536*100)</f>
        <v>0.42002100105004853</v>
      </c>
      <c r="AE536" s="132">
        <v>0</v>
      </c>
      <c r="AF536" s="133">
        <f>IF(D536 = D856,1,_xll.BDP(K536,$AF$11)*L536)</f>
        <v>0.86409000000000002</v>
      </c>
      <c r="AG536" s="134">
        <f>AC536*AE536*V536/AF536 / AI816</f>
        <v>0</v>
      </c>
      <c r="AH536" s="278">
        <f>AC536*AE536*V536/AF536 / AI856</f>
        <v>0</v>
      </c>
      <c r="AI536" s="77"/>
      <c r="AJ536" s="73"/>
      <c r="AK536" s="65"/>
    </row>
    <row r="537" spans="1:37" x14ac:dyDescent="0.2">
      <c r="B537" s="120">
        <v>2201</v>
      </c>
      <c r="C537" s="120" t="s">
        <v>1120</v>
      </c>
      <c r="D537" s="120" t="str">
        <f>_xll.BDP(C537,$D$11)</f>
        <v>GBp</v>
      </c>
      <c r="E537" s="120" t="s">
        <v>1235</v>
      </c>
      <c r="F537" s="121">
        <f>_xll.BDP(C537,$F$11)</f>
        <v>64.8</v>
      </c>
      <c r="G537" s="121">
        <f>_xll.BDP(C537,$G$11)</f>
        <v>65.39</v>
      </c>
      <c r="H537" s="122">
        <f>IF(OR(OR(G537="#N/A N/A",G537="#N/A Real Time"),OR(F537="#N/A N/A",F537="#N/A Real Time")),0,  G537 - F537)</f>
        <v>0.59000000000000341</v>
      </c>
      <c r="I537" s="123">
        <f>IF(OR(F537=0,F537="#N/A N/A"),0,H537 / F537*100)</f>
        <v>0.9104938271604992</v>
      </c>
      <c r="J537" s="124">
        <v>0</v>
      </c>
      <c r="K537" s="120" t="str">
        <f>CONCATENATE(D856,D537, " Curncy")</f>
        <v>EURGBp Curncy</v>
      </c>
      <c r="L537" s="120">
        <f>IF(D537 = D856,1,_xll.BDP(K537,$L$11))</f>
        <v>1</v>
      </c>
      <c r="M537" s="260">
        <f>IF(D537 = D856,1,_xll.BDP(K537,$M$11)*L537)</f>
        <v>0.86363000000000001</v>
      </c>
      <c r="N537" s="126">
        <f>H537*J537*V537/M537</f>
        <v>0</v>
      </c>
      <c r="O537" s="127">
        <f>N537 / AA816</f>
        <v>0</v>
      </c>
      <c r="P537" s="268">
        <f>N537 / AA856</f>
        <v>0</v>
      </c>
      <c r="Q537" s="128">
        <f>IF(OR(OR(J537=0,G537 = "#N/A N/A"),G537="#N/A Real Time"),0,G537*J537*V537/M537)</f>
        <v>0</v>
      </c>
      <c r="R537" s="129">
        <f>Q537 / AA816*100</f>
        <v>0</v>
      </c>
      <c r="S537" s="273">
        <f>Q537 / AA856*100</f>
        <v>0</v>
      </c>
      <c r="T537" s="129">
        <f>IF(S537&lt;0,R537,0)</f>
        <v>0</v>
      </c>
      <c r="U537" s="273">
        <f>IF(S537&gt;0,R537,0)</f>
        <v>0</v>
      </c>
      <c r="V537" s="120">
        <f>IF(EXACT(D537,UPPER(D537)),1,0.01)/X537</f>
        <v>0.01</v>
      </c>
      <c r="W537" s="120">
        <v>0</v>
      </c>
      <c r="X537" s="120">
        <v>1</v>
      </c>
      <c r="Y537" s="127">
        <f>IF(AND(S537&lt;0,O537&gt;0),O537,0)</f>
        <v>0</v>
      </c>
      <c r="Z537" s="127">
        <f>IF(AND(S537&gt;0,O537&gt;0),O537,0)</f>
        <v>0</v>
      </c>
      <c r="AA537" s="74"/>
      <c r="AB537" s="130">
        <f>_xll.BDH(C537,$AB$11,$D$1,$D$1)</f>
        <v>64.14</v>
      </c>
      <c r="AC537" s="130">
        <f>IF(OR(OR(F537="#N/A N/A",F537="#N/A Real Time"),OR(AB537="#N/A N/A",AB537="#N/A Real Time")),0,  F537 - AB537)</f>
        <v>0.65999999999999659</v>
      </c>
      <c r="AD537" s="177">
        <f>IF(OR(AB537=0,AB537="#N/A N/A"),0,AC537 / AB537*100)</f>
        <v>1.0289990645462996</v>
      </c>
      <c r="AE537" s="132">
        <v>0</v>
      </c>
      <c r="AF537" s="133">
        <f>IF(D537 = D856,1,_xll.BDP(K537,$AF$11)*L537)</f>
        <v>0.86409000000000002</v>
      </c>
      <c r="AG537" s="134">
        <f>AC537*AE537*V537/AF537 / AI816</f>
        <v>0</v>
      </c>
      <c r="AH537" s="278">
        <f>AC537*AE537*V537/AF537 / AI856</f>
        <v>0</v>
      </c>
      <c r="AI537" s="77"/>
      <c r="AJ537" s="225" t="s">
        <v>1548</v>
      </c>
      <c r="AK537" s="65"/>
    </row>
    <row r="538" spans="1:37" x14ac:dyDescent="0.2">
      <c r="B538" s="120">
        <v>10193</v>
      </c>
      <c r="C538" s="120" t="s">
        <v>1121</v>
      </c>
      <c r="D538" s="120" t="str">
        <f>_xll.BDP(C538,$D$11)</f>
        <v>GBp</v>
      </c>
      <c r="E538" s="120" t="s">
        <v>1236</v>
      </c>
      <c r="F538" s="121">
        <f>_xll.BDP(C538,$F$11)</f>
        <v>4858</v>
      </c>
      <c r="G538" s="121">
        <f>_xll.BDP(C538,$G$11)</f>
        <v>4888</v>
      </c>
      <c r="H538" s="122">
        <f>IF(OR(OR(G538="#N/A N/A",G538="#N/A Real Time"),OR(F538="#N/A N/A",F538="#N/A Real Time")),0,  G538 - F538)</f>
        <v>30</v>
      </c>
      <c r="I538" s="123">
        <f>IF(OR(F538=0,F538="#N/A N/A"),0,H538 / F538*100)</f>
        <v>0.61753808151502676</v>
      </c>
      <c r="J538" s="124">
        <v>0</v>
      </c>
      <c r="K538" s="120" t="str">
        <f>CONCATENATE(D856,D538, " Curncy")</f>
        <v>EURGBp Curncy</v>
      </c>
      <c r="L538" s="120">
        <f>IF(D538 = D856,1,_xll.BDP(K538,$L$11))</f>
        <v>1</v>
      </c>
      <c r="M538" s="260">
        <f>IF(D538 = D856,1,_xll.BDP(K538,$M$11)*L538)</f>
        <v>0.86363000000000001</v>
      </c>
      <c r="N538" s="126">
        <f>H538*J538*V538/M538</f>
        <v>0</v>
      </c>
      <c r="O538" s="127">
        <f>N538 / AA816</f>
        <v>0</v>
      </c>
      <c r="P538" s="268">
        <f>N538 / AA856</f>
        <v>0</v>
      </c>
      <c r="Q538" s="128">
        <f>IF(OR(OR(J538=0,G538 = "#N/A N/A"),G538="#N/A Real Time"),0,G538*J538*V538/M538)</f>
        <v>0</v>
      </c>
      <c r="R538" s="129">
        <f>Q538 / AA816*100</f>
        <v>0</v>
      </c>
      <c r="S538" s="273">
        <f>Q538 / AA856*100</f>
        <v>0</v>
      </c>
      <c r="T538" s="129">
        <f>IF(S538&lt;0,R538,0)</f>
        <v>0</v>
      </c>
      <c r="U538" s="273">
        <f>IF(S538&gt;0,R538,0)</f>
        <v>0</v>
      </c>
      <c r="V538" s="120">
        <f>IF(EXACT(D538,UPPER(D538)),1,0.01)/X538</f>
        <v>0.01</v>
      </c>
      <c r="W538" s="120">
        <v>0</v>
      </c>
      <c r="X538" s="120">
        <v>1</v>
      </c>
      <c r="Y538" s="127">
        <f>IF(AND(S538&lt;0,O538&gt;0),O538,0)</f>
        <v>0</v>
      </c>
      <c r="Z538" s="127">
        <f>IF(AND(S538&gt;0,O538&gt;0),O538,0)</f>
        <v>0</v>
      </c>
      <c r="AA538" s="74"/>
      <c r="AB538" s="130">
        <f>_xll.BDH(C538,$AB$11,$D$1,$D$1)</f>
        <v>4840</v>
      </c>
      <c r="AC538" s="130">
        <f>IF(OR(OR(F538="#N/A N/A",F538="#N/A Real Time"),OR(AB538="#N/A N/A",AB538="#N/A Real Time")),0,  F538 - AB538)</f>
        <v>18</v>
      </c>
      <c r="AD538" s="177">
        <f>IF(OR(AB538=0,AB538="#N/A N/A"),0,AC538 / AB538*100)</f>
        <v>0.37190082644628097</v>
      </c>
      <c r="AE538" s="132">
        <v>0</v>
      </c>
      <c r="AF538" s="133">
        <f>IF(D538 = D856,1,_xll.BDP(K538,$AF$11)*L538)</f>
        <v>0.86409000000000002</v>
      </c>
      <c r="AG538" s="134">
        <f>AC538*AE538*V538/AF538 / AI816</f>
        <v>0</v>
      </c>
      <c r="AH538" s="278">
        <f>AC538*AE538*V538/AF538 / AI856</f>
        <v>0</v>
      </c>
      <c r="AI538" s="77"/>
      <c r="AJ538" s="73"/>
      <c r="AK538" s="65"/>
    </row>
    <row r="539" spans="1:37" x14ac:dyDescent="0.2">
      <c r="B539" s="120">
        <v>6288</v>
      </c>
      <c r="C539" s="120" t="s">
        <v>1122</v>
      </c>
      <c r="D539" s="120" t="str">
        <f>_xll.BDP(C539,$D$11)</f>
        <v>GBp</v>
      </c>
      <c r="E539" s="120" t="s">
        <v>1237</v>
      </c>
      <c r="F539" s="121">
        <f>_xll.BDP(C539,$F$11)</f>
        <v>73</v>
      </c>
      <c r="G539" s="121">
        <f>_xll.BDP(C539,$G$11)</f>
        <v>69.7</v>
      </c>
      <c r="H539" s="122">
        <f>IF(OR(OR(G539="#N/A N/A",G539="#N/A Real Time"),OR(F539="#N/A N/A",F539="#N/A Real Time")),0,  G539 - F539)</f>
        <v>-3.2999999999999972</v>
      </c>
      <c r="I539" s="123">
        <f>IF(OR(F539=0,F539="#N/A N/A"),0,H539 / F539*100)</f>
        <v>-4.5205479452054753</v>
      </c>
      <c r="J539" s="124">
        <v>0</v>
      </c>
      <c r="K539" s="120" t="str">
        <f>CONCATENATE(D856,D539, " Curncy")</f>
        <v>EURGBp Curncy</v>
      </c>
      <c r="L539" s="120">
        <f>IF(D539 = D856,1,_xll.BDP(K539,$L$11))</f>
        <v>1</v>
      </c>
      <c r="M539" s="260">
        <f>IF(D539 = D856,1,_xll.BDP(K539,$M$11)*L539)</f>
        <v>0.86363000000000001</v>
      </c>
      <c r="N539" s="126">
        <f>H539*J539*V539/M539</f>
        <v>0</v>
      </c>
      <c r="O539" s="127">
        <f>N539 / AA816</f>
        <v>0</v>
      </c>
      <c r="P539" s="268">
        <f>N539 / AA856</f>
        <v>0</v>
      </c>
      <c r="Q539" s="128">
        <f>IF(OR(OR(J539=0,G539 = "#N/A N/A"),G539="#N/A Real Time"),0,G539*J539*V539/M539)</f>
        <v>0</v>
      </c>
      <c r="R539" s="129">
        <f>Q539 / AA816*100</f>
        <v>0</v>
      </c>
      <c r="S539" s="273">
        <f>Q539 / AA856*100</f>
        <v>0</v>
      </c>
      <c r="T539" s="129">
        <f>IF(S539&lt;0,R539,0)</f>
        <v>0</v>
      </c>
      <c r="U539" s="273">
        <f>IF(S539&gt;0,R539,0)</f>
        <v>0</v>
      </c>
      <c r="V539" s="120">
        <f>IF(EXACT(D539,UPPER(D539)),1,0.01)/X539</f>
        <v>0.01</v>
      </c>
      <c r="W539" s="120">
        <v>0</v>
      </c>
      <c r="X539" s="120">
        <v>1</v>
      </c>
      <c r="Y539" s="127">
        <f>IF(AND(S539&lt;0,O539&gt;0),O539,0)</f>
        <v>0</v>
      </c>
      <c r="Z539" s="127">
        <f>IF(AND(S539&gt;0,O539&gt;0),O539,0)</f>
        <v>0</v>
      </c>
      <c r="AA539" s="74"/>
      <c r="AB539" s="130">
        <f>_xll.BDH(C539,$AB$11,$D$1,$D$1)</f>
        <v>73.2</v>
      </c>
      <c r="AC539" s="130">
        <f>IF(OR(OR(F539="#N/A N/A",F539="#N/A Real Time"),OR(AB539="#N/A N/A",AB539="#N/A Real Time")),0,  F539 - AB539)</f>
        <v>-0.20000000000000284</v>
      </c>
      <c r="AD539" s="177">
        <f>IF(OR(AB539=0,AB539="#N/A N/A"),0,AC539 / AB539*100)</f>
        <v>-0.27322404371585085</v>
      </c>
      <c r="AE539" s="132">
        <v>0</v>
      </c>
      <c r="AF539" s="133">
        <f>IF(D539 = D856,1,_xll.BDP(K539,$AF$11)*L539)</f>
        <v>0.86409000000000002</v>
      </c>
      <c r="AG539" s="134">
        <f>AC539*AE539*V539/AF539 / AI816</f>
        <v>0</v>
      </c>
      <c r="AH539" s="278">
        <f>AC539*AE539*V539/AF539 / AI856</f>
        <v>0</v>
      </c>
      <c r="AI539" s="77"/>
      <c r="AJ539" s="73"/>
      <c r="AK539" s="65"/>
    </row>
    <row r="540" spans="1:37" x14ac:dyDescent="0.2">
      <c r="B540" s="120">
        <v>11</v>
      </c>
      <c r="C540" s="120" t="s">
        <v>85</v>
      </c>
      <c r="D540" s="120" t="str">
        <f>_xll.BDP(C540,$D$11)</f>
        <v>GBp</v>
      </c>
      <c r="E540" s="120" t="s">
        <v>450</v>
      </c>
      <c r="F540" s="121">
        <f>_xll.BDP(C540,$F$11)</f>
        <v>97.4</v>
      </c>
      <c r="G540" s="121">
        <f>_xll.BDP(C540,$G$11)</f>
        <v>97.3</v>
      </c>
      <c r="H540" s="122">
        <f>IF(OR(OR(G540="#N/A N/A",G540="#N/A Real Time"),OR(F540="#N/A N/A",F540="#N/A Real Time")),0,  G540 - F540)</f>
        <v>-0.10000000000000853</v>
      </c>
      <c r="I540" s="123">
        <f>IF(OR(F540=0,F540="#N/A N/A"),0,H540 / F540*100)</f>
        <v>-0.10266940451746254</v>
      </c>
      <c r="J540" s="124">
        <v>-1583526</v>
      </c>
      <c r="K540" s="120" t="str">
        <f>CONCATENATE(D856,D540, " Curncy")</f>
        <v>EURGBp Curncy</v>
      </c>
      <c r="L540" s="120">
        <f>IF(D540 = D856,1,_xll.BDP(K540,$L$11))</f>
        <v>1</v>
      </c>
      <c r="M540" s="260">
        <f>IF(D540 = D856,1,_xll.BDP(K540,$M$11)*L540)</f>
        <v>0.86363000000000001</v>
      </c>
      <c r="N540" s="126">
        <f>H540*J540*V540/M540</f>
        <v>1833.5699315680733</v>
      </c>
      <c r="O540" s="127">
        <f>N540 / AA816</f>
        <v>9.1717704202962852E-6</v>
      </c>
      <c r="P540" s="268">
        <f>N540 / AA856</f>
        <v>8.548503689370159E-6</v>
      </c>
      <c r="Q540" s="128">
        <f>IF(OR(OR(J540=0,G540 = "#N/A N/A"),G540="#N/A Real Time"),0,G540*J540*V540/M540)</f>
        <v>-1784063.543415583</v>
      </c>
      <c r="R540" s="129">
        <f>Q540 / AA816*100</f>
        <v>-0.89241326189475234</v>
      </c>
      <c r="S540" s="273">
        <f>Q540 / AA856*100</f>
        <v>-0.83176940897564533</v>
      </c>
      <c r="T540" s="129">
        <f>IF(S540&lt;0,R540,0)</f>
        <v>-0.89241326189475234</v>
      </c>
      <c r="U540" s="273">
        <f>IF(S540&gt;0,R540,0)</f>
        <v>0</v>
      </c>
      <c r="V540" s="120">
        <f>IF(EXACT(D540,UPPER(D540)),1,0.01)/X540</f>
        <v>0.01</v>
      </c>
      <c r="W540" s="120">
        <v>0</v>
      </c>
      <c r="X540" s="120">
        <v>1</v>
      </c>
      <c r="Y540" s="127">
        <f>IF(AND(S540&lt;0,O540&gt;0),O540,0)</f>
        <v>9.1717704202962852E-6</v>
      </c>
      <c r="Z540" s="127">
        <f>IF(AND(S540&gt;0,O540&gt;0),O540,0)</f>
        <v>0</v>
      </c>
      <c r="AA540" s="74"/>
      <c r="AB540" s="130">
        <f>_xll.BDH(C540,$AB$11,$D$1,$D$1)</f>
        <v>95.2</v>
      </c>
      <c r="AC540" s="130">
        <f>IF(OR(OR(F540="#N/A N/A",F540="#N/A Real Time"),OR(AB540="#N/A N/A",AB540="#N/A Real Time")),0,  F540 - AB540)</f>
        <v>2.2000000000000028</v>
      </c>
      <c r="AD540" s="177">
        <f>IF(OR(AB540=0,AB540="#N/A N/A"),0,AC540 / AB540*100)</f>
        <v>2.3109243697479021</v>
      </c>
      <c r="AE540" s="132">
        <v>-1583526</v>
      </c>
      <c r="AF540" s="133">
        <f>IF(D540 = D856,1,_xll.BDP(K540,$AF$11)*L540)</f>
        <v>0.86409000000000002</v>
      </c>
      <c r="AG540" s="134">
        <f>AC540*AE540*V540/AF540 / AI816</f>
        <v>-2.0126043326956954E-4</v>
      </c>
      <c r="AH540" s="278">
        <f>AC540*AE540*V540/AF540 / AI856</f>
        <v>-1.875832458132783E-4</v>
      </c>
      <c r="AI540" s="77"/>
      <c r="AJ540" s="73"/>
      <c r="AK540" s="65"/>
    </row>
    <row r="541" spans="1:37" x14ac:dyDescent="0.2">
      <c r="B541" s="120">
        <v>3260</v>
      </c>
      <c r="C541" s="120" t="s">
        <v>84</v>
      </c>
      <c r="D541" s="120" t="str">
        <f>_xll.BDP(C541,$D$11)</f>
        <v>GBp</v>
      </c>
      <c r="E541" s="120" t="s">
        <v>451</v>
      </c>
      <c r="F541" s="121">
        <f>_xll.BDP(C541,$F$11)</f>
        <v>147.1</v>
      </c>
      <c r="G541" s="121">
        <f>_xll.BDP(C541,$G$11)</f>
        <v>148.1</v>
      </c>
      <c r="H541" s="122">
        <f>IF(OR(OR(G541="#N/A N/A",G541="#N/A Real Time"),OR(F541="#N/A N/A",F541="#N/A Real Time")),0,  G541 - F541)</f>
        <v>1</v>
      </c>
      <c r="I541" s="123">
        <f>IF(OR(F541=0,F541="#N/A N/A"),0,H541 / F541*100)</f>
        <v>0.67980965329707677</v>
      </c>
      <c r="J541" s="124">
        <v>1257502</v>
      </c>
      <c r="K541" s="120" t="str">
        <f>CONCATENATE(D856,D541, " Curncy")</f>
        <v>EURGBp Curncy</v>
      </c>
      <c r="L541" s="120">
        <f>IF(D541 = D856,1,_xll.BDP(K541,$L$11))</f>
        <v>1</v>
      </c>
      <c r="M541" s="260">
        <f>IF(D541 = D856,1,_xll.BDP(K541,$M$11)*L541)</f>
        <v>0.86363000000000001</v>
      </c>
      <c r="N541" s="126">
        <f>H541*J541*V541/M541</f>
        <v>14560.656762734041</v>
      </c>
      <c r="O541" s="127">
        <f>N541 / AA816</f>
        <v>7.2834419182649571E-5</v>
      </c>
      <c r="P541" s="268">
        <f>N541 / AA856</f>
        <v>6.7884963596363023E-5</v>
      </c>
      <c r="Q541" s="128">
        <f>IF(OR(OR(J541=0,G541 = "#N/A N/A"),G541="#N/A Real Time"),0,G541*J541*V541/M541)</f>
        <v>2156433.2665609112</v>
      </c>
      <c r="R541" s="129">
        <f>Q541 / AA816*100</f>
        <v>1.07867774809504</v>
      </c>
      <c r="S541" s="273">
        <f>Q541 / AA856*100</f>
        <v>1.0053763108621363</v>
      </c>
      <c r="T541" s="129">
        <f>IF(S541&lt;0,R541,0)</f>
        <v>0</v>
      </c>
      <c r="U541" s="273">
        <f>IF(S541&gt;0,R541,0)</f>
        <v>1.07867774809504</v>
      </c>
      <c r="V541" s="120">
        <f>IF(EXACT(D541,UPPER(D541)),1,0.01)/X541</f>
        <v>0.01</v>
      </c>
      <c r="W541" s="120">
        <v>0</v>
      </c>
      <c r="X541" s="120">
        <v>1</v>
      </c>
      <c r="Y541" s="127">
        <f>IF(AND(S541&lt;0,O541&gt;0),O541,0)</f>
        <v>0</v>
      </c>
      <c r="Z541" s="127">
        <f>IF(AND(S541&gt;0,O541&gt;0),O541,0)</f>
        <v>7.2834419182649571E-5</v>
      </c>
      <c r="AA541" s="74"/>
      <c r="AB541" s="130">
        <f>_xll.BDH(C541,$AB$11,$D$1,$D$1)</f>
        <v>145.80000000000001</v>
      </c>
      <c r="AC541" s="130">
        <f>IF(OR(OR(F541="#N/A N/A",F541="#N/A Real Time"),OR(AB541="#N/A N/A",AB541="#N/A Real Time")),0,  F541 - AB541)</f>
        <v>1.2999999999999829</v>
      </c>
      <c r="AD541" s="177">
        <f>IF(OR(AB541=0,AB541="#N/A N/A"),0,AC541 / AB541*100)</f>
        <v>0.8916323731138428</v>
      </c>
      <c r="AE541" s="132">
        <v>1257502</v>
      </c>
      <c r="AF541" s="133">
        <f>IF(D541 = D856,1,_xll.BDP(K541,$AF$11)*L541)</f>
        <v>0.86409000000000002</v>
      </c>
      <c r="AG541" s="134">
        <f>AC541*AE541*V541/AF541 / AI816</f>
        <v>9.4441431384641427E-5</v>
      </c>
      <c r="AH541" s="278">
        <f>AC541*AE541*V541/AF541 / AI856</f>
        <v>8.802341300067967E-5</v>
      </c>
      <c r="AI541" s="77"/>
      <c r="AJ541" s="73"/>
      <c r="AK541" s="65"/>
    </row>
    <row r="542" spans="1:37" x14ac:dyDescent="0.2">
      <c r="B542" s="120">
        <v>6360</v>
      </c>
      <c r="C542" s="120" t="s">
        <v>1123</v>
      </c>
      <c r="D542" s="120" t="str">
        <f>_xll.BDP(C542,$D$11)</f>
        <v>GBp</v>
      </c>
      <c r="E542" s="120" t="s">
        <v>1238</v>
      </c>
      <c r="F542" s="121">
        <f>_xll.BDP(C542,$F$11)</f>
        <v>278.3</v>
      </c>
      <c r="G542" s="121">
        <f>_xll.BDP(C542,$G$11)</f>
        <v>276.5</v>
      </c>
      <c r="H542" s="122">
        <f>IF(OR(OR(G542="#N/A N/A",G542="#N/A Real Time"),OR(F542="#N/A N/A",F542="#N/A Real Time")),0,  G542 - F542)</f>
        <v>-1.8000000000000114</v>
      </c>
      <c r="I542" s="123">
        <f>IF(OR(F542=0,F542="#N/A N/A"),0,H542 / F542*100)</f>
        <v>-0.64678404599353623</v>
      </c>
      <c r="J542" s="124">
        <v>0</v>
      </c>
      <c r="K542" s="120" t="str">
        <f>CONCATENATE(D856,D542, " Curncy")</f>
        <v>EURGBp Curncy</v>
      </c>
      <c r="L542" s="120">
        <f>IF(D542 = D856,1,_xll.BDP(K542,$L$11))</f>
        <v>1</v>
      </c>
      <c r="M542" s="260">
        <f>IF(D542 = D856,1,_xll.BDP(K542,$M$11)*L542)</f>
        <v>0.86363000000000001</v>
      </c>
      <c r="N542" s="126">
        <f>H542*J542*V542/M542</f>
        <v>0</v>
      </c>
      <c r="O542" s="127">
        <f>N542 / AA816</f>
        <v>0</v>
      </c>
      <c r="P542" s="268">
        <f>N542 / AA856</f>
        <v>0</v>
      </c>
      <c r="Q542" s="128">
        <f>IF(OR(OR(J542=0,G542 = "#N/A N/A"),G542="#N/A Real Time"),0,G542*J542*V542/M542)</f>
        <v>0</v>
      </c>
      <c r="R542" s="129">
        <f>Q542 / AA816*100</f>
        <v>0</v>
      </c>
      <c r="S542" s="273">
        <f>Q542 / AA856*100</f>
        <v>0</v>
      </c>
      <c r="T542" s="129">
        <f>IF(S542&lt;0,R542,0)</f>
        <v>0</v>
      </c>
      <c r="U542" s="273">
        <f>IF(S542&gt;0,R542,0)</f>
        <v>0</v>
      </c>
      <c r="V542" s="120">
        <f>IF(EXACT(D542,UPPER(D542)),1,0.01)/X542</f>
        <v>0.01</v>
      </c>
      <c r="W542" s="120">
        <v>0</v>
      </c>
      <c r="X542" s="120">
        <v>1</v>
      </c>
      <c r="Y542" s="127">
        <f>IF(AND(S542&lt;0,O542&gt;0),O542,0)</f>
        <v>0</v>
      </c>
      <c r="Z542" s="127">
        <f>IF(AND(S542&gt;0,O542&gt;0),O542,0)</f>
        <v>0</v>
      </c>
      <c r="AA542" s="74"/>
      <c r="AB542" s="130">
        <f>_xll.BDH(C542,$AB$11,$D$1,$D$1)</f>
        <v>277.89999999999998</v>
      </c>
      <c r="AC542" s="130">
        <f>IF(OR(OR(F542="#N/A N/A",F542="#N/A Real Time"),OR(AB542="#N/A N/A",AB542="#N/A Real Time")),0,  F542 - AB542)</f>
        <v>0.40000000000003411</v>
      </c>
      <c r="AD542" s="177">
        <f>IF(OR(AB542=0,AB542="#N/A N/A"),0,AC542 / AB542*100)</f>
        <v>0.1439366678661512</v>
      </c>
      <c r="AE542" s="132">
        <v>0</v>
      </c>
      <c r="AF542" s="133">
        <f>IF(D542 = D856,1,_xll.BDP(K542,$AF$11)*L542)</f>
        <v>0.86409000000000002</v>
      </c>
      <c r="AG542" s="134">
        <f>AC542*AE542*V542/AF542 / AI816</f>
        <v>0</v>
      </c>
      <c r="AH542" s="278">
        <f>AC542*AE542*V542/AF542 / AI856</f>
        <v>0</v>
      </c>
      <c r="AI542" s="77"/>
      <c r="AJ542" s="73"/>
      <c r="AK542" s="65"/>
    </row>
    <row r="543" spans="1:37" x14ac:dyDescent="0.2">
      <c r="B543" s="120">
        <v>6244</v>
      </c>
      <c r="C543" s="120" t="s">
        <v>1124</v>
      </c>
      <c r="D543" s="120" t="str">
        <f>_xll.BDP(C543,$D$11)</f>
        <v>GBp</v>
      </c>
      <c r="E543" s="120" t="s">
        <v>1322</v>
      </c>
      <c r="F543" s="121">
        <f>_xll.BDP(C543,$F$11)</f>
        <v>192</v>
      </c>
      <c r="G543" s="121">
        <f>_xll.BDP(C543,$G$11)</f>
        <v>191.75</v>
      </c>
      <c r="H543" s="122">
        <f>IF(OR(OR(G543="#N/A N/A",G543="#N/A Real Time"),OR(F543="#N/A N/A",F543="#N/A Real Time")),0,  G543 - F543)</f>
        <v>-0.25</v>
      </c>
      <c r="I543" s="123">
        <f>IF(OR(F543=0,F543="#N/A N/A"),0,H543 / F543*100)</f>
        <v>-0.13020833333333331</v>
      </c>
      <c r="J543" s="124">
        <v>0</v>
      </c>
      <c r="K543" s="120" t="str">
        <f>CONCATENATE(D856,D543, " Curncy")</f>
        <v>EURGBp Curncy</v>
      </c>
      <c r="L543" s="120">
        <f>IF(D543 = D856,1,_xll.BDP(K543,$L$11))</f>
        <v>1</v>
      </c>
      <c r="M543" s="260">
        <f>IF(D543 = D856,1,_xll.BDP(K543,$M$11)*L543)</f>
        <v>0.86363000000000001</v>
      </c>
      <c r="N543" s="126">
        <f>H543*J543*V543/M543</f>
        <v>0</v>
      </c>
      <c r="O543" s="127">
        <f>N543 / AA816</f>
        <v>0</v>
      </c>
      <c r="P543" s="268">
        <f>N543 / AA856</f>
        <v>0</v>
      </c>
      <c r="Q543" s="128">
        <f>IF(OR(OR(J543=0,G543 = "#N/A N/A"),G543="#N/A Real Time"),0,G543*J543*V543/M543)</f>
        <v>0</v>
      </c>
      <c r="R543" s="129">
        <f>Q543 / AA816*100</f>
        <v>0</v>
      </c>
      <c r="S543" s="273">
        <f>Q543 / AA856*100</f>
        <v>0</v>
      </c>
      <c r="T543" s="129">
        <f>IF(S543&lt;0,R543,0)</f>
        <v>0</v>
      </c>
      <c r="U543" s="273">
        <f>IF(S543&gt;0,R543,0)</f>
        <v>0</v>
      </c>
      <c r="V543" s="120">
        <f>IF(EXACT(D543,UPPER(D543)),1,0.01)/X543</f>
        <v>0.01</v>
      </c>
      <c r="W543" s="120">
        <v>0</v>
      </c>
      <c r="X543" s="120">
        <v>1</v>
      </c>
      <c r="Y543" s="127">
        <f>IF(AND(S543&lt;0,O543&gt;0),O543,0)</f>
        <v>0</v>
      </c>
      <c r="Z543" s="127">
        <f>IF(AND(S543&gt;0,O543&gt;0),O543,0)</f>
        <v>0</v>
      </c>
      <c r="AA543" s="74"/>
      <c r="AB543" s="130">
        <f>_xll.BDH(C543,$AB$11,$D$1,$D$1)</f>
        <v>190.2</v>
      </c>
      <c r="AC543" s="130">
        <f>IF(OR(OR(F543="#N/A N/A",F543="#N/A Real Time"),OR(AB543="#N/A N/A",AB543="#N/A Real Time")),0,  F543 - AB543)</f>
        <v>1.8000000000000114</v>
      </c>
      <c r="AD543" s="177">
        <f>IF(OR(AB543=0,AB543="#N/A N/A"),0,AC543 / AB543*100)</f>
        <v>0.94637223974764018</v>
      </c>
      <c r="AE543" s="132">
        <v>0</v>
      </c>
      <c r="AF543" s="133">
        <f>IF(D543 = D856,1,_xll.BDP(K543,$AF$11)*L543)</f>
        <v>0.86409000000000002</v>
      </c>
      <c r="AG543" s="134">
        <f>AC543*AE543*V543/AF543 / AI816</f>
        <v>0</v>
      </c>
      <c r="AH543" s="278">
        <f>AC543*AE543*V543/AF543 / AI856</f>
        <v>0</v>
      </c>
      <c r="AI543" s="77"/>
      <c r="AJ543" s="73"/>
      <c r="AK543" s="65"/>
    </row>
    <row r="544" spans="1:37" x14ac:dyDescent="0.2">
      <c r="A544" s="120"/>
      <c r="B544" s="120">
        <v>24540</v>
      </c>
      <c r="C544" s="120" t="s">
        <v>1339</v>
      </c>
      <c r="D544" s="120" t="str">
        <f>_xll.BDP(C544,$D$11)</f>
        <v>GBp</v>
      </c>
      <c r="E544" s="120" t="s">
        <v>1340</v>
      </c>
      <c r="F544" s="121">
        <f>_xll.BDP(C544,$F$11)</f>
        <v>786</v>
      </c>
      <c r="G544" s="121">
        <f>_xll.BDP(C544,$G$11)</f>
        <v>820</v>
      </c>
      <c r="H544" s="122">
        <f>IF(OR(OR(G544="#N/A N/A",G544="#N/A Real Time"),OR(F544="#N/A N/A",F544="#N/A Real Time")),0,  G544 - F544)</f>
        <v>34</v>
      </c>
      <c r="I544" s="123">
        <f>IF(OR(F544=0,F544="#N/A N/A"),0,H544 / F544*100)</f>
        <v>4.3256997455470731</v>
      </c>
      <c r="J544" s="124">
        <v>-1201496</v>
      </c>
      <c r="K544" s="120" t="str">
        <f>CONCATENATE(D856,D544, " Curncy")</f>
        <v>EURGBp Curncy</v>
      </c>
      <c r="L544" s="120">
        <f>IF(D544 = D856,1,_xll.BDP(K544,$L$11))</f>
        <v>1</v>
      </c>
      <c r="M544" s="260">
        <f>IF(D544 = D856,1,_xll.BDP(K544,$M$11)*L544)</f>
        <v>0.86363000000000001</v>
      </c>
      <c r="N544" s="126">
        <f>H544*J544*V544/M544</f>
        <v>-473013.48957308108</v>
      </c>
      <c r="O544" s="127">
        <f>N544 / AA816</f>
        <v>-2.3660789028959071E-3</v>
      </c>
      <c r="P544" s="268">
        <f>N544 / AA856</f>
        <v>-2.2052922504457065E-3</v>
      </c>
      <c r="Q544" s="128">
        <f>IF(OR(OR(J544=0,G544 = "#N/A N/A"),G544="#N/A Real Time"),0,G544*J544*V544/M544)</f>
        <v>-11407972.395586073</v>
      </c>
      <c r="R544" s="129">
        <f>Q544 / AA816*100</f>
        <v>-5.7064255893371874</v>
      </c>
      <c r="S544" s="273">
        <f>Q544 / AA856*100</f>
        <v>-5.3186460157808213</v>
      </c>
      <c r="T544" s="129">
        <f>IF(S544&lt;0,R544,0)</f>
        <v>-5.7064255893371874</v>
      </c>
      <c r="U544" s="273">
        <f>IF(S544&gt;0,R544,0)</f>
        <v>0</v>
      </c>
      <c r="V544" s="120">
        <f>IF(EXACT(D544,UPPER(D544)),1,0.01)/X544</f>
        <v>0.01</v>
      </c>
      <c r="W544" s="120">
        <v>0</v>
      </c>
      <c r="X544" s="120">
        <v>1</v>
      </c>
      <c r="Y544" s="127">
        <f>IF(AND(S544&lt;0,O544&gt;0),O544,0)</f>
        <v>0</v>
      </c>
      <c r="Z544" s="127">
        <f>IF(AND(S544&gt;0,O544&gt;0),O544,0)</f>
        <v>0</v>
      </c>
      <c r="AA544" s="120"/>
      <c r="AB544" s="130">
        <f>_xll.BDH(C544,$AB$11,$D$1,$D$1)</f>
        <v>774.5</v>
      </c>
      <c r="AC544" s="130">
        <f>IF(OR(OR(F544="#N/A N/A",F544="#N/A Real Time"),OR(AB544="#N/A N/A",AB544="#N/A Real Time")),0,  F544 - AB544)</f>
        <v>11.5</v>
      </c>
      <c r="AD544" s="177">
        <f>IF(OR(AB544=0,AB544="#N/A N/A"),0,AC544 / AB544*100)</f>
        <v>1.4848289218850872</v>
      </c>
      <c r="AE544" s="132">
        <v>-1201496</v>
      </c>
      <c r="AF544" s="133">
        <f>IF(D544 = D856,1,_xll.BDP(K544,$AF$11)*L544)</f>
        <v>0.86409000000000002</v>
      </c>
      <c r="AG544" s="134">
        <f>AC544*AE544*V544/AF544 / AI816</f>
        <v>-7.9823486654409385E-4</v>
      </c>
      <c r="AH544" s="278">
        <f>AC544*AE544*V544/AF544 / AI856</f>
        <v>-7.439886954189027E-4</v>
      </c>
      <c r="AI544" s="135"/>
      <c r="AJ544" s="73"/>
      <c r="AK544" s="65"/>
    </row>
    <row r="545" spans="1:37" x14ac:dyDescent="0.2">
      <c r="A545" s="120"/>
      <c r="B545" s="120">
        <v>6434</v>
      </c>
      <c r="C545" s="120" t="s">
        <v>1341</v>
      </c>
      <c r="D545" s="120" t="str">
        <f>_xll.BDP(C545,$D$11)</f>
        <v>GBp</v>
      </c>
      <c r="E545" s="120" t="s">
        <v>1342</v>
      </c>
      <c r="F545" s="121">
        <f>_xll.BDP(C545,$F$11)</f>
        <v>1938</v>
      </c>
      <c r="G545" s="121">
        <f>_xll.BDP(C545,$G$11)</f>
        <v>1953</v>
      </c>
      <c r="H545" s="122">
        <f>IF(OR(OR(G545="#N/A N/A",G545="#N/A Real Time"),OR(F545="#N/A N/A",F545="#N/A Real Time")),0,  G545 - F545)</f>
        <v>15</v>
      </c>
      <c r="I545" s="123">
        <f>IF(OR(F545=0,F545="#N/A N/A"),0,H545 / F545*100)</f>
        <v>0.77399380804953566</v>
      </c>
      <c r="J545" s="124">
        <v>-202095</v>
      </c>
      <c r="K545" s="120" t="str">
        <f>CONCATENATE(D856,D545, " Curncy")</f>
        <v>EURGBp Curncy</v>
      </c>
      <c r="L545" s="120">
        <f>IF(D545 = D856,1,_xll.BDP(K545,$L$11))</f>
        <v>1</v>
      </c>
      <c r="M545" s="260">
        <f>IF(D545 = D856,1,_xll.BDP(K545,$M$11)*L545)</f>
        <v>0.86363000000000001</v>
      </c>
      <c r="N545" s="126">
        <f>H545*J545*V545/M545</f>
        <v>-35100.969165035953</v>
      </c>
      <c r="O545" s="127">
        <f>N545 / AA816</f>
        <v>-1.7557990299082107E-4</v>
      </c>
      <c r="P545" s="268">
        <f>N545 / AA856</f>
        <v>-1.6364838844797446E-4</v>
      </c>
      <c r="Q545" s="128">
        <f>IF(OR(OR(J545=0,G545 = "#N/A N/A"),G545="#N/A Real Time"),0,G545*J545*V545/M545)</f>
        <v>-4570146.1852876814</v>
      </c>
      <c r="R545" s="129">
        <f>Q545 / AA816*100</f>
        <v>-2.2860503369404905</v>
      </c>
      <c r="S545" s="273">
        <f>Q545 / AA856*100</f>
        <v>-2.1307020175926277</v>
      </c>
      <c r="T545" s="129">
        <f>IF(S545&lt;0,R545,0)</f>
        <v>-2.2860503369404905</v>
      </c>
      <c r="U545" s="273">
        <f>IF(S545&gt;0,R545,0)</f>
        <v>0</v>
      </c>
      <c r="V545" s="120">
        <f>IF(EXACT(D545,UPPER(D545)),1,0.01)/X545</f>
        <v>0.01</v>
      </c>
      <c r="W545" s="120">
        <v>0</v>
      </c>
      <c r="X545" s="120">
        <v>1</v>
      </c>
      <c r="Y545" s="127">
        <f>IF(AND(S545&lt;0,O545&gt;0),O545,0)</f>
        <v>0</v>
      </c>
      <c r="Z545" s="127">
        <f>IF(AND(S545&gt;0,O545&gt;0),O545,0)</f>
        <v>0</v>
      </c>
      <c r="AA545" s="120"/>
      <c r="AB545" s="130">
        <f>_xll.BDH(C545,$AB$11,$D$1,$D$1)</f>
        <v>1943.5</v>
      </c>
      <c r="AC545" s="130">
        <f>IF(OR(OR(F545="#N/A N/A",F545="#N/A Real Time"),OR(AB545="#N/A N/A",AB545="#N/A Real Time")),0,  F545 - AB545)</f>
        <v>-5.5</v>
      </c>
      <c r="AD545" s="177">
        <f>IF(OR(AB545=0,AB545="#N/A N/A"),0,AC545 / AB545*100)</f>
        <v>-0.2829945973758683</v>
      </c>
      <c r="AE545" s="132">
        <v>-202095</v>
      </c>
      <c r="AF545" s="133">
        <f>IF(D545 = D856,1,_xll.BDP(K545,$AF$11)*L545)</f>
        <v>0.86409000000000002</v>
      </c>
      <c r="AG545" s="134">
        <f>AC545*AE545*V545/AF545 / AI816</f>
        <v>6.4213860810642836E-5</v>
      </c>
      <c r="AH545" s="278">
        <f>AC545*AE545*V545/AF545 / AI856</f>
        <v>5.9850037294358334E-5</v>
      </c>
      <c r="AI545" s="135"/>
      <c r="AJ545" s="73"/>
      <c r="AK545" s="65"/>
    </row>
    <row r="546" spans="1:37" x14ac:dyDescent="0.2">
      <c r="B546" s="120">
        <v>10154</v>
      </c>
      <c r="C546" s="120" t="s">
        <v>1125</v>
      </c>
      <c r="D546" s="120" t="str">
        <f>_xll.BDP(C546,$D$11)</f>
        <v>GBp</v>
      </c>
      <c r="E546" s="120" t="s">
        <v>1239</v>
      </c>
      <c r="F546" s="121">
        <f>_xll.BDP(C546,$F$11)</f>
        <v>265.5</v>
      </c>
      <c r="G546" s="121">
        <f>_xll.BDP(C546,$G$11)</f>
        <v>267.5</v>
      </c>
      <c r="H546" s="122">
        <f>IF(OR(OR(G546="#N/A N/A",G546="#N/A Real Time"),OR(F546="#N/A N/A",F546="#N/A Real Time")),0,  G546 - F546)</f>
        <v>2</v>
      </c>
      <c r="I546" s="123">
        <f>IF(OR(F546=0,F546="#N/A N/A"),0,H546 / F546*100)</f>
        <v>0.75329566854990582</v>
      </c>
      <c r="J546" s="124">
        <v>0</v>
      </c>
      <c r="K546" s="120" t="str">
        <f>CONCATENATE(D856,D546, " Curncy")</f>
        <v>EURGBp Curncy</v>
      </c>
      <c r="L546" s="120">
        <f>IF(D546 = D856,1,_xll.BDP(K546,$L$11))</f>
        <v>1</v>
      </c>
      <c r="M546" s="260">
        <f>IF(D546 = D856,1,_xll.BDP(K546,$M$11)*L546)</f>
        <v>0.86363000000000001</v>
      </c>
      <c r="N546" s="126">
        <f>H546*J546*V546/M546</f>
        <v>0</v>
      </c>
      <c r="O546" s="127">
        <f>N546 / AA816</f>
        <v>0</v>
      </c>
      <c r="P546" s="268">
        <f>N546 / AA856</f>
        <v>0</v>
      </c>
      <c r="Q546" s="128">
        <f>IF(OR(OR(J546=0,G546 = "#N/A N/A"),G546="#N/A Real Time"),0,G546*J546*V546/M546)</f>
        <v>0</v>
      </c>
      <c r="R546" s="129">
        <f>Q546 / AA816*100</f>
        <v>0</v>
      </c>
      <c r="S546" s="273">
        <f>Q546 / AA856*100</f>
        <v>0</v>
      </c>
      <c r="T546" s="129">
        <f>IF(S546&lt;0,R546,0)</f>
        <v>0</v>
      </c>
      <c r="U546" s="273">
        <f>IF(S546&gt;0,R546,0)</f>
        <v>0</v>
      </c>
      <c r="V546" s="120">
        <f>IF(EXACT(D546,UPPER(D546)),1,0.01)/X546</f>
        <v>0.01</v>
      </c>
      <c r="W546" s="120">
        <v>0</v>
      </c>
      <c r="X546" s="120">
        <v>1</v>
      </c>
      <c r="Y546" s="127">
        <f>IF(AND(S546&lt;0,O546&gt;0),O546,0)</f>
        <v>0</v>
      </c>
      <c r="Z546" s="127">
        <f>IF(AND(S546&gt;0,O546&gt;0),O546,0)</f>
        <v>0</v>
      </c>
      <c r="AA546" s="74"/>
      <c r="AB546" s="130">
        <f>_xll.BDH(C546,$AB$11,$D$1,$D$1)</f>
        <v>262.5</v>
      </c>
      <c r="AC546" s="130">
        <f>IF(OR(OR(F546="#N/A N/A",F546="#N/A Real Time"),OR(AB546="#N/A N/A",AB546="#N/A Real Time")),0,  F546 - AB546)</f>
        <v>3</v>
      </c>
      <c r="AD546" s="177">
        <f>IF(OR(AB546=0,AB546="#N/A N/A"),0,AC546 / AB546*100)</f>
        <v>1.1428571428571428</v>
      </c>
      <c r="AE546" s="132">
        <v>0</v>
      </c>
      <c r="AF546" s="133">
        <f>IF(D546 = D856,1,_xll.BDP(K546,$AF$11)*L546)</f>
        <v>0.86409000000000002</v>
      </c>
      <c r="AG546" s="134">
        <f>AC546*AE546*V546/AF546 / AI816</f>
        <v>0</v>
      </c>
      <c r="AH546" s="278">
        <f>AC546*AE546*V546/AF546 / AI856</f>
        <v>0</v>
      </c>
      <c r="AI546" s="77"/>
      <c r="AJ546" s="73"/>
      <c r="AK546" s="65"/>
    </row>
    <row r="547" spans="1:37" x14ac:dyDescent="0.2">
      <c r="B547" s="120">
        <v>6505</v>
      </c>
      <c r="C547" s="120" t="s">
        <v>1127</v>
      </c>
      <c r="D547" s="120" t="str">
        <f>_xll.BDP(C547,$D$11)</f>
        <v>GBp</v>
      </c>
      <c r="E547" s="120" t="s">
        <v>1306</v>
      </c>
      <c r="F547" s="121">
        <f>_xll.BDP(C547,$F$11)</f>
        <v>19.725000000000001</v>
      </c>
      <c r="G547" s="121">
        <f>_xll.BDP(C547,$G$11)</f>
        <v>19.7</v>
      </c>
      <c r="H547" s="122">
        <f>IF(OR(OR(G547="#N/A N/A",G547="#N/A Real Time"),OR(F547="#N/A N/A",F547="#N/A Real Time")),0,  G547 - F547)</f>
        <v>-2.5000000000002132E-2</v>
      </c>
      <c r="I547" s="123">
        <f>IF(OR(F547=0,F547="#N/A N/A"),0,H547 / F547*100)</f>
        <v>-0.12674271229405387</v>
      </c>
      <c r="J547" s="124">
        <v>0</v>
      </c>
      <c r="K547" s="120" t="str">
        <f>CONCATENATE(D856,D547, " Curncy")</f>
        <v>EURGBp Curncy</v>
      </c>
      <c r="L547" s="120">
        <f>IF(D547 = D856,1,_xll.BDP(K547,$L$11))</f>
        <v>1</v>
      </c>
      <c r="M547" s="260">
        <f>IF(D547 = D856,1,_xll.BDP(K547,$M$11)*L547)</f>
        <v>0.86363000000000001</v>
      </c>
      <c r="N547" s="126">
        <f>H547*J547*V547/M547</f>
        <v>0</v>
      </c>
      <c r="O547" s="127">
        <f>N547 / AA816</f>
        <v>0</v>
      </c>
      <c r="P547" s="268">
        <f>N547 / AA856</f>
        <v>0</v>
      </c>
      <c r="Q547" s="128">
        <f>IF(OR(OR(J547=0,G547 = "#N/A N/A"),G547="#N/A Real Time"),0,G547*J547*V547/M547)</f>
        <v>0</v>
      </c>
      <c r="R547" s="129">
        <f>Q547 / AA816*100</f>
        <v>0</v>
      </c>
      <c r="S547" s="273">
        <f>Q547 / AA856*100</f>
        <v>0</v>
      </c>
      <c r="T547" s="129">
        <f>IF(S547&lt;0,R547,0)</f>
        <v>0</v>
      </c>
      <c r="U547" s="273">
        <f>IF(S547&gt;0,R547,0)</f>
        <v>0</v>
      </c>
      <c r="V547" s="120">
        <f>IF(EXACT(D547,UPPER(D547)),1,0.01)/X547</f>
        <v>0.01</v>
      </c>
      <c r="W547" s="120">
        <v>0</v>
      </c>
      <c r="X547" s="120">
        <v>1</v>
      </c>
      <c r="Y547" s="127">
        <f>IF(AND(S547&lt;0,O547&gt;0),O547,0)</f>
        <v>0</v>
      </c>
      <c r="Z547" s="127">
        <f>IF(AND(S547&gt;0,O547&gt;0),O547,0)</f>
        <v>0</v>
      </c>
      <c r="AA547" s="74"/>
      <c r="AB547" s="130">
        <f>_xll.BDH(C547,$AB$11,$D$1,$D$1)</f>
        <v>20</v>
      </c>
      <c r="AC547" s="130">
        <f>IF(OR(OR(F547="#N/A N/A",F547="#N/A Real Time"),OR(AB547="#N/A N/A",AB547="#N/A Real Time")),0,  F547 - AB547)</f>
        <v>-0.27499999999999858</v>
      </c>
      <c r="AD547" s="177">
        <f>IF(OR(AB547=0,AB547="#N/A N/A"),0,AC547 / AB547*100)</f>
        <v>-1.3749999999999929</v>
      </c>
      <c r="AE547" s="132">
        <v>0</v>
      </c>
      <c r="AF547" s="133">
        <f>IF(D547 = D856,1,_xll.BDP(K547,$AF$11)*L547)</f>
        <v>0.86409000000000002</v>
      </c>
      <c r="AG547" s="134">
        <f>AC547*AE547*V547/AF547 / AI816</f>
        <v>0</v>
      </c>
      <c r="AH547" s="278">
        <f>AC547*AE547*V547/AF547 / AI856</f>
        <v>0</v>
      </c>
      <c r="AI547" s="77"/>
      <c r="AJ547" s="73"/>
      <c r="AK547" s="65"/>
    </row>
    <row r="548" spans="1:37" x14ac:dyDescent="0.2">
      <c r="B548" s="120">
        <v>6010</v>
      </c>
      <c r="C548" s="120" t="s">
        <v>1128</v>
      </c>
      <c r="D548" s="120" t="str">
        <f>_xll.BDP(C548,$D$11)</f>
        <v>GBp</v>
      </c>
      <c r="E548" s="120" t="s">
        <v>1241</v>
      </c>
      <c r="F548" s="121">
        <f>_xll.BDP(C548,$F$11)</f>
        <v>817.3</v>
      </c>
      <c r="G548" s="121">
        <f>_xll.BDP(C548,$G$11)</f>
        <v>820</v>
      </c>
      <c r="H548" s="122">
        <f>IF(OR(OR(G548="#N/A N/A",G548="#N/A Real Time"),OR(F548="#N/A N/A",F548="#N/A Real Time")),0,  G548 - F548)</f>
        <v>2.7000000000000455</v>
      </c>
      <c r="I548" s="123">
        <f>IF(OR(F548=0,F548="#N/A N/A"),0,H548 / F548*100)</f>
        <v>0.3303560504098918</v>
      </c>
      <c r="J548" s="124">
        <v>0</v>
      </c>
      <c r="K548" s="120" t="str">
        <f>CONCATENATE(D856,D548, " Curncy")</f>
        <v>EURGBp Curncy</v>
      </c>
      <c r="L548" s="120">
        <f>IF(D548 = D856,1,_xll.BDP(K548,$L$11))</f>
        <v>1</v>
      </c>
      <c r="M548" s="260">
        <f>IF(D548 = D856,1,_xll.BDP(K548,$M$11)*L548)</f>
        <v>0.86363000000000001</v>
      </c>
      <c r="N548" s="126">
        <f>H548*J548*V548/M548</f>
        <v>0</v>
      </c>
      <c r="O548" s="127">
        <f>N548 / AA816</f>
        <v>0</v>
      </c>
      <c r="P548" s="268">
        <f>N548 / AA856</f>
        <v>0</v>
      </c>
      <c r="Q548" s="128">
        <f>IF(OR(OR(J548=0,G548 = "#N/A N/A"),G548="#N/A Real Time"),0,G548*J548*V548/M548)</f>
        <v>0</v>
      </c>
      <c r="R548" s="129">
        <f>Q548 / AA816*100</f>
        <v>0</v>
      </c>
      <c r="S548" s="273">
        <f>Q548 / AA856*100</f>
        <v>0</v>
      </c>
      <c r="T548" s="129">
        <f>IF(S548&lt;0,R548,0)</f>
        <v>0</v>
      </c>
      <c r="U548" s="273">
        <f>IF(S548&gt;0,R548,0)</f>
        <v>0</v>
      </c>
      <c r="V548" s="120">
        <f>IF(EXACT(D548,UPPER(D548)),1,0.01)/X548</f>
        <v>0.01</v>
      </c>
      <c r="W548" s="120">
        <v>0</v>
      </c>
      <c r="X548" s="120">
        <v>1</v>
      </c>
      <c r="Y548" s="127">
        <f>IF(AND(S548&lt;0,O548&gt;0),O548,0)</f>
        <v>0</v>
      </c>
      <c r="Z548" s="127">
        <f>IF(AND(S548&gt;0,O548&gt;0),O548,0)</f>
        <v>0</v>
      </c>
      <c r="AA548" s="74"/>
      <c r="AB548" s="130">
        <f>_xll.BDH(C548,$AB$11,$D$1,$D$1)</f>
        <v>825.5</v>
      </c>
      <c r="AC548" s="130">
        <f>IF(OR(OR(F548="#N/A N/A",F548="#N/A Real Time"),OR(AB548="#N/A N/A",AB548="#N/A Real Time")),0,  F548 - AB548)</f>
        <v>-8.2000000000000455</v>
      </c>
      <c r="AD548" s="177">
        <f>IF(OR(AB548=0,AB548="#N/A N/A"),0,AC548 / AB548*100)</f>
        <v>-0.99333737129013266</v>
      </c>
      <c r="AE548" s="132">
        <v>0</v>
      </c>
      <c r="AF548" s="133">
        <f>IF(D548 = D856,1,_xll.BDP(K548,$AF$11)*L548)</f>
        <v>0.86409000000000002</v>
      </c>
      <c r="AG548" s="134">
        <f>AC548*AE548*V548/AF548 / AI816</f>
        <v>0</v>
      </c>
      <c r="AH548" s="278">
        <f>AC548*AE548*V548/AF548 / AI856</f>
        <v>0</v>
      </c>
      <c r="AI548" s="77"/>
      <c r="AJ548" s="73"/>
      <c r="AK548" s="65"/>
    </row>
    <row r="549" spans="1:37" x14ac:dyDescent="0.2">
      <c r="B549" s="120">
        <v>3823</v>
      </c>
      <c r="C549" s="120" t="s">
        <v>1129</v>
      </c>
      <c r="D549" s="120" t="str">
        <f>_xll.BDP(C549,$D$11)</f>
        <v>GBp</v>
      </c>
      <c r="E549" s="120" t="s">
        <v>1242</v>
      </c>
      <c r="F549" s="121">
        <f>_xll.BDP(C549,$F$11)</f>
        <v>5616</v>
      </c>
      <c r="G549" s="121">
        <f>_xll.BDP(C549,$G$11)</f>
        <v>5674</v>
      </c>
      <c r="H549" s="122">
        <f>IF(OR(OR(G549="#N/A N/A",G549="#N/A Real Time"),OR(F549="#N/A N/A",F549="#N/A Real Time")),0,  G549 - F549)</f>
        <v>58</v>
      </c>
      <c r="I549" s="123">
        <f>IF(OR(F549=0,F549="#N/A N/A"),0,H549 / F549*100)</f>
        <v>1.0327635327635327</v>
      </c>
      <c r="J549" s="124">
        <v>0</v>
      </c>
      <c r="K549" s="120" t="str">
        <f>CONCATENATE(D856,D549, " Curncy")</f>
        <v>EURGBp Curncy</v>
      </c>
      <c r="L549" s="120">
        <f>IF(D549 = D856,1,_xll.BDP(K549,$L$11))</f>
        <v>1</v>
      </c>
      <c r="M549" s="260">
        <f>IF(D549 = D856,1,_xll.BDP(K549,$M$11)*L549)</f>
        <v>0.86363000000000001</v>
      </c>
      <c r="N549" s="126">
        <f>H549*J549*V549/M549</f>
        <v>0</v>
      </c>
      <c r="O549" s="127">
        <f>N549 / AA816</f>
        <v>0</v>
      </c>
      <c r="P549" s="268">
        <f>N549 / AA856</f>
        <v>0</v>
      </c>
      <c r="Q549" s="128">
        <f>IF(OR(OR(J549=0,G549 = "#N/A N/A"),G549="#N/A Real Time"),0,G549*J549*V549/M549)</f>
        <v>0</v>
      </c>
      <c r="R549" s="129">
        <f>Q549 / AA816*100</f>
        <v>0</v>
      </c>
      <c r="S549" s="273">
        <f>Q549 / AA856*100</f>
        <v>0</v>
      </c>
      <c r="T549" s="129">
        <f>IF(S549&lt;0,R549,0)</f>
        <v>0</v>
      </c>
      <c r="U549" s="273">
        <f>IF(S549&gt;0,R549,0)</f>
        <v>0</v>
      </c>
      <c r="V549" s="120">
        <f>IF(EXACT(D549,UPPER(D549)),1,0.01)/X549</f>
        <v>0.01</v>
      </c>
      <c r="W549" s="120">
        <v>0</v>
      </c>
      <c r="X549" s="120">
        <v>1</v>
      </c>
      <c r="Y549" s="127">
        <f>IF(AND(S549&lt;0,O549&gt;0),O549,0)</f>
        <v>0</v>
      </c>
      <c r="Z549" s="127">
        <f>IF(AND(S549&gt;0,O549&gt;0),O549,0)</f>
        <v>0</v>
      </c>
      <c r="AA549" s="74"/>
      <c r="AB549" s="130">
        <f>_xll.BDH(C549,$AB$11,$D$1,$D$1)</f>
        <v>5676</v>
      </c>
      <c r="AC549" s="130">
        <f>IF(OR(OR(F549="#N/A N/A",F549="#N/A Real Time"),OR(AB549="#N/A N/A",AB549="#N/A Real Time")),0,  F549 - AB549)</f>
        <v>-60</v>
      </c>
      <c r="AD549" s="177">
        <f>IF(OR(AB549=0,AB549="#N/A N/A"),0,AC549 / AB549*100)</f>
        <v>-1.0570824524312896</v>
      </c>
      <c r="AE549" s="132">
        <v>0</v>
      </c>
      <c r="AF549" s="133">
        <f>IF(D549 = D856,1,_xll.BDP(K549,$AF$11)*L549)</f>
        <v>0.86409000000000002</v>
      </c>
      <c r="AG549" s="134">
        <f>AC549*AE549*V549/AF549 / AI816</f>
        <v>0</v>
      </c>
      <c r="AH549" s="278">
        <f>AC549*AE549*V549/AF549 / AI856</f>
        <v>0</v>
      </c>
      <c r="AI549" s="77"/>
      <c r="AJ549" s="73"/>
      <c r="AK549" s="65"/>
    </row>
    <row r="550" spans="1:37" x14ac:dyDescent="0.2">
      <c r="B550" s="120">
        <v>3928</v>
      </c>
      <c r="C550" s="120" t="s">
        <v>1130</v>
      </c>
      <c r="D550" s="120" t="str">
        <f>_xll.BDP(C550,$D$11)</f>
        <v>GBp</v>
      </c>
      <c r="E550" s="120" t="s">
        <v>1243</v>
      </c>
      <c r="F550" s="121">
        <f>_xll.BDP(C550,$F$11)</f>
        <v>1396</v>
      </c>
      <c r="G550" s="121">
        <f>_xll.BDP(C550,$G$11)</f>
        <v>1410.5</v>
      </c>
      <c r="H550" s="122">
        <f>IF(OR(OR(G550="#N/A N/A",G550="#N/A Real Time"),OR(F550="#N/A N/A",F550="#N/A Real Time")),0,  G550 - F550)</f>
        <v>14.5</v>
      </c>
      <c r="I550" s="123">
        <f>IF(OR(F550=0,F550="#N/A N/A"),0,H550 / F550*100)</f>
        <v>1.0386819484240688</v>
      </c>
      <c r="J550" s="124">
        <v>0</v>
      </c>
      <c r="K550" s="120" t="str">
        <f>CONCATENATE(D856,D550, " Curncy")</f>
        <v>EURGBp Curncy</v>
      </c>
      <c r="L550" s="120">
        <f>IF(D550 = D856,1,_xll.BDP(K550,$L$11))</f>
        <v>1</v>
      </c>
      <c r="M550" s="260">
        <f>IF(D550 = D856,1,_xll.BDP(K550,$M$11)*L550)</f>
        <v>0.86363000000000001</v>
      </c>
      <c r="N550" s="126">
        <f>H550*J550*V550/M550</f>
        <v>0</v>
      </c>
      <c r="O550" s="127">
        <f>N550 / AA816</f>
        <v>0</v>
      </c>
      <c r="P550" s="268">
        <f>N550 / AA856</f>
        <v>0</v>
      </c>
      <c r="Q550" s="128">
        <f>IF(OR(OR(J550=0,G550 = "#N/A N/A"),G550="#N/A Real Time"),0,G550*J550*V550/M550)</f>
        <v>0</v>
      </c>
      <c r="R550" s="129">
        <f>Q550 / AA816*100</f>
        <v>0</v>
      </c>
      <c r="S550" s="273">
        <f>Q550 / AA856*100</f>
        <v>0</v>
      </c>
      <c r="T550" s="129">
        <f>IF(S550&lt;0,R550,0)</f>
        <v>0</v>
      </c>
      <c r="U550" s="273">
        <f>IF(S550&gt;0,R550,0)</f>
        <v>0</v>
      </c>
      <c r="V550" s="120">
        <f>IF(EXACT(D550,UPPER(D550)),1,0.01)/X550</f>
        <v>0.01</v>
      </c>
      <c r="W550" s="120">
        <v>0</v>
      </c>
      <c r="X550" s="120">
        <v>1</v>
      </c>
      <c r="Y550" s="127">
        <f>IF(AND(S550&lt;0,O550&gt;0),O550,0)</f>
        <v>0</v>
      </c>
      <c r="Z550" s="127">
        <f>IF(AND(S550&gt;0,O550&gt;0),O550,0)</f>
        <v>0</v>
      </c>
      <c r="AA550" s="74"/>
      <c r="AB550" s="130">
        <f>_xll.BDH(C550,$AB$11,$D$1,$D$1)</f>
        <v>1401.5</v>
      </c>
      <c r="AC550" s="130">
        <f>IF(OR(OR(F550="#N/A N/A",F550="#N/A Real Time"),OR(AB550="#N/A N/A",AB550="#N/A Real Time")),0,  F550 - AB550)</f>
        <v>-5.5</v>
      </c>
      <c r="AD550" s="177">
        <f>IF(OR(AB550=0,AB550="#N/A N/A"),0,AC550 / AB550*100)</f>
        <v>-0.39243667499108098</v>
      </c>
      <c r="AE550" s="132">
        <v>0</v>
      </c>
      <c r="AF550" s="133">
        <f>IF(D550 = D856,1,_xll.BDP(K550,$AF$11)*L550)</f>
        <v>0.86409000000000002</v>
      </c>
      <c r="AG550" s="134">
        <f>AC550*AE550*V550/AF550 / AI816</f>
        <v>0</v>
      </c>
      <c r="AH550" s="278">
        <f>AC550*AE550*V550/AF550 / AI856</f>
        <v>0</v>
      </c>
      <c r="AI550" s="77"/>
      <c r="AJ550" s="73"/>
      <c r="AK550" s="65"/>
    </row>
    <row r="551" spans="1:37" x14ac:dyDescent="0.2">
      <c r="B551" s="120">
        <v>21052</v>
      </c>
      <c r="C551" s="120" t="s">
        <v>486</v>
      </c>
      <c r="D551" s="120" t="str">
        <f>_xll.BDP(C551,$D$11)</f>
        <v>USD</v>
      </c>
      <c r="E551" s="120" t="s">
        <v>507</v>
      </c>
      <c r="F551" s="121">
        <f>_xll.BDP(C551,$F$11)</f>
        <v>22.8</v>
      </c>
      <c r="G551" s="121">
        <f>_xll.BDP(C551,$G$11)</f>
        <v>22.8</v>
      </c>
      <c r="H551" s="122">
        <f>IF(OR(OR(G551="#N/A N/A",G551="#N/A Real Time"),OR(F551="#N/A N/A",F551="#N/A Real Time")),0,  G551 - F551)</f>
        <v>0</v>
      </c>
      <c r="I551" s="123">
        <f>IF(OR(F551=0,F551="#N/A N/A"),0,H551 / F551*100)</f>
        <v>0</v>
      </c>
      <c r="J551" s="124">
        <v>0</v>
      </c>
      <c r="K551" s="120" t="str">
        <f>CONCATENATE(D856,D551, " Curncy")</f>
        <v>EURUSD Curncy</v>
      </c>
      <c r="L551" s="120">
        <f>IF(D551 = D856,1,_xll.BDP(K551,$L$11))</f>
        <v>1</v>
      </c>
      <c r="M551" s="260">
        <f>IF(D551 = D856,1,_xll.BDP(K551,$M$11)*L551)</f>
        <v>1.1314</v>
      </c>
      <c r="N551" s="126">
        <f>H551*J551*V551/M551</f>
        <v>0</v>
      </c>
      <c r="O551" s="127">
        <f>N551 / AA816</f>
        <v>0</v>
      </c>
      <c r="P551" s="268">
        <f>N551 / AA856</f>
        <v>0</v>
      </c>
      <c r="Q551" s="128">
        <f>IF(OR(OR(J551=0,G551 = "#N/A N/A"),G551="#N/A Real Time"),0,G551*J551*V551/M551)</f>
        <v>0</v>
      </c>
      <c r="R551" s="129">
        <f>Q551 / AA816*100</f>
        <v>0</v>
      </c>
      <c r="S551" s="273">
        <f>Q551 / AA856*100</f>
        <v>0</v>
      </c>
      <c r="T551" s="129">
        <f>IF(S551&lt;0,R551,0)</f>
        <v>0</v>
      </c>
      <c r="U551" s="273">
        <f>IF(S551&gt;0,R551,0)</f>
        <v>0</v>
      </c>
      <c r="V551" s="120">
        <f>IF(EXACT(D551,UPPER(D551)),1,0.01)/X551</f>
        <v>1</v>
      </c>
      <c r="W551" s="120">
        <v>0</v>
      </c>
      <c r="X551" s="120">
        <v>1</v>
      </c>
      <c r="Y551" s="127">
        <f>IF(AND(S551&lt;0,O551&gt;0),O551,0)</f>
        <v>0</v>
      </c>
      <c r="Z551" s="127">
        <f>IF(AND(S551&gt;0,O551&gt;0),O551,0)</f>
        <v>0</v>
      </c>
      <c r="AA551" s="74"/>
      <c r="AB551" s="130">
        <f>_xll.BDH(C551,$AB$11,$D$1,$D$1)</f>
        <v>22.8</v>
      </c>
      <c r="AC551" s="130">
        <f>IF(OR(OR(F551="#N/A N/A",F551="#N/A Real Time"),OR(AB551="#N/A N/A",AB551="#N/A Real Time")),0,  F551 - AB551)</f>
        <v>0</v>
      </c>
      <c r="AD551" s="177">
        <f>IF(OR(AB551=0,AB551="#N/A N/A"),0,AC551 / AB551*100)</f>
        <v>0</v>
      </c>
      <c r="AE551" s="132">
        <v>0</v>
      </c>
      <c r="AF551" s="133">
        <f>IF(D551 = D856,1,_xll.BDP(K551,$AF$11)*L551)</f>
        <v>1.1298999999999999</v>
      </c>
      <c r="AG551" s="134">
        <f>AC551*AE551*V551/AF551 / AI816</f>
        <v>0</v>
      </c>
      <c r="AH551" s="278">
        <f>AC551*AE551*V551/AF551 / AI856</f>
        <v>0</v>
      </c>
      <c r="AI551" s="77"/>
      <c r="AJ551" s="73"/>
      <c r="AK551" s="65"/>
    </row>
    <row r="552" spans="1:37" x14ac:dyDescent="0.2">
      <c r="B552" s="120">
        <v>20120</v>
      </c>
      <c r="C552" s="120" t="s">
        <v>83</v>
      </c>
      <c r="D552" s="120" t="str">
        <f>_xll.BDP(C552,$D$11)</f>
        <v>GBp</v>
      </c>
      <c r="E552" s="120" t="s">
        <v>338</v>
      </c>
      <c r="F552" s="121">
        <f>_xll.BDP(C552,$F$11)</f>
        <v>133.5</v>
      </c>
      <c r="G552" s="121">
        <f>_xll.BDP(C552,$G$11)</f>
        <v>145</v>
      </c>
      <c r="H552" s="122">
        <f>IF(OR(OR(G552="#N/A N/A",G552="#N/A Real Time"),OR(F552="#N/A N/A",F552="#N/A Real Time")),0,  G552 - F552)</f>
        <v>11.5</v>
      </c>
      <c r="I552" s="123">
        <f>IF(OR(F552=0,F552="#N/A N/A"),0,H552 / F552*100)</f>
        <v>8.6142322097378283</v>
      </c>
      <c r="J552" s="124">
        <v>2197990</v>
      </c>
      <c r="K552" s="120" t="str">
        <f>CONCATENATE(D856,D552, " Curncy")</f>
        <v>EURGBp Curncy</v>
      </c>
      <c r="L552" s="120">
        <f>IF(D552 = D856,1,_xll.BDP(K552,$L$11))</f>
        <v>1</v>
      </c>
      <c r="M552" s="260">
        <f>IF(D552 = D856,1,_xll.BDP(K552,$M$11)*L552)</f>
        <v>0.86363000000000001</v>
      </c>
      <c r="N552" s="126">
        <f>H552*J552*V552/M552</f>
        <v>292681.87765594065</v>
      </c>
      <c r="O552" s="127">
        <f>N552 / AA816</f>
        <v>1.4640352363031052E-3</v>
      </c>
      <c r="P552" s="268">
        <f>N552 / AA856</f>
        <v>1.3645468699488787E-3</v>
      </c>
      <c r="Q552" s="128">
        <f>IF(OR(OR(J552=0,G552 = "#N/A N/A"),G552="#N/A Real Time"),0,G552*J552*V552/M552)</f>
        <v>3690336.7182705556</v>
      </c>
      <c r="R552" s="129">
        <f>Q552 / AA816*100</f>
        <v>1.8459574718604366</v>
      </c>
      <c r="S552" s="273">
        <f>Q552 / AA856*100</f>
        <v>1.7205156186311945</v>
      </c>
      <c r="T552" s="129">
        <f>IF(S552&lt;0,R552,0)</f>
        <v>0</v>
      </c>
      <c r="U552" s="273">
        <f>IF(S552&gt;0,R552,0)</f>
        <v>1.8459574718604366</v>
      </c>
      <c r="V552" s="120">
        <f>IF(EXACT(D552,UPPER(D552)),1,0.01)/X552</f>
        <v>0.01</v>
      </c>
      <c r="W552" s="120">
        <v>0</v>
      </c>
      <c r="X552" s="120">
        <v>1</v>
      </c>
      <c r="Y552" s="127">
        <f>IF(AND(S552&lt;0,O552&gt;0),O552,0)</f>
        <v>0</v>
      </c>
      <c r="Z552" s="127">
        <f>IF(AND(S552&gt;0,O552&gt;0),O552,0)</f>
        <v>1.4640352363031052E-3</v>
      </c>
      <c r="AA552" s="74"/>
      <c r="AB552" s="130">
        <f>_xll.BDH(C552,$AB$11,$D$1,$D$1)</f>
        <v>124.5</v>
      </c>
      <c r="AC552" s="130">
        <f>IF(OR(OR(F552="#N/A N/A",F552="#N/A Real Time"),OR(AB552="#N/A N/A",AB552="#N/A Real Time")),0,  F552 - AB552)</f>
        <v>9</v>
      </c>
      <c r="AD552" s="177">
        <f>IF(OR(AB552=0,AB552="#N/A N/A"),0,AC552 / AB552*100)</f>
        <v>7.2289156626506017</v>
      </c>
      <c r="AE552" s="132">
        <v>2197990</v>
      </c>
      <c r="AF552" s="133">
        <f>IF(D552 = D856,1,_xll.BDP(K552,$AF$11)*L552)</f>
        <v>0.86409000000000002</v>
      </c>
      <c r="AG552" s="134">
        <f>AC552*AE552*V552/AF552 / AI816</f>
        <v>1.1428224037827966E-3</v>
      </c>
      <c r="AH552" s="278">
        <f>AC552*AE552*V552/AF552 / AI856</f>
        <v>1.0651588710562676E-3</v>
      </c>
      <c r="AI552" s="77"/>
      <c r="AJ552" s="73"/>
      <c r="AK552" s="65"/>
    </row>
    <row r="553" spans="1:37" x14ac:dyDescent="0.2">
      <c r="A553" s="120"/>
      <c r="B553" s="120">
        <v>19483</v>
      </c>
      <c r="C553" s="120"/>
      <c r="D553" s="120" t="s">
        <v>75</v>
      </c>
      <c r="E553" s="120" t="s">
        <v>1343</v>
      </c>
      <c r="F553" s="121">
        <v>51.75</v>
      </c>
      <c r="G553" s="121">
        <v>51.75</v>
      </c>
      <c r="H553" s="122">
        <f>IF(OR(OR(G553="#N/A N/A",G553="#N/A Real Time"),OR(F553="#N/A N/A",F553="#N/A Real Time")),0,  G553 - F553)</f>
        <v>0</v>
      </c>
      <c r="I553" s="123">
        <f>IF(OR(F553=0,F553="#N/A N/A"),0,H553 / F553*100)</f>
        <v>0</v>
      </c>
      <c r="J553" s="124">
        <v>90965</v>
      </c>
      <c r="K553" s="120" t="str">
        <f>CONCATENATE(D856,D553, " Curncy")</f>
        <v>EURGBP Curncy</v>
      </c>
      <c r="L553" s="120">
        <f>IF(D553 = D856,1,_xll.BDP(K553,$L$11))</f>
        <v>1</v>
      </c>
      <c r="M553" s="260">
        <f>IF(D553 = D856,1,_xll.BDP(K553,$M$11)*L553)</f>
        <v>0.86363000000000001</v>
      </c>
      <c r="N553" s="126">
        <f>H553*J553*V553/M553</f>
        <v>0</v>
      </c>
      <c r="O553" s="127">
        <f>N553 / AA816</f>
        <v>0</v>
      </c>
      <c r="P553" s="268">
        <f>N553 / AA856</f>
        <v>0</v>
      </c>
      <c r="Q553" s="128">
        <f>IF(OR(OR(J553=0,G553 = "#N/A N/A"),G553="#N/A Real Time"),0,G553*J553*V553/M553)</f>
        <v>5450758.7161168559</v>
      </c>
      <c r="R553" s="129">
        <f>Q553 / AA816*100</f>
        <v>2.72654490564745</v>
      </c>
      <c r="S553" s="273">
        <f>Q553 / AA856*100</f>
        <v>2.5412628224516438</v>
      </c>
      <c r="T553" s="129">
        <f>IF(S553&lt;0,R553,0)</f>
        <v>0</v>
      </c>
      <c r="U553" s="273">
        <f>IF(S553&gt;0,R553,0)</f>
        <v>2.72654490564745</v>
      </c>
      <c r="V553" s="120">
        <f>IF(EXACT(D553,UPPER(D553)),1,0.01)/X553</f>
        <v>1</v>
      </c>
      <c r="W553" s="120">
        <v>1</v>
      </c>
      <c r="X553" s="120">
        <v>1</v>
      </c>
      <c r="Y553" s="127">
        <f>IF(AND(S553&lt;0,O553&gt;0),O553,0)</f>
        <v>0</v>
      </c>
      <c r="Z553" s="127">
        <f>IF(AND(S553&gt;0,O553&gt;0),O553,0)</f>
        <v>0</v>
      </c>
      <c r="AA553" s="120"/>
      <c r="AB553" s="130">
        <v>51.75</v>
      </c>
      <c r="AC553" s="130">
        <f>IF(OR(OR(F553="#N/A N/A",F553="#N/A Real Time"),OR(AB553="#N/A N/A",AB553="#N/A Real Time")),0,  F553 - AB553)</f>
        <v>0</v>
      </c>
      <c r="AD553" s="177">
        <f>IF(OR(AB553=0,AB553="#N/A N/A"),0,AC553 / AB553*100)</f>
        <v>0</v>
      </c>
      <c r="AE553" s="132">
        <v>90965</v>
      </c>
      <c r="AF553" s="133">
        <f>IF(D553 = D856,1,_xll.BDP(K553,$AF$11)*L553)</f>
        <v>0.86409000000000002</v>
      </c>
      <c r="AG553" s="134">
        <f>AC553*AE553*V553/AF553 / AI816</f>
        <v>0</v>
      </c>
      <c r="AH553" s="278">
        <f>AC553*AE553*V553/AF553 / AI856</f>
        <v>0</v>
      </c>
      <c r="AI553" s="135"/>
      <c r="AJ553" s="73"/>
      <c r="AK553" s="65"/>
    </row>
    <row r="554" spans="1:37" x14ac:dyDescent="0.2">
      <c r="B554" s="120">
        <v>3351</v>
      </c>
      <c r="C554" s="120" t="s">
        <v>1131</v>
      </c>
      <c r="D554" s="120" t="str">
        <f>_xll.BDP(C554,$D$11)</f>
        <v>GBp</v>
      </c>
      <c r="E554" s="120" t="s">
        <v>1244</v>
      </c>
      <c r="F554" s="121">
        <f>_xll.BDP(C554,$F$11)</f>
        <v>459.8</v>
      </c>
      <c r="G554" s="121">
        <f>_xll.BDP(C554,$G$11)</f>
        <v>460.6</v>
      </c>
      <c r="H554" s="122">
        <f>IF(OR(OR(G554="#N/A N/A",G554="#N/A Real Time"),OR(F554="#N/A N/A",F554="#N/A Real Time")),0,  G554 - F554)</f>
        <v>0.80000000000001137</v>
      </c>
      <c r="I554" s="123">
        <f>IF(OR(F554=0,F554="#N/A N/A"),0,H554 / F554*100)</f>
        <v>0.1739886907351047</v>
      </c>
      <c r="J554" s="124">
        <v>0</v>
      </c>
      <c r="K554" s="120" t="str">
        <f>CONCATENATE(D856,D554, " Curncy")</f>
        <v>EURGBp Curncy</v>
      </c>
      <c r="L554" s="120">
        <f>IF(D554 = D856,1,_xll.BDP(K554,$L$11))</f>
        <v>1</v>
      </c>
      <c r="M554" s="260">
        <f>IF(D554 = D856,1,_xll.BDP(K554,$M$11)*L554)</f>
        <v>0.86363000000000001</v>
      </c>
      <c r="N554" s="126">
        <f>H554*J554*V554/M554</f>
        <v>0</v>
      </c>
      <c r="O554" s="127">
        <f>N554 / AA816</f>
        <v>0</v>
      </c>
      <c r="P554" s="268">
        <f>N554 / AA856</f>
        <v>0</v>
      </c>
      <c r="Q554" s="128">
        <f>IF(OR(OR(J554=0,G554 = "#N/A N/A"),G554="#N/A Real Time"),0,G554*J554*V554/M554)</f>
        <v>0</v>
      </c>
      <c r="R554" s="129">
        <f>Q554 / AA816*100</f>
        <v>0</v>
      </c>
      <c r="S554" s="273">
        <f>Q554 / AA856*100</f>
        <v>0</v>
      </c>
      <c r="T554" s="129">
        <f>IF(S554&lt;0,R554,0)</f>
        <v>0</v>
      </c>
      <c r="U554" s="273">
        <f>IF(S554&gt;0,R554,0)</f>
        <v>0</v>
      </c>
      <c r="V554" s="120">
        <f>IF(EXACT(D554,UPPER(D554)),1,0.01)/X554</f>
        <v>0.01</v>
      </c>
      <c r="W554" s="120">
        <v>0</v>
      </c>
      <c r="X554" s="120">
        <v>1</v>
      </c>
      <c r="Y554" s="127">
        <f>IF(AND(S554&lt;0,O554&gt;0),O554,0)</f>
        <v>0</v>
      </c>
      <c r="Z554" s="127">
        <f>IF(AND(S554&gt;0,O554&gt;0),O554,0)</f>
        <v>0</v>
      </c>
      <c r="AA554" s="74"/>
      <c r="AB554" s="130">
        <f>_xll.BDH(C554,$AB$11,$D$1,$D$1)</f>
        <v>448.2</v>
      </c>
      <c r="AC554" s="130">
        <f>IF(OR(OR(F554="#N/A N/A",F554="#N/A Real Time"),OR(AB554="#N/A N/A",AB554="#N/A Real Time")),0,  F554 - AB554)</f>
        <v>11.600000000000023</v>
      </c>
      <c r="AD554" s="177">
        <f>IF(OR(AB554=0,AB554="#N/A N/A"),0,AC554 / AB554*100)</f>
        <v>2.5881302989736779</v>
      </c>
      <c r="AE554" s="132">
        <v>0</v>
      </c>
      <c r="AF554" s="133">
        <f>IF(D554 = D856,1,_xll.BDP(K554,$AF$11)*L554)</f>
        <v>0.86409000000000002</v>
      </c>
      <c r="AG554" s="134">
        <f>AC554*AE554*V554/AF554 / AI816</f>
        <v>0</v>
      </c>
      <c r="AH554" s="278">
        <f>AC554*AE554*V554/AF554 / AI856</f>
        <v>0</v>
      </c>
      <c r="AI554" s="77"/>
      <c r="AJ554" s="73"/>
      <c r="AK554" s="65"/>
    </row>
    <row r="555" spans="1:37" x14ac:dyDescent="0.2">
      <c r="B555" s="120">
        <v>6000</v>
      </c>
      <c r="C555" s="120" t="s">
        <v>82</v>
      </c>
      <c r="D555" s="120" t="str">
        <f>_xll.BDP(C555,$D$11)</f>
        <v>GBp</v>
      </c>
      <c r="E555" s="120" t="s">
        <v>452</v>
      </c>
      <c r="F555" s="121">
        <f>_xll.BDP(C555,$F$11)</f>
        <v>838</v>
      </c>
      <c r="G555" s="121">
        <f>_xll.BDP(C555,$G$11)</f>
        <v>833.4</v>
      </c>
      <c r="H555" s="122">
        <f>IF(OR(OR(G555="#N/A N/A",G555="#N/A Real Time"),OR(F555="#N/A N/A",F555="#N/A Real Time")),0,  G555 - F555)</f>
        <v>-4.6000000000000227</v>
      </c>
      <c r="I555" s="123">
        <f>IF(OR(F555=0,F555="#N/A N/A"),0,H555 / F555*100)</f>
        <v>-0.54892601431981181</v>
      </c>
      <c r="J555" s="124">
        <v>0</v>
      </c>
      <c r="K555" s="120" t="str">
        <f>CONCATENATE(D856,D555, " Curncy")</f>
        <v>EURGBp Curncy</v>
      </c>
      <c r="L555" s="120">
        <f>IF(D555 = D856,1,_xll.BDP(K555,$L$11))</f>
        <v>1</v>
      </c>
      <c r="M555" s="260">
        <f>IF(D555 = D856,1,_xll.BDP(K555,$M$11)*L555)</f>
        <v>0.86363000000000001</v>
      </c>
      <c r="N555" s="126">
        <f>H555*J555*V555/M555</f>
        <v>0</v>
      </c>
      <c r="O555" s="127">
        <f>N555 / AA816</f>
        <v>0</v>
      </c>
      <c r="P555" s="268">
        <f>N555 / AA856</f>
        <v>0</v>
      </c>
      <c r="Q555" s="128">
        <f>IF(OR(OR(J555=0,G555 = "#N/A N/A"),G555="#N/A Real Time"),0,G555*J555*V555/M555)</f>
        <v>0</v>
      </c>
      <c r="R555" s="129">
        <f>Q555 / AA816*100</f>
        <v>0</v>
      </c>
      <c r="S555" s="273">
        <f>Q555 / AA856*100</f>
        <v>0</v>
      </c>
      <c r="T555" s="129">
        <f>IF(S555&lt;0,R555,0)</f>
        <v>0</v>
      </c>
      <c r="U555" s="273">
        <f>IF(S555&gt;0,R555,0)</f>
        <v>0</v>
      </c>
      <c r="V555" s="120">
        <f>IF(EXACT(D555,UPPER(D555)),1,0.01)/X555</f>
        <v>0.01</v>
      </c>
      <c r="W555" s="120">
        <v>0</v>
      </c>
      <c r="X555" s="120">
        <v>1</v>
      </c>
      <c r="Y555" s="127">
        <f>IF(AND(S555&lt;0,O555&gt;0),O555,0)</f>
        <v>0</v>
      </c>
      <c r="Z555" s="127">
        <f>IF(AND(S555&gt;0,O555&gt;0),O555,0)</f>
        <v>0</v>
      </c>
      <c r="AA555" s="74"/>
      <c r="AB555" s="130">
        <f>_xll.BDH(C555,$AB$11,$D$1,$D$1)</f>
        <v>835.2</v>
      </c>
      <c r="AC555" s="130">
        <f>IF(OR(OR(F555="#N/A N/A",F555="#N/A Real Time"),OR(AB555="#N/A N/A",AB555="#N/A Real Time")),0,  F555 - AB555)</f>
        <v>2.7999999999999545</v>
      </c>
      <c r="AD555" s="177">
        <f>IF(OR(AB555=0,AB555="#N/A N/A"),0,AC555 / AB555*100)</f>
        <v>0.33524904214558843</v>
      </c>
      <c r="AE555" s="132">
        <v>0</v>
      </c>
      <c r="AF555" s="133">
        <f>IF(D555 = D856,1,_xll.BDP(K555,$AF$11)*L555)</f>
        <v>0.86409000000000002</v>
      </c>
      <c r="AG555" s="134">
        <f>AC555*AE555*V555/AF555 / AI816</f>
        <v>0</v>
      </c>
      <c r="AH555" s="278">
        <f>AC555*AE555*V555/AF555 / AI856</f>
        <v>0</v>
      </c>
      <c r="AI555" s="77"/>
      <c r="AJ555" s="73"/>
      <c r="AK555" s="65"/>
    </row>
    <row r="556" spans="1:37" x14ac:dyDescent="0.2">
      <c r="B556" s="120">
        <v>3404</v>
      </c>
      <c r="C556" s="120" t="s">
        <v>81</v>
      </c>
      <c r="D556" s="120" t="str">
        <f>_xll.BDP(C556,$D$11)</f>
        <v>GBp</v>
      </c>
      <c r="E556" s="120" t="s">
        <v>337</v>
      </c>
      <c r="F556" s="121">
        <f>_xll.BDP(C556,$F$11)</f>
        <v>26</v>
      </c>
      <c r="G556" s="121">
        <f>_xll.BDP(C556,$G$11)</f>
        <v>26.3</v>
      </c>
      <c r="H556" s="122">
        <f>IF(OR(OR(G556="#N/A N/A",G556="#N/A Real Time"),OR(F556="#N/A N/A",F556="#N/A Real Time")),0,  G556 - F556)</f>
        <v>0.30000000000000071</v>
      </c>
      <c r="I556" s="123">
        <f>IF(OR(F556=0,F556="#N/A N/A"),0,H556 / F556*100)</f>
        <v>1.1538461538461564</v>
      </c>
      <c r="J556" s="124">
        <v>29043726</v>
      </c>
      <c r="K556" s="120" t="str">
        <f>CONCATENATE(D856,D556, " Curncy")</f>
        <v>EURGBp Curncy</v>
      </c>
      <c r="L556" s="120">
        <f>IF(D556 = D856,1,_xll.BDP(K556,$L$11))</f>
        <v>1</v>
      </c>
      <c r="M556" s="260">
        <f>IF(D556 = D856,1,_xll.BDP(K556,$M$11)*L556)</f>
        <v>0.86363000000000001</v>
      </c>
      <c r="N556" s="126">
        <f>H556*J556*V556/M556</f>
        <v>100889.47581719048</v>
      </c>
      <c r="O556" s="127">
        <f>N556 / AA816</f>
        <v>5.0466311324594878E-4</v>
      </c>
      <c r="P556" s="268">
        <f>N556 / AA856</f>
        <v>4.7036878244632944E-4</v>
      </c>
      <c r="Q556" s="128">
        <f>IF(OR(OR(J556=0,G556 = "#N/A N/A"),G556="#N/A Real Time"),0,G556*J556*V556/M556)</f>
        <v>8844644.046640344</v>
      </c>
      <c r="R556" s="129">
        <f>Q556 / AA816*100</f>
        <v>4.4242132927894726</v>
      </c>
      <c r="S556" s="273">
        <f>Q556 / AA856*100</f>
        <v>4.1235663261128108</v>
      </c>
      <c r="T556" s="129">
        <f>IF(S556&lt;0,R556,0)</f>
        <v>0</v>
      </c>
      <c r="U556" s="273">
        <f>IF(S556&gt;0,R556,0)</f>
        <v>4.4242132927894726</v>
      </c>
      <c r="V556" s="120">
        <f>IF(EXACT(D556,UPPER(D556)),1,0.01)/X556</f>
        <v>0.01</v>
      </c>
      <c r="W556" s="120">
        <v>0</v>
      </c>
      <c r="X556" s="120">
        <v>1</v>
      </c>
      <c r="Y556" s="127">
        <f>IF(AND(S556&lt;0,O556&gt;0),O556,0)</f>
        <v>0</v>
      </c>
      <c r="Z556" s="127">
        <f>IF(AND(S556&gt;0,O556&gt;0),O556,0)</f>
        <v>5.0466311324594878E-4</v>
      </c>
      <c r="AA556" s="74"/>
      <c r="AB556" s="130">
        <f>_xll.BDH(C556,$AB$11,$D$1,$D$1)</f>
        <v>26</v>
      </c>
      <c r="AC556" s="130">
        <f>IF(OR(OR(F556="#N/A N/A",F556="#N/A Real Time"),OR(AB556="#N/A N/A",AB556="#N/A Real Time")),0,  F556 - AB556)</f>
        <v>0</v>
      </c>
      <c r="AD556" s="177">
        <f>IF(OR(AB556=0,AB556="#N/A N/A"),0,AC556 / AB556*100)</f>
        <v>0</v>
      </c>
      <c r="AE556" s="132">
        <v>29043726</v>
      </c>
      <c r="AF556" s="133">
        <f>IF(D556 = D856,1,_xll.BDP(K556,$AF$11)*L556)</f>
        <v>0.86409000000000002</v>
      </c>
      <c r="AG556" s="134">
        <f>AC556*AE556*V556/AF556 / AI816</f>
        <v>0</v>
      </c>
      <c r="AH556" s="278">
        <f>AC556*AE556*V556/AF556 / AI856</f>
        <v>0</v>
      </c>
      <c r="AI556" s="77"/>
      <c r="AJ556" s="73"/>
      <c r="AK556" s="65"/>
    </row>
    <row r="557" spans="1:37" x14ac:dyDescent="0.2">
      <c r="B557" s="120">
        <v>6414</v>
      </c>
      <c r="C557" s="120" t="s">
        <v>1132</v>
      </c>
      <c r="D557" s="120" t="str">
        <f>_xll.BDP(C557,$D$11)</f>
        <v>GBp</v>
      </c>
      <c r="E557" s="120" t="s">
        <v>1245</v>
      </c>
      <c r="F557" s="121">
        <f>_xll.BDP(C557,$F$11)</f>
        <v>2285</v>
      </c>
      <c r="G557" s="121">
        <f>_xll.BDP(C557,$G$11)</f>
        <v>2292</v>
      </c>
      <c r="H557" s="122">
        <f>IF(OR(OR(G557="#N/A N/A",G557="#N/A Real Time"),OR(F557="#N/A N/A",F557="#N/A Real Time")),0,  G557 - F557)</f>
        <v>7</v>
      </c>
      <c r="I557" s="123">
        <f>IF(OR(F557=0,F557="#N/A N/A"),0,H557 / F557*100)</f>
        <v>0.30634573304157547</v>
      </c>
      <c r="J557" s="124">
        <v>0</v>
      </c>
      <c r="K557" s="120" t="str">
        <f>CONCATENATE(D856,D557, " Curncy")</f>
        <v>EURGBp Curncy</v>
      </c>
      <c r="L557" s="120">
        <f>IF(D557 = D856,1,_xll.BDP(K557,$L$11))</f>
        <v>1</v>
      </c>
      <c r="M557" s="260">
        <f>IF(D557 = D856,1,_xll.BDP(K557,$M$11)*L557)</f>
        <v>0.86363000000000001</v>
      </c>
      <c r="N557" s="126">
        <f>H557*J557*V557/M557</f>
        <v>0</v>
      </c>
      <c r="O557" s="127">
        <f>N557 / AA816</f>
        <v>0</v>
      </c>
      <c r="P557" s="268">
        <f>N557 / AA856</f>
        <v>0</v>
      </c>
      <c r="Q557" s="128">
        <f>IF(OR(OR(J557=0,G557 = "#N/A N/A"),G557="#N/A Real Time"),0,G557*J557*V557/M557)</f>
        <v>0</v>
      </c>
      <c r="R557" s="129">
        <f>Q557 / AA816*100</f>
        <v>0</v>
      </c>
      <c r="S557" s="273">
        <f>Q557 / AA856*100</f>
        <v>0</v>
      </c>
      <c r="T557" s="129">
        <f>IF(S557&lt;0,R557,0)</f>
        <v>0</v>
      </c>
      <c r="U557" s="273">
        <f>IF(S557&gt;0,R557,0)</f>
        <v>0</v>
      </c>
      <c r="V557" s="120">
        <f>IF(EXACT(D557,UPPER(D557)),1,0.01)/X557</f>
        <v>0.01</v>
      </c>
      <c r="W557" s="120">
        <v>0</v>
      </c>
      <c r="X557" s="120">
        <v>1</v>
      </c>
      <c r="Y557" s="127">
        <f>IF(AND(S557&lt;0,O557&gt;0),O557,0)</f>
        <v>0</v>
      </c>
      <c r="Z557" s="127">
        <f>IF(AND(S557&gt;0,O557&gt;0),O557,0)</f>
        <v>0</v>
      </c>
      <c r="AA557" s="74"/>
      <c r="AB557" s="130">
        <f>_xll.BDH(C557,$AB$11,$D$1,$D$1)</f>
        <v>2264</v>
      </c>
      <c r="AC557" s="130">
        <f>IF(OR(OR(F557="#N/A N/A",F557="#N/A Real Time"),OR(AB557="#N/A N/A",AB557="#N/A Real Time")),0,  F557 - AB557)</f>
        <v>21</v>
      </c>
      <c r="AD557" s="177">
        <f>IF(OR(AB557=0,AB557="#N/A N/A"),0,AC557 / AB557*100)</f>
        <v>0.92756183745583043</v>
      </c>
      <c r="AE557" s="132">
        <v>0</v>
      </c>
      <c r="AF557" s="133">
        <f>IF(D557 = D856,1,_xll.BDP(K557,$AF$11)*L557)</f>
        <v>0.86409000000000002</v>
      </c>
      <c r="AG557" s="134">
        <f>AC557*AE557*V557/AF557 / AI816</f>
        <v>0</v>
      </c>
      <c r="AH557" s="278">
        <f>AC557*AE557*V557/AF557 / AI856</f>
        <v>0</v>
      </c>
      <c r="AI557" s="77"/>
      <c r="AJ557" s="73"/>
      <c r="AK557" s="65"/>
    </row>
    <row r="558" spans="1:37" x14ac:dyDescent="0.2">
      <c r="B558" s="120">
        <v>6486</v>
      </c>
      <c r="C558" s="120" t="s">
        <v>1133</v>
      </c>
      <c r="D558" s="120" t="str">
        <f>_xll.BDP(C558,$D$11)</f>
        <v>GBp</v>
      </c>
      <c r="E558" s="120" t="s">
        <v>1246</v>
      </c>
      <c r="F558" s="121">
        <f>_xll.BDP(C558,$F$11)</f>
        <v>527.20000000000005</v>
      </c>
      <c r="G558" s="121">
        <f>_xll.BDP(C558,$G$11)</f>
        <v>522.20000000000005</v>
      </c>
      <c r="H558" s="122">
        <f>IF(OR(OR(G558="#N/A N/A",G558="#N/A Real Time"),OR(F558="#N/A N/A",F558="#N/A Real Time")),0,  G558 - F558)</f>
        <v>-5</v>
      </c>
      <c r="I558" s="123">
        <f>IF(OR(F558=0,F558="#N/A N/A"),0,H558 / F558*100)</f>
        <v>-0.9484066767830045</v>
      </c>
      <c r="J558" s="124">
        <v>0</v>
      </c>
      <c r="K558" s="120" t="str">
        <f>CONCATENATE(D856,D558, " Curncy")</f>
        <v>EURGBp Curncy</v>
      </c>
      <c r="L558" s="120">
        <f>IF(D558 = D856,1,_xll.BDP(K558,$L$11))</f>
        <v>1</v>
      </c>
      <c r="M558" s="260">
        <f>IF(D558 = D856,1,_xll.BDP(K558,$M$11)*L558)</f>
        <v>0.86363000000000001</v>
      </c>
      <c r="N558" s="126">
        <f>H558*J558*V558/M558</f>
        <v>0</v>
      </c>
      <c r="O558" s="127">
        <f>N558 / AA816</f>
        <v>0</v>
      </c>
      <c r="P558" s="268">
        <f>N558 / AA856</f>
        <v>0</v>
      </c>
      <c r="Q558" s="128">
        <f>IF(OR(OR(J558=0,G558 = "#N/A N/A"),G558="#N/A Real Time"),0,G558*J558*V558/M558)</f>
        <v>0</v>
      </c>
      <c r="R558" s="129">
        <f>Q558 / AA816*100</f>
        <v>0</v>
      </c>
      <c r="S558" s="273">
        <f>Q558 / AA856*100</f>
        <v>0</v>
      </c>
      <c r="T558" s="129">
        <f>IF(S558&lt;0,R558,0)</f>
        <v>0</v>
      </c>
      <c r="U558" s="273">
        <f>IF(S558&gt;0,R558,0)</f>
        <v>0</v>
      </c>
      <c r="V558" s="120">
        <f>IF(EXACT(D558,UPPER(D558)),1,0.01)/X558</f>
        <v>0.01</v>
      </c>
      <c r="W558" s="120">
        <v>0</v>
      </c>
      <c r="X558" s="120">
        <v>1</v>
      </c>
      <c r="Y558" s="127">
        <f>IF(AND(S558&lt;0,O558&gt;0),O558,0)</f>
        <v>0</v>
      </c>
      <c r="Z558" s="127">
        <f>IF(AND(S558&gt;0,O558&gt;0),O558,0)</f>
        <v>0</v>
      </c>
      <c r="AA558" s="74"/>
      <c r="AB558" s="130">
        <f>_xll.BDH(C558,$AB$11,$D$1,$D$1)</f>
        <v>523.20000000000005</v>
      </c>
      <c r="AC558" s="130">
        <f>IF(OR(OR(F558="#N/A N/A",F558="#N/A Real Time"),OR(AB558="#N/A N/A",AB558="#N/A Real Time")),0,  F558 - AB558)</f>
        <v>4</v>
      </c>
      <c r="AD558" s="177">
        <f>IF(OR(AB558=0,AB558="#N/A N/A"),0,AC558 / AB558*100)</f>
        <v>0.76452599388379194</v>
      </c>
      <c r="AE558" s="132">
        <v>0</v>
      </c>
      <c r="AF558" s="133">
        <f>IF(D558 = D856,1,_xll.BDP(K558,$AF$11)*L558)</f>
        <v>0.86409000000000002</v>
      </c>
      <c r="AG558" s="134">
        <f>AC558*AE558*V558/AF558 / AI816</f>
        <v>0</v>
      </c>
      <c r="AH558" s="278">
        <f>AC558*AE558*V558/AF558 / AI856</f>
        <v>0</v>
      </c>
      <c r="AI558" s="77"/>
      <c r="AJ558" s="73"/>
      <c r="AK558" s="65"/>
    </row>
    <row r="559" spans="1:37" x14ac:dyDescent="0.2">
      <c r="B559" s="120">
        <v>5987</v>
      </c>
      <c r="C559" s="120" t="s">
        <v>1134</v>
      </c>
      <c r="D559" s="120" t="str">
        <f>_xll.BDP(C559,$D$11)</f>
        <v>GBp</v>
      </c>
      <c r="E559" s="120" t="s">
        <v>1247</v>
      </c>
      <c r="F559" s="121">
        <f>_xll.BDP(C559,$F$11)</f>
        <v>8.4</v>
      </c>
      <c r="G559" s="121">
        <f>_xll.BDP(C559,$G$11)</f>
        <v>8.42</v>
      </c>
      <c r="H559" s="122">
        <f>IF(OR(OR(G559="#N/A N/A",G559="#N/A Real Time"),OR(F559="#N/A N/A",F559="#N/A Real Time")),0,  G559 - F559)</f>
        <v>1.9999999999999574E-2</v>
      </c>
      <c r="I559" s="123">
        <f>IF(OR(F559=0,F559="#N/A N/A"),0,H559 / F559*100)</f>
        <v>0.238095238095233</v>
      </c>
      <c r="J559" s="124">
        <v>0</v>
      </c>
      <c r="K559" s="120" t="str">
        <f>CONCATENATE(D856,D559, " Curncy")</f>
        <v>EURGBp Curncy</v>
      </c>
      <c r="L559" s="120">
        <f>IF(D559 = D856,1,_xll.BDP(K559,$L$11))</f>
        <v>1</v>
      </c>
      <c r="M559" s="260">
        <f>IF(D559 = D856,1,_xll.BDP(K559,$M$11)*L559)</f>
        <v>0.86363000000000001</v>
      </c>
      <c r="N559" s="126">
        <f>H559*J559*V559/M559</f>
        <v>0</v>
      </c>
      <c r="O559" s="127">
        <f>N559 / AA816</f>
        <v>0</v>
      </c>
      <c r="P559" s="268">
        <f>N559 / AA856</f>
        <v>0</v>
      </c>
      <c r="Q559" s="128">
        <f>IF(OR(OR(J559=0,G559 = "#N/A N/A"),G559="#N/A Real Time"),0,G559*J559*V559/M559)</f>
        <v>0</v>
      </c>
      <c r="R559" s="129">
        <f>Q559 / AA816*100</f>
        <v>0</v>
      </c>
      <c r="S559" s="273">
        <f>Q559 / AA856*100</f>
        <v>0</v>
      </c>
      <c r="T559" s="129">
        <f>IF(S559&lt;0,R559,0)</f>
        <v>0</v>
      </c>
      <c r="U559" s="273">
        <f>IF(S559&gt;0,R559,0)</f>
        <v>0</v>
      </c>
      <c r="V559" s="120">
        <f>IF(EXACT(D559,UPPER(D559)),1,0.01)/X559</f>
        <v>0.01</v>
      </c>
      <c r="W559" s="120">
        <v>0</v>
      </c>
      <c r="X559" s="120">
        <v>1</v>
      </c>
      <c r="Y559" s="127">
        <f>IF(AND(S559&lt;0,O559&gt;0),O559,0)</f>
        <v>0</v>
      </c>
      <c r="Z559" s="127">
        <f>IF(AND(S559&gt;0,O559&gt;0),O559,0)</f>
        <v>0</v>
      </c>
      <c r="AA559" s="74"/>
      <c r="AB559" s="130">
        <f>_xll.BDH(C559,$AB$11,$D$1,$D$1)</f>
        <v>8.34</v>
      </c>
      <c r="AC559" s="130">
        <f>IF(OR(OR(F559="#N/A N/A",F559="#N/A Real Time"),OR(AB559="#N/A N/A",AB559="#N/A Real Time")),0,  F559 - AB559)</f>
        <v>6.0000000000000497E-2</v>
      </c>
      <c r="AD559" s="177">
        <f>IF(OR(AB559=0,AB559="#N/A N/A"),0,AC559 / AB559*100)</f>
        <v>0.71942446043166064</v>
      </c>
      <c r="AE559" s="132">
        <v>0</v>
      </c>
      <c r="AF559" s="133">
        <f>IF(D559 = D856,1,_xll.BDP(K559,$AF$11)*L559)</f>
        <v>0.86409000000000002</v>
      </c>
      <c r="AG559" s="134">
        <f>AC559*AE559*V559/AF559 / AI816</f>
        <v>0</v>
      </c>
      <c r="AH559" s="278">
        <f>AC559*AE559*V559/AF559 / AI856</f>
        <v>0</v>
      </c>
      <c r="AI559" s="77"/>
      <c r="AJ559" s="73"/>
      <c r="AK559" s="65"/>
    </row>
    <row r="560" spans="1:37" x14ac:dyDescent="0.2">
      <c r="A560" s="209"/>
      <c r="B560" s="120">
        <v>19183</v>
      </c>
      <c r="C560" s="120" t="s">
        <v>1431</v>
      </c>
      <c r="D560" s="120" t="str">
        <f>_xll.BDP(C560,$D$11)</f>
        <v>GBp</v>
      </c>
      <c r="E560" s="120" t="s">
        <v>1432</v>
      </c>
      <c r="F560" s="121">
        <f>_xll.BDP(C560,$F$11)</f>
        <v>495</v>
      </c>
      <c r="G560" s="121">
        <f>_xll.BDP(C560,$G$11)</f>
        <v>501.4</v>
      </c>
      <c r="H560" s="122">
        <f>IF(OR(OR(G560="#N/A N/A",G560="#N/A Real Time"),OR(F560="#N/A N/A",F560="#N/A Real Time")),0,  G560 - F560)</f>
        <v>6.3999999999999773</v>
      </c>
      <c r="I560" s="123">
        <f>IF(OR(F560=0,F560="#N/A N/A"),0,H560 / F560*100)</f>
        <v>1.2929292929292884</v>
      </c>
      <c r="J560" s="124">
        <v>12657</v>
      </c>
      <c r="K560" s="120" t="str">
        <f>CONCATENATE(D856,D560, " Curncy")</f>
        <v>EURGBp Curncy</v>
      </c>
      <c r="L560" s="120">
        <f>IF(D560 = D856,1,_xll.BDP(K560,$L$11))</f>
        <v>1</v>
      </c>
      <c r="M560" s="260">
        <f>IF(D560 = D856,1,_xll.BDP(K560,$M$11)*L560)</f>
        <v>0.86363000000000001</v>
      </c>
      <c r="N560" s="126">
        <f>H560*J560*V560/M560</f>
        <v>937.95722705324863</v>
      </c>
      <c r="O560" s="127">
        <f>N560 / AA816</f>
        <v>4.6917917896008685E-6</v>
      </c>
      <c r="P560" s="268">
        <f>N560 / AA856</f>
        <v>4.3729615532465536E-6</v>
      </c>
      <c r="Q560" s="128">
        <f>IF(OR(OR(J560=0,G560 = "#N/A N/A"),G560="#N/A Real Time"),0,G560*J560*V560/M560)</f>
        <v>73483.086506953201</v>
      </c>
      <c r="R560" s="129">
        <f>Q560 / AA816*100</f>
        <v>3.6757256301654426E-2</v>
      </c>
      <c r="S560" s="273">
        <f>Q560 / AA856*100</f>
        <v>3.4259420668716088E-2</v>
      </c>
      <c r="T560" s="129">
        <f>IF(S560&lt;0,R560,0)</f>
        <v>0</v>
      </c>
      <c r="U560" s="273">
        <f>IF(S560&gt;0,R560,0)</f>
        <v>3.6757256301654426E-2</v>
      </c>
      <c r="V560" s="120">
        <f>IF(EXACT(D560,UPPER(D560)),1,0.01)/X560</f>
        <v>0.01</v>
      </c>
      <c r="W560" s="120">
        <v>0</v>
      </c>
      <c r="X560" s="120">
        <v>1</v>
      </c>
      <c r="Y560" s="127">
        <f>IF(AND(S560&lt;0,O560&gt;0),O560,0)</f>
        <v>0</v>
      </c>
      <c r="Z560" s="127">
        <f>IF(AND(S560&gt;0,O560&gt;0),O560,0)</f>
        <v>4.6917917896008685E-6</v>
      </c>
      <c r="AA560" s="218"/>
      <c r="AB560" s="130">
        <f>_xll.BDH(C560,$AB$11,$D$1,$D$1)</f>
        <v>719.4</v>
      </c>
      <c r="AC560" s="130">
        <f>IF(OR(OR(F560="#N/A N/A",F560="#N/A Real Time"),OR(AB560="#N/A N/A",AB560="#N/A Real Time")),0,  F560 - AB560)</f>
        <v>-224.39999999999998</v>
      </c>
      <c r="AD560" s="177">
        <f>IF(OR(AB560=0,AB560="#N/A N/A"),0,AC560 / AB560*100)</f>
        <v>-31.192660550458712</v>
      </c>
      <c r="AE560" s="132">
        <v>12657</v>
      </c>
      <c r="AF560" s="133">
        <f>IF(D560 = D856,1,_xll.BDP(K560,$AF$11)*L560)</f>
        <v>0.86409000000000002</v>
      </c>
      <c r="AG560" s="134">
        <f>AC560*AE560*V560/AF560 / AI816</f>
        <v>-1.6408321492484472E-4</v>
      </c>
      <c r="AH560" s="278">
        <f>AC560*AE560*V560/AF560 / AI856</f>
        <v>-1.5293250411447829E-4</v>
      </c>
      <c r="AI560" s="223"/>
      <c r="AJ560" s="73"/>
      <c r="AK560" s="65"/>
    </row>
    <row r="561" spans="1:37" x14ac:dyDescent="0.2">
      <c r="B561" s="120">
        <v>23131</v>
      </c>
      <c r="C561" s="120"/>
      <c r="D561" s="120" t="s">
        <v>1344</v>
      </c>
      <c r="E561" s="120" t="s">
        <v>80</v>
      </c>
      <c r="F561" s="121">
        <v>105.5945</v>
      </c>
      <c r="G561" s="121">
        <v>105.5945</v>
      </c>
      <c r="H561" s="122">
        <f>IF(OR(OR(G561="#N/A N/A",G561="#N/A Real Time"),OR(F561="#N/A N/A",F561="#N/A Real Time")),0,  G561 - F561)</f>
        <v>0</v>
      </c>
      <c r="I561" s="123">
        <f>IF(OR(F561=0,F561="#N/A N/A"),0,H561 / F561*100)</f>
        <v>0</v>
      </c>
      <c r="J561" s="124">
        <v>681487.2</v>
      </c>
      <c r="K561" s="120" t="str">
        <f>CONCATENATE(D856,D561, " Curncy")</f>
        <v>EURGBp Curncy</v>
      </c>
      <c r="L561" s="120">
        <f>IF(D561 = D856,1,_xll.BDP(K561,$L$11))</f>
        <v>1</v>
      </c>
      <c r="M561" s="260">
        <f>IF(D561 = D856,1,_xll.BDP(K561,$M$11)*L561)</f>
        <v>0.86363000000000001</v>
      </c>
      <c r="N561" s="126">
        <f>H561*J561*V561/M561</f>
        <v>0</v>
      </c>
      <c r="O561" s="127">
        <f>N561 / AA816</f>
        <v>0</v>
      </c>
      <c r="P561" s="268">
        <f>N561 / AA856</f>
        <v>0</v>
      </c>
      <c r="Q561" s="128">
        <f>IF(OR(OR(J561=0,G561 = "#N/A N/A"),G561="#N/A Real Time"),0,G561*J561*V561/M561)</f>
        <v>833242.24656855362</v>
      </c>
      <c r="R561" s="129">
        <f>Q561 / AA816*100</f>
        <v>0.41679929728575799</v>
      </c>
      <c r="S561" s="273">
        <f>Q561 / AA856*100</f>
        <v>0.38847574320979267</v>
      </c>
      <c r="T561" s="129">
        <f>IF(S561&lt;0,R561,0)</f>
        <v>0</v>
      </c>
      <c r="U561" s="273">
        <f>IF(S561&gt;0,R561,0)</f>
        <v>0.41679929728575799</v>
      </c>
      <c r="V561" s="120">
        <f>IF(EXACT(D561,UPPER(D561)),1,0.01)/X561</f>
        <v>0.01</v>
      </c>
      <c r="W561" s="120">
        <v>1</v>
      </c>
      <c r="X561" s="120">
        <v>1</v>
      </c>
      <c r="Y561" s="127">
        <f>IF(AND(S561&lt;0,O561&gt;0),O561,0)</f>
        <v>0</v>
      </c>
      <c r="Z561" s="127">
        <f>IF(AND(S561&gt;0,O561&gt;0),O561,0)</f>
        <v>0</v>
      </c>
      <c r="AA561" s="74"/>
      <c r="AB561" s="130">
        <v>106.09310000000001</v>
      </c>
      <c r="AC561" s="130">
        <f>IF(OR(OR(F561="#N/A N/A",F561="#N/A Real Time"),OR(AB561="#N/A N/A",AB561="#N/A Real Time")),0,  F561 - AB561)</f>
        <v>-0.49860000000001037</v>
      </c>
      <c r="AD561" s="177">
        <f>IF(OR(AB561=0,AB561="#N/A N/A"),0,AC561 / AB561*100)</f>
        <v>-0.4699645877064676</v>
      </c>
      <c r="AE561" s="132">
        <v>681487.2</v>
      </c>
      <c r="AF561" s="133">
        <f>IF(D561 = D856,1,_xll.BDP(K561,$AF$11)*L561)</f>
        <v>0.86409000000000002</v>
      </c>
      <c r="AG561" s="134">
        <f>AC561*AE561*V561/AF561 / AI816</f>
        <v>-1.9630009116892157E-5</v>
      </c>
      <c r="AH561" s="278">
        <f>AC561*AE561*V561/AF561 / AI856</f>
        <v>-1.8295999693883356E-5</v>
      </c>
      <c r="AI561" s="77"/>
      <c r="AJ561" s="73"/>
      <c r="AK561" s="65"/>
    </row>
    <row r="562" spans="1:37" x14ac:dyDescent="0.2">
      <c r="B562" s="120">
        <v>6432</v>
      </c>
      <c r="C562" s="120" t="s">
        <v>1135</v>
      </c>
      <c r="D562" s="120" t="str">
        <f>_xll.BDP(C562,$D$11)</f>
        <v>GBp</v>
      </c>
      <c r="E562" s="120" t="s">
        <v>1248</v>
      </c>
      <c r="F562" s="121">
        <f>_xll.BDP(C562,$F$11)</f>
        <v>35.049999999999997</v>
      </c>
      <c r="G562" s="121">
        <f>_xll.BDP(C562,$G$11)</f>
        <v>35.299999999999997</v>
      </c>
      <c r="H562" s="122">
        <f>IF(OR(OR(G562="#N/A N/A",G562="#N/A Real Time"),OR(F562="#N/A N/A",F562="#N/A Real Time")),0,  G562 - F562)</f>
        <v>0.25</v>
      </c>
      <c r="I562" s="123">
        <f>IF(OR(F562=0,F562="#N/A N/A"),0,H562 / F562*100)</f>
        <v>0.71326676176890158</v>
      </c>
      <c r="J562" s="124">
        <v>0</v>
      </c>
      <c r="K562" s="120" t="str">
        <f>CONCATENATE(D856,D562, " Curncy")</f>
        <v>EURGBp Curncy</v>
      </c>
      <c r="L562" s="120">
        <f>IF(D562 = D856,1,_xll.BDP(K562,$L$11))</f>
        <v>1</v>
      </c>
      <c r="M562" s="260">
        <f>IF(D562 = D856,1,_xll.BDP(K562,$M$11)*L562)</f>
        <v>0.86363000000000001</v>
      </c>
      <c r="N562" s="126">
        <f>H562*J562*V562/M562</f>
        <v>0</v>
      </c>
      <c r="O562" s="127">
        <f>N562 / AA816</f>
        <v>0</v>
      </c>
      <c r="P562" s="268">
        <f>N562 / AA856</f>
        <v>0</v>
      </c>
      <c r="Q562" s="128">
        <f>IF(OR(OR(J562=0,G562 = "#N/A N/A"),G562="#N/A Real Time"),0,G562*J562*V562/M562)</f>
        <v>0</v>
      </c>
      <c r="R562" s="129">
        <f>Q562 / AA816*100</f>
        <v>0</v>
      </c>
      <c r="S562" s="273">
        <f>Q562 / AA856*100</f>
        <v>0</v>
      </c>
      <c r="T562" s="129">
        <f>IF(S562&lt;0,R562,0)</f>
        <v>0</v>
      </c>
      <c r="U562" s="273">
        <f>IF(S562&gt;0,R562,0)</f>
        <v>0</v>
      </c>
      <c r="V562" s="120">
        <f>IF(EXACT(D562,UPPER(D562)),1,0.01)/X562</f>
        <v>0.01</v>
      </c>
      <c r="W562" s="120">
        <v>0</v>
      </c>
      <c r="X562" s="120">
        <v>1</v>
      </c>
      <c r="Y562" s="127">
        <f>IF(AND(S562&lt;0,O562&gt;0),O562,0)</f>
        <v>0</v>
      </c>
      <c r="Z562" s="127">
        <f>IF(AND(S562&gt;0,O562&gt;0),O562,0)</f>
        <v>0</v>
      </c>
      <c r="AA562" s="74"/>
      <c r="AB562" s="130">
        <f>_xll.BDH(C562,$AB$11,$D$1,$D$1)</f>
        <v>35.5</v>
      </c>
      <c r="AC562" s="130">
        <f>IF(OR(OR(F562="#N/A N/A",F562="#N/A Real Time"),OR(AB562="#N/A N/A",AB562="#N/A Real Time")),0,  F562 - AB562)</f>
        <v>-0.45000000000000284</v>
      </c>
      <c r="AD562" s="177">
        <f>IF(OR(AB562=0,AB562="#N/A N/A"),0,AC562 / AB562*100)</f>
        <v>-1.267605633802825</v>
      </c>
      <c r="AE562" s="132">
        <v>0</v>
      </c>
      <c r="AF562" s="133">
        <f>IF(D562 = D856,1,_xll.BDP(K562,$AF$11)*L562)</f>
        <v>0.86409000000000002</v>
      </c>
      <c r="AG562" s="134">
        <f>AC562*AE562*V562/AF562 / AI816</f>
        <v>0</v>
      </c>
      <c r="AH562" s="278">
        <f>AC562*AE562*V562/AF562 / AI856</f>
        <v>0</v>
      </c>
      <c r="AI562" s="77"/>
      <c r="AJ562" s="73"/>
      <c r="AK562" s="65"/>
    </row>
    <row r="563" spans="1:37" s="117" customFormat="1" ht="12" customHeight="1" x14ac:dyDescent="0.2">
      <c r="A563" s="120"/>
      <c r="B563" s="120">
        <v>6323</v>
      </c>
      <c r="C563" s="120" t="s">
        <v>1591</v>
      </c>
      <c r="D563" s="120" t="str">
        <f>_xll.BDP(C563,$D$11)</f>
        <v>GBp</v>
      </c>
      <c r="E563" s="120" t="s">
        <v>1592</v>
      </c>
      <c r="F563" s="121">
        <f>_xll.BDP(C563,$F$11)</f>
        <v>102.15</v>
      </c>
      <c r="G563" s="121">
        <f>_xll.BDP(C563,$G$11)</f>
        <v>100.1</v>
      </c>
      <c r="H563" s="122">
        <f>IF(OR(OR(G563="#N/A N/A",G563="#N/A Real Time"),OR(F563="#N/A N/A",F563="#N/A Real Time")),0,  G563 - F563)</f>
        <v>-2.0500000000000114</v>
      </c>
      <c r="I563" s="123">
        <f>IF(OR(F563=0,F563="#N/A N/A"),0,H563 / F563*100)</f>
        <v>-2.0068526676456302</v>
      </c>
      <c r="J563" s="124">
        <v>1694583</v>
      </c>
      <c r="K563" s="120" t="str">
        <f>CONCATENATE(D856,D563, " Curncy")</f>
        <v>EURGBp Curncy</v>
      </c>
      <c r="L563" s="120">
        <f>IF(D563 = D856,1,_xll.BDP(K563,$L$11))</f>
        <v>1</v>
      </c>
      <c r="M563" s="260">
        <f>IF(D563 = D856,1,_xll.BDP(K563,$M$11)*L563)</f>
        <v>0.86363000000000001</v>
      </c>
      <c r="N563" s="126">
        <f>H563*J563*V563/M563</f>
        <v>-40224.345495177557</v>
      </c>
      <c r="O563" s="127">
        <f>N563 / AA816</f>
        <v>-2.0120774006854441E-4</v>
      </c>
      <c r="P563" s="268">
        <f>N563 / AA856</f>
        <v>-1.8753468845006478E-4</v>
      </c>
      <c r="Q563" s="128">
        <f>IF(OR(OR(J563=0,G563 = "#N/A N/A"),G563="#N/A Real Time"),0,G563*J563*V563/M563)</f>
        <v>1964125.3580815857</v>
      </c>
      <c r="R563" s="129">
        <f>Q563 / AA816*100</f>
        <v>0.98248267223713082</v>
      </c>
      <c r="S563" s="273">
        <f>Q563 / AA856*100</f>
        <v>0.91571816165128683</v>
      </c>
      <c r="T563" s="129">
        <f>IF(S563&lt;0,R563,0)</f>
        <v>0</v>
      </c>
      <c r="U563" s="273">
        <f>IF(S563&gt;0,R563,0)</f>
        <v>0.98248267223713082</v>
      </c>
      <c r="V563" s="120">
        <f>IF(EXACT(D563,UPPER(D563)),1,0.01)/X563</f>
        <v>0.01</v>
      </c>
      <c r="W563" s="120">
        <v>0</v>
      </c>
      <c r="X563" s="120">
        <v>1</v>
      </c>
      <c r="Y563" s="127">
        <f>IF(AND(S563&lt;0,O563&gt;0),O563,0)</f>
        <v>0</v>
      </c>
      <c r="Z563" s="127">
        <f>IF(AND(S563&gt;0,O563&gt;0),O563,0)</f>
        <v>0</v>
      </c>
      <c r="AA563" s="120"/>
      <c r="AB563" s="130">
        <f>_xll.BDH(C563,$AB$11,$D$1,$D$1)</f>
        <v>100</v>
      </c>
      <c r="AC563" s="130">
        <f>IF(OR(OR(F563="#N/A N/A",F563="#N/A Real Time"),OR(AB563="#N/A N/A",AB563="#N/A Real Time")),0,  F563 - AB563)</f>
        <v>2.1500000000000057</v>
      </c>
      <c r="AD563" s="177">
        <f>IF(OR(AB563=0,AB563="#N/A N/A"),0,AC563 / AB563*100)</f>
        <v>2.1500000000000057</v>
      </c>
      <c r="AE563" s="132">
        <v>1694583</v>
      </c>
      <c r="AF563" s="133">
        <f>IF(D563 = D856,1,_xll.BDP(K563,$AF$11)*L563)</f>
        <v>0.86409000000000002</v>
      </c>
      <c r="AG563" s="134">
        <f>AC563*AE563*V563/AF563 / AI816</f>
        <v>2.1048048179166503E-4</v>
      </c>
      <c r="AH563" s="278">
        <f>AC563*AE563*V563/AF563 / AI856</f>
        <v>1.9617672144201279E-4</v>
      </c>
      <c r="AI563" s="135"/>
      <c r="AJ563" s="73"/>
      <c r="AK563" s="65"/>
    </row>
    <row r="564" spans="1:37" x14ac:dyDescent="0.2">
      <c r="B564" s="120">
        <v>10205</v>
      </c>
      <c r="C564" s="120" t="s">
        <v>1136</v>
      </c>
      <c r="D564" s="120" t="str">
        <f>_xll.BDP(C564,$D$11)</f>
        <v>GBp</v>
      </c>
      <c r="E564" s="120" t="s">
        <v>1249</v>
      </c>
      <c r="F564" s="121">
        <f>_xll.BDP(C564,$F$11)</f>
        <v>518.4</v>
      </c>
      <c r="G564" s="121">
        <f>_xll.BDP(C564,$G$11)</f>
        <v>514</v>
      </c>
      <c r="H564" s="122">
        <f>IF(OR(OR(G564="#N/A N/A",G564="#N/A Real Time"),OR(F564="#N/A N/A",F564="#N/A Real Time")),0,  G564 - F564)</f>
        <v>-4.3999999999999773</v>
      </c>
      <c r="I564" s="123">
        <f>IF(OR(F564=0,F564="#N/A N/A"),0,H564 / F564*100)</f>
        <v>-0.8487654320987611</v>
      </c>
      <c r="J564" s="124">
        <v>0</v>
      </c>
      <c r="K564" s="120" t="str">
        <f>CONCATENATE(D856,D564, " Curncy")</f>
        <v>EURGBp Curncy</v>
      </c>
      <c r="L564" s="120">
        <f>IF(D564 = D856,1,_xll.BDP(K564,$L$11))</f>
        <v>1</v>
      </c>
      <c r="M564" s="260">
        <f>IF(D564 = D856,1,_xll.BDP(K564,$M$11)*L564)</f>
        <v>0.86363000000000001</v>
      </c>
      <c r="N564" s="126">
        <f>H564*J564*V564/M564</f>
        <v>0</v>
      </c>
      <c r="O564" s="127">
        <f>N564 / AA816</f>
        <v>0</v>
      </c>
      <c r="P564" s="268">
        <f>N564 / AA856</f>
        <v>0</v>
      </c>
      <c r="Q564" s="128">
        <f>IF(OR(OR(J564=0,G564 = "#N/A N/A"),G564="#N/A Real Time"),0,G564*J564*V564/M564)</f>
        <v>0</v>
      </c>
      <c r="R564" s="129">
        <f>Q564 / AA816*100</f>
        <v>0</v>
      </c>
      <c r="S564" s="273">
        <f>Q564 / AA856*100</f>
        <v>0</v>
      </c>
      <c r="T564" s="129">
        <f>IF(S564&lt;0,R564,0)</f>
        <v>0</v>
      </c>
      <c r="U564" s="273">
        <f>IF(S564&gt;0,R564,0)</f>
        <v>0</v>
      </c>
      <c r="V564" s="120">
        <f>IF(EXACT(D564,UPPER(D564)),1,0.01)/X564</f>
        <v>0.01</v>
      </c>
      <c r="W564" s="120">
        <v>0</v>
      </c>
      <c r="X564" s="120">
        <v>1</v>
      </c>
      <c r="Y564" s="127">
        <f>IF(AND(S564&lt;0,O564&gt;0),O564,0)</f>
        <v>0</v>
      </c>
      <c r="Z564" s="127">
        <f>IF(AND(S564&gt;0,O564&gt;0),O564,0)</f>
        <v>0</v>
      </c>
      <c r="AA564" s="74"/>
      <c r="AB564" s="130">
        <f>_xll.BDH(C564,$AB$11,$D$1,$D$1)</f>
        <v>521.6</v>
      </c>
      <c r="AC564" s="130">
        <f>IF(OR(OR(F564="#N/A N/A",F564="#N/A Real Time"),OR(AB564="#N/A N/A",AB564="#N/A Real Time")),0,  F564 - AB564)</f>
        <v>-3.2000000000000455</v>
      </c>
      <c r="AD564" s="177">
        <f>IF(OR(AB564=0,AB564="#N/A N/A"),0,AC564 / AB564*100)</f>
        <v>-0.61349693251534609</v>
      </c>
      <c r="AE564" s="132">
        <v>0</v>
      </c>
      <c r="AF564" s="133">
        <f>IF(D564 = D856,1,_xll.BDP(K564,$AF$11)*L564)</f>
        <v>0.86409000000000002</v>
      </c>
      <c r="AG564" s="134">
        <f>AC564*AE564*V564/AF564 / AI816</f>
        <v>0</v>
      </c>
      <c r="AH564" s="278">
        <f>AC564*AE564*V564/AF564 / AI856</f>
        <v>0</v>
      </c>
      <c r="AI564" s="77"/>
      <c r="AJ564" s="73"/>
      <c r="AK564" s="65"/>
    </row>
    <row r="565" spans="1:37" x14ac:dyDescent="0.2">
      <c r="B565" s="120">
        <v>6093</v>
      </c>
      <c r="C565" s="120" t="s">
        <v>1137</v>
      </c>
      <c r="D565" s="120" t="str">
        <f>_xll.BDP(C565,$D$11)</f>
        <v>GBp</v>
      </c>
      <c r="E565" s="120" t="s">
        <v>1250</v>
      </c>
      <c r="F565" s="121">
        <f>_xll.BDP(C565,$F$11)</f>
        <v>1672</v>
      </c>
      <c r="G565" s="121">
        <f>_xll.BDP(C565,$G$11)</f>
        <v>1701</v>
      </c>
      <c r="H565" s="122">
        <f>IF(OR(OR(G565="#N/A N/A",G565="#N/A Real Time"),OR(F565="#N/A N/A",F565="#N/A Real Time")),0,  G565 - F565)</f>
        <v>29</v>
      </c>
      <c r="I565" s="123">
        <f>IF(OR(F565=0,F565="#N/A N/A"),0,H565 / F565*100)</f>
        <v>1.7344497607655502</v>
      </c>
      <c r="J565" s="124">
        <v>0</v>
      </c>
      <c r="K565" s="120" t="str">
        <f>CONCATENATE(D856,D565, " Curncy")</f>
        <v>EURGBp Curncy</v>
      </c>
      <c r="L565" s="120">
        <f>IF(D565 = D856,1,_xll.BDP(K565,$L$11))</f>
        <v>1</v>
      </c>
      <c r="M565" s="260">
        <f>IF(D565 = D856,1,_xll.BDP(K565,$M$11)*L565)</f>
        <v>0.86363000000000001</v>
      </c>
      <c r="N565" s="126">
        <f>H565*J565*V565/M565</f>
        <v>0</v>
      </c>
      <c r="O565" s="127">
        <f>N565 / AA816</f>
        <v>0</v>
      </c>
      <c r="P565" s="268">
        <f>N565 / AA856</f>
        <v>0</v>
      </c>
      <c r="Q565" s="128">
        <f>IF(OR(OR(J565=0,G565 = "#N/A N/A"),G565="#N/A Real Time"),0,G565*J565*V565/M565)</f>
        <v>0</v>
      </c>
      <c r="R565" s="129">
        <f>Q565 / AA816*100</f>
        <v>0</v>
      </c>
      <c r="S565" s="273">
        <f>Q565 / AA856*100</f>
        <v>0</v>
      </c>
      <c r="T565" s="129">
        <f>IF(S565&lt;0,R565,0)</f>
        <v>0</v>
      </c>
      <c r="U565" s="273">
        <f>IF(S565&gt;0,R565,0)</f>
        <v>0</v>
      </c>
      <c r="V565" s="120">
        <f>IF(EXACT(D565,UPPER(D565)),1,0.01)/X565</f>
        <v>0.01</v>
      </c>
      <c r="W565" s="120">
        <v>0</v>
      </c>
      <c r="X565" s="120">
        <v>1</v>
      </c>
      <c r="Y565" s="127">
        <f>IF(AND(S565&lt;0,O565&gt;0),O565,0)</f>
        <v>0</v>
      </c>
      <c r="Z565" s="127">
        <f>IF(AND(S565&gt;0,O565&gt;0),O565,0)</f>
        <v>0</v>
      </c>
      <c r="AA565" s="74"/>
      <c r="AB565" s="130">
        <f>_xll.BDH(C565,$AB$11,$D$1,$D$1)</f>
        <v>1670</v>
      </c>
      <c r="AC565" s="130">
        <f>IF(OR(OR(F565="#N/A N/A",F565="#N/A Real Time"),OR(AB565="#N/A N/A",AB565="#N/A Real Time")),0,  F565 - AB565)</f>
        <v>2</v>
      </c>
      <c r="AD565" s="177">
        <f>IF(OR(AB565=0,AB565="#N/A N/A"),0,AC565 / AB565*100)</f>
        <v>0.11976047904191617</v>
      </c>
      <c r="AE565" s="132">
        <v>0</v>
      </c>
      <c r="AF565" s="133">
        <f>IF(D565 = D856,1,_xll.BDP(K565,$AF$11)*L565)</f>
        <v>0.86409000000000002</v>
      </c>
      <c r="AG565" s="134">
        <f>AC565*AE565*V565/AF565 / AI816</f>
        <v>0</v>
      </c>
      <c r="AH565" s="278">
        <f>AC565*AE565*V565/AF565 / AI856</f>
        <v>0</v>
      </c>
      <c r="AI565" s="77"/>
      <c r="AJ565" s="73"/>
      <c r="AK565" s="65"/>
    </row>
    <row r="566" spans="1:37" x14ac:dyDescent="0.2">
      <c r="B566" s="120">
        <v>7254</v>
      </c>
      <c r="C566" s="120" t="s">
        <v>1138</v>
      </c>
      <c r="D566" s="120" t="str">
        <f>_xll.BDP(C566,$D$11)</f>
        <v>GBp</v>
      </c>
      <c r="E566" s="120" t="s">
        <v>1251</v>
      </c>
      <c r="F566" s="121">
        <f>_xll.BDP(C566,$F$11)</f>
        <v>290.8</v>
      </c>
      <c r="G566" s="121">
        <f>_xll.BDP(C566,$G$11)</f>
        <v>288.8</v>
      </c>
      <c r="H566" s="122">
        <f>IF(OR(OR(G566="#N/A N/A",G566="#N/A Real Time"),OR(F566="#N/A N/A",F566="#N/A Real Time")),0,  G566 - F566)</f>
        <v>-2</v>
      </c>
      <c r="I566" s="123">
        <f>IF(OR(F566=0,F566="#N/A N/A"),0,H566 / F566*100)</f>
        <v>-0.68775790921595592</v>
      </c>
      <c r="J566" s="124">
        <v>0</v>
      </c>
      <c r="K566" s="120" t="str">
        <f>CONCATENATE(D856,D566, " Curncy")</f>
        <v>EURGBp Curncy</v>
      </c>
      <c r="L566" s="120">
        <f>IF(D566 = D856,1,_xll.BDP(K566,$L$11))</f>
        <v>1</v>
      </c>
      <c r="M566" s="260">
        <f>IF(D566 = D856,1,_xll.BDP(K566,$M$11)*L566)</f>
        <v>0.86363000000000001</v>
      </c>
      <c r="N566" s="126">
        <f>H566*J566*V566/M566</f>
        <v>0</v>
      </c>
      <c r="O566" s="127">
        <f>N566 / AA816</f>
        <v>0</v>
      </c>
      <c r="P566" s="268">
        <f>N566 / AA856</f>
        <v>0</v>
      </c>
      <c r="Q566" s="128">
        <f>IF(OR(OR(J566=0,G566 = "#N/A N/A"),G566="#N/A Real Time"),0,G566*J566*V566/M566)</f>
        <v>0</v>
      </c>
      <c r="R566" s="129">
        <f>Q566 / AA816*100</f>
        <v>0</v>
      </c>
      <c r="S566" s="273">
        <f>Q566 / AA856*100</f>
        <v>0</v>
      </c>
      <c r="T566" s="129">
        <f>IF(S566&lt;0,R566,0)</f>
        <v>0</v>
      </c>
      <c r="U566" s="273">
        <f>IF(S566&gt;0,R566,0)</f>
        <v>0</v>
      </c>
      <c r="V566" s="120">
        <f>IF(EXACT(D566,UPPER(D566)),1,0.01)/X566</f>
        <v>0.01</v>
      </c>
      <c r="W566" s="120">
        <v>0</v>
      </c>
      <c r="X566" s="120">
        <v>1</v>
      </c>
      <c r="Y566" s="127">
        <f>IF(AND(S566&lt;0,O566&gt;0),O566,0)</f>
        <v>0</v>
      </c>
      <c r="Z566" s="127">
        <f>IF(AND(S566&gt;0,O566&gt;0),O566,0)</f>
        <v>0</v>
      </c>
      <c r="AA566" s="74"/>
      <c r="AB566" s="130">
        <f>_xll.BDH(C566,$AB$11,$D$1,$D$1)</f>
        <v>289.2</v>
      </c>
      <c r="AC566" s="130">
        <f>IF(OR(OR(F566="#N/A N/A",F566="#N/A Real Time"),OR(AB566="#N/A N/A",AB566="#N/A Real Time")),0,  F566 - AB566)</f>
        <v>1.6000000000000227</v>
      </c>
      <c r="AD566" s="177">
        <f>IF(OR(AB566=0,AB566="#N/A N/A"),0,AC566 / AB566*100)</f>
        <v>0.55325034578147403</v>
      </c>
      <c r="AE566" s="132">
        <v>0</v>
      </c>
      <c r="AF566" s="133">
        <f>IF(D566 = D856,1,_xll.BDP(K566,$AF$11)*L566)</f>
        <v>0.86409000000000002</v>
      </c>
      <c r="AG566" s="134">
        <f>AC566*AE566*V566/AF566 / AI816</f>
        <v>0</v>
      </c>
      <c r="AH566" s="278">
        <f>AC566*AE566*V566/AF566 / AI856</f>
        <v>0</v>
      </c>
      <c r="AI566" s="77"/>
      <c r="AJ566" s="73"/>
      <c r="AK566" s="65"/>
    </row>
    <row r="567" spans="1:37" x14ac:dyDescent="0.2">
      <c r="B567" s="120">
        <v>18542</v>
      </c>
      <c r="C567" s="120"/>
      <c r="D567" s="120" t="s">
        <v>75</v>
      </c>
      <c r="E567" s="120" t="s">
        <v>79</v>
      </c>
      <c r="F567" s="121">
        <v>32</v>
      </c>
      <c r="G567" s="121">
        <v>32</v>
      </c>
      <c r="H567" s="122">
        <f>IF(OR(OR(G567="#N/A N/A",G567="#N/A Real Time"),OR(F567="#N/A N/A",F567="#N/A Real Time")),0,  G567 - F567)</f>
        <v>0</v>
      </c>
      <c r="I567" s="123">
        <f>IF(OR(F567=0,F567="#N/A N/A"),0,H567 / F567*100)</f>
        <v>0</v>
      </c>
      <c r="J567" s="124">
        <v>25277</v>
      </c>
      <c r="K567" s="120" t="str">
        <f>CONCATENATE(D856,D567, " Curncy")</f>
        <v>EURGBP Curncy</v>
      </c>
      <c r="L567" s="120">
        <f>IF(D567 = D856,1,_xll.BDP(K567,$L$11))</f>
        <v>1</v>
      </c>
      <c r="M567" s="260">
        <f>IF(D567 = D856,1,_xll.BDP(K567,$M$11)*L567)</f>
        <v>0.86363000000000001</v>
      </c>
      <c r="N567" s="126">
        <f>H567*J567*V567/M567</f>
        <v>0</v>
      </c>
      <c r="O567" s="127">
        <f>N567 / AA816</f>
        <v>0</v>
      </c>
      <c r="P567" s="268">
        <f>N567 / AA856</f>
        <v>0</v>
      </c>
      <c r="Q567" s="128">
        <f>IF(OR(OR(J567=0,G567 = "#N/A N/A"),G567="#N/A Real Time"),0,G567*J567*V567/M567)</f>
        <v>936586.26958303899</v>
      </c>
      <c r="R567" s="129">
        <f>Q567 / AA816*100</f>
        <v>0.46849340707016501</v>
      </c>
      <c r="S567" s="273">
        <f>Q567 / AA856*100</f>
        <v>0.43665698499412786</v>
      </c>
      <c r="T567" s="129">
        <f>IF(S567&lt;0,R567,0)</f>
        <v>0</v>
      </c>
      <c r="U567" s="273">
        <f>IF(S567&gt;0,R567,0)</f>
        <v>0.46849340707016501</v>
      </c>
      <c r="V567" s="120">
        <f>IF(EXACT(D567,UPPER(D567)),1,0.01)/X567</f>
        <v>1</v>
      </c>
      <c r="W567" s="120">
        <v>1</v>
      </c>
      <c r="X567" s="120">
        <v>1</v>
      </c>
      <c r="Y567" s="127">
        <f>IF(AND(S567&lt;0,O567&gt;0),O567,0)</f>
        <v>0</v>
      </c>
      <c r="Z567" s="127">
        <f>IF(AND(S567&gt;0,O567&gt;0),O567,0)</f>
        <v>0</v>
      </c>
      <c r="AA567" s="74"/>
      <c r="AB567" s="130">
        <v>32</v>
      </c>
      <c r="AC567" s="130">
        <f>IF(OR(OR(F567="#N/A N/A",F567="#N/A Real Time"),OR(AB567="#N/A N/A",AB567="#N/A Real Time")),0,  F567 - AB567)</f>
        <v>0</v>
      </c>
      <c r="AD567" s="177">
        <f>IF(OR(AB567=0,AB567="#N/A N/A"),0,AC567 / AB567*100)</f>
        <v>0</v>
      </c>
      <c r="AE567" s="132">
        <v>25277</v>
      </c>
      <c r="AF567" s="133">
        <f>IF(D567 = D856,1,_xll.BDP(K567,$AF$11)*L567)</f>
        <v>0.86409000000000002</v>
      </c>
      <c r="AG567" s="134">
        <f>AC567*AE567*V567/AF567 / AI816</f>
        <v>0</v>
      </c>
      <c r="AH567" s="278">
        <f>AC567*AE567*V567/AF567 / AI856</f>
        <v>0</v>
      </c>
      <c r="AI567" s="77"/>
      <c r="AJ567" s="73"/>
      <c r="AK567" s="65"/>
    </row>
    <row r="568" spans="1:37" x14ac:dyDescent="0.2">
      <c r="B568" s="120">
        <v>5986</v>
      </c>
      <c r="C568" s="120" t="s">
        <v>78</v>
      </c>
      <c r="D568" s="120" t="str">
        <f>_xll.BDP(C568,$D$11)</f>
        <v>GBp</v>
      </c>
      <c r="E568" s="120" t="s">
        <v>453</v>
      </c>
      <c r="F568" s="121">
        <f>_xll.BDP(C568,$F$11)</f>
        <v>5905</v>
      </c>
      <c r="G568" s="121">
        <f>_xll.BDP(C568,$G$11)</f>
        <v>5876</v>
      </c>
      <c r="H568" s="122">
        <f>IF(OR(OR(G568="#N/A N/A",G568="#N/A Real Time"),OR(F568="#N/A N/A",F568="#N/A Real Time")),0,  G568 - F568)</f>
        <v>-29</v>
      </c>
      <c r="I568" s="123">
        <f>IF(OR(F568=0,F568="#N/A N/A"),0,H568 / F568*100)</f>
        <v>-0.49110922946655372</v>
      </c>
      <c r="J568" s="124">
        <v>0</v>
      </c>
      <c r="K568" s="120" t="str">
        <f>CONCATENATE(D856,D568, " Curncy")</f>
        <v>EURGBp Curncy</v>
      </c>
      <c r="L568" s="120">
        <f>IF(D568 = D856,1,_xll.BDP(K568,$L$11))</f>
        <v>1</v>
      </c>
      <c r="M568" s="260">
        <f>IF(D568 = D856,1,_xll.BDP(K568,$M$11)*L568)</f>
        <v>0.86363000000000001</v>
      </c>
      <c r="N568" s="126">
        <f>H568*J568*V568/M568</f>
        <v>0</v>
      </c>
      <c r="O568" s="127">
        <f>N568 / AA816</f>
        <v>0</v>
      </c>
      <c r="P568" s="268">
        <f>N568 / AA856</f>
        <v>0</v>
      </c>
      <c r="Q568" s="128">
        <f>IF(OR(OR(J568=0,G568 = "#N/A N/A"),G568="#N/A Real Time"),0,G568*J568*V568/M568)</f>
        <v>0</v>
      </c>
      <c r="R568" s="129">
        <f>Q568 / AA816*100</f>
        <v>0</v>
      </c>
      <c r="S568" s="273">
        <f>Q568 / AA856*100</f>
        <v>0</v>
      </c>
      <c r="T568" s="129">
        <f>IF(S568&lt;0,R568,0)</f>
        <v>0</v>
      </c>
      <c r="U568" s="273">
        <f>IF(S568&gt;0,R568,0)</f>
        <v>0</v>
      </c>
      <c r="V568" s="120">
        <f>IF(EXACT(D568,UPPER(D568)),1,0.01)/X568</f>
        <v>0.01</v>
      </c>
      <c r="W568" s="120">
        <v>0</v>
      </c>
      <c r="X568" s="120">
        <v>1</v>
      </c>
      <c r="Y568" s="127">
        <f>IF(AND(S568&lt;0,O568&gt;0),O568,0)</f>
        <v>0</v>
      </c>
      <c r="Z568" s="127">
        <f>IF(AND(S568&gt;0,O568&gt;0),O568,0)</f>
        <v>0</v>
      </c>
      <c r="AA568" s="74"/>
      <c r="AB568" s="130">
        <f>_xll.BDH(C568,$AB$11,$D$1,$D$1)</f>
        <v>5936</v>
      </c>
      <c r="AC568" s="130">
        <f>IF(OR(OR(F568="#N/A N/A",F568="#N/A Real Time"),OR(AB568="#N/A N/A",AB568="#N/A Real Time")),0,  F568 - AB568)</f>
        <v>-31</v>
      </c>
      <c r="AD568" s="177">
        <f>IF(OR(AB568=0,AB568="#N/A N/A"),0,AC568 / AB568*100)</f>
        <v>-0.52223719676549862</v>
      </c>
      <c r="AE568" s="132">
        <v>0</v>
      </c>
      <c r="AF568" s="133">
        <f>IF(D568 = D856,1,_xll.BDP(K568,$AF$11)*L568)</f>
        <v>0.86409000000000002</v>
      </c>
      <c r="AG568" s="134">
        <f>AC568*AE568*V568/AF568 / AI816</f>
        <v>0</v>
      </c>
      <c r="AH568" s="278">
        <f>AC568*AE568*V568/AF568 / AI856</f>
        <v>0</v>
      </c>
      <c r="AI568" s="77"/>
      <c r="AJ568" s="73"/>
      <c r="AK568" s="65"/>
    </row>
    <row r="569" spans="1:37" x14ac:dyDescent="0.2">
      <c r="B569" s="120">
        <v>20036</v>
      </c>
      <c r="C569" s="120"/>
      <c r="D569" s="120" t="s">
        <v>75</v>
      </c>
      <c r="E569" s="120" t="s">
        <v>77</v>
      </c>
      <c r="F569" s="121">
        <v>8</v>
      </c>
      <c r="G569" s="121">
        <v>8</v>
      </c>
      <c r="H569" s="122">
        <f>IF(OR(OR(G569="#N/A N/A",G569="#N/A Real Time"),OR(F569="#N/A N/A",F569="#N/A Real Time")),0,  G569 - F569)</f>
        <v>0</v>
      </c>
      <c r="I569" s="123">
        <f>IF(OR(F569=0,F569="#N/A N/A"),0,H569 / F569*100)</f>
        <v>0</v>
      </c>
      <c r="J569" s="124">
        <v>280608</v>
      </c>
      <c r="K569" s="120" t="str">
        <f>CONCATENATE(D856,D569, " Curncy")</f>
        <v>EURGBP Curncy</v>
      </c>
      <c r="L569" s="120">
        <f>IF(D569 = D856,1,_xll.BDP(K569,$L$11))</f>
        <v>1</v>
      </c>
      <c r="M569" s="260">
        <f>IF(D569 = D856,1,_xll.BDP(K569,$M$11)*L569)</f>
        <v>0.86363000000000001</v>
      </c>
      <c r="N569" s="126">
        <f>H569*J569*V569/M569</f>
        <v>0</v>
      </c>
      <c r="O569" s="127">
        <f>N569 / AA816</f>
        <v>0</v>
      </c>
      <c r="P569" s="268">
        <f>N569 / AA856</f>
        <v>0</v>
      </c>
      <c r="Q569" s="128">
        <f>IF(OR(OR(J569=0,G569 = "#N/A N/A"),G569="#N/A Real Time"),0,G569*J569*V569/M569)</f>
        <v>2599335.363523731</v>
      </c>
      <c r="R569" s="129">
        <f>Q569 / AA816*100</f>
        <v>1.3002235032949405</v>
      </c>
      <c r="S569" s="273">
        <f>Q569 / AA856*100</f>
        <v>1.2118669466830738</v>
      </c>
      <c r="T569" s="129">
        <f>IF(S569&lt;0,R569,0)</f>
        <v>0</v>
      </c>
      <c r="U569" s="273">
        <f>IF(S569&gt;0,R569,0)</f>
        <v>1.3002235032949405</v>
      </c>
      <c r="V569" s="120">
        <f>IF(EXACT(D569,UPPER(D569)),1,0.01)/X569</f>
        <v>1</v>
      </c>
      <c r="W569" s="120">
        <v>1</v>
      </c>
      <c r="X569" s="120">
        <v>1</v>
      </c>
      <c r="Y569" s="127">
        <f>IF(AND(S569&lt;0,O569&gt;0),O569,0)</f>
        <v>0</v>
      </c>
      <c r="Z569" s="127">
        <f>IF(AND(S569&gt;0,O569&gt;0),O569,0)</f>
        <v>0</v>
      </c>
      <c r="AA569" s="74"/>
      <c r="AB569" s="130">
        <v>8</v>
      </c>
      <c r="AC569" s="130">
        <f>IF(OR(OR(F569="#N/A N/A",F569="#N/A Real Time"),OR(AB569="#N/A N/A",AB569="#N/A Real Time")),0,  F569 - AB569)</f>
        <v>0</v>
      </c>
      <c r="AD569" s="177">
        <f>IF(OR(AB569=0,AB569="#N/A N/A"),0,AC569 / AB569*100)</f>
        <v>0</v>
      </c>
      <c r="AE569" s="132">
        <v>280608</v>
      </c>
      <c r="AF569" s="133">
        <f>IF(D569 = D856,1,_xll.BDP(K569,$AF$11)*L569)</f>
        <v>0.86409000000000002</v>
      </c>
      <c r="AG569" s="134">
        <f>AC569*AE569*V569/AF569 / AI816</f>
        <v>0</v>
      </c>
      <c r="AH569" s="278">
        <f>AC569*AE569*V569/AF569 / AI856</f>
        <v>0</v>
      </c>
      <c r="AI569" s="77"/>
      <c r="AJ569" s="73"/>
      <c r="AK569" s="65"/>
    </row>
    <row r="570" spans="1:37" x14ac:dyDescent="0.2">
      <c r="B570" s="120">
        <v>5991</v>
      </c>
      <c r="C570" s="120" t="s">
        <v>1140</v>
      </c>
      <c r="D570" s="120" t="str">
        <f>_xll.BDP(C570,$D$11)</f>
        <v>GBp</v>
      </c>
      <c r="E570" s="120" t="s">
        <v>1252</v>
      </c>
      <c r="F570" s="121">
        <f>_xll.BDP(C570,$F$11)</f>
        <v>1640.5</v>
      </c>
      <c r="G570" s="121">
        <f>_xll.BDP(C570,$G$11)</f>
        <v>1653.5</v>
      </c>
      <c r="H570" s="122">
        <f>IF(OR(OR(G570="#N/A N/A",G570="#N/A Real Time"),OR(F570="#N/A N/A",F570="#N/A Real Time")),0,  G570 - F570)</f>
        <v>13</v>
      </c>
      <c r="I570" s="123">
        <f>IF(OR(F570=0,F570="#N/A N/A"),0,H570 / F570*100)</f>
        <v>0.79244132886315144</v>
      </c>
      <c r="J570" s="124">
        <v>0</v>
      </c>
      <c r="K570" s="120" t="str">
        <f>CONCATENATE(D856,D570, " Curncy")</f>
        <v>EURGBp Curncy</v>
      </c>
      <c r="L570" s="120">
        <f>IF(D570 = D856,1,_xll.BDP(K570,$L$11))</f>
        <v>1</v>
      </c>
      <c r="M570" s="260">
        <f>IF(D570 = D856,1,_xll.BDP(K570,$M$11)*L570)</f>
        <v>0.86363000000000001</v>
      </c>
      <c r="N570" s="126">
        <f>H570*J570*V570/M570</f>
        <v>0</v>
      </c>
      <c r="O570" s="127">
        <f>N570 / AA816</f>
        <v>0</v>
      </c>
      <c r="P570" s="268">
        <f>N570 / AA856</f>
        <v>0</v>
      </c>
      <c r="Q570" s="128">
        <f>IF(OR(OR(J570=0,G570 = "#N/A N/A"),G570="#N/A Real Time"),0,G570*J570*V570/M570)</f>
        <v>0</v>
      </c>
      <c r="R570" s="129">
        <f>Q570 / AA816*100</f>
        <v>0</v>
      </c>
      <c r="S570" s="273">
        <f>Q570 / AA856*100</f>
        <v>0</v>
      </c>
      <c r="T570" s="129">
        <f>IF(S570&lt;0,R570,0)</f>
        <v>0</v>
      </c>
      <c r="U570" s="273">
        <f>IF(S570&gt;0,R570,0)</f>
        <v>0</v>
      </c>
      <c r="V570" s="120">
        <f>IF(EXACT(D570,UPPER(D570)),1,0.01)/X570</f>
        <v>0.01</v>
      </c>
      <c r="W570" s="120">
        <v>0</v>
      </c>
      <c r="X570" s="120">
        <v>1</v>
      </c>
      <c r="Y570" s="127">
        <f>IF(AND(S570&lt;0,O570&gt;0),O570,0)</f>
        <v>0</v>
      </c>
      <c r="Z570" s="127">
        <f>IF(AND(S570&gt;0,O570&gt;0),O570,0)</f>
        <v>0</v>
      </c>
      <c r="AA570" s="74"/>
      <c r="AB570" s="130">
        <f>_xll.BDH(C570,$AB$11,$D$1,$D$1)</f>
        <v>1667</v>
      </c>
      <c r="AC570" s="130">
        <f>IF(OR(OR(F570="#N/A N/A",F570="#N/A Real Time"),OR(AB570="#N/A N/A",AB570="#N/A Real Time")),0,  F570 - AB570)</f>
        <v>-26.5</v>
      </c>
      <c r="AD570" s="177">
        <f>IF(OR(AB570=0,AB570="#N/A N/A"),0,AC570 / AB570*100)</f>
        <v>-1.5896820635872826</v>
      </c>
      <c r="AE570" s="132">
        <v>0</v>
      </c>
      <c r="AF570" s="133">
        <f>IF(D570 = D856,1,_xll.BDP(K570,$AF$11)*L570)</f>
        <v>0.86409000000000002</v>
      </c>
      <c r="AG570" s="134">
        <f>AC570*AE570*V570/AF570 / AI816</f>
        <v>0</v>
      </c>
      <c r="AH570" s="278">
        <f>AC570*AE570*V570/AF570 / AI856</f>
        <v>0</v>
      </c>
      <c r="AI570" s="77"/>
      <c r="AJ570" s="73"/>
      <c r="AK570" s="65"/>
    </row>
    <row r="571" spans="1:37" x14ac:dyDescent="0.2">
      <c r="B571" s="120">
        <v>6328</v>
      </c>
      <c r="C571" s="120" t="s">
        <v>1139</v>
      </c>
      <c r="D571" s="120" t="str">
        <f>_xll.BDP(C571,$D$11)</f>
        <v>GBp</v>
      </c>
      <c r="E571" s="120" t="s">
        <v>1307</v>
      </c>
      <c r="F571" s="121">
        <f>_xll.BDP(C571,$F$11)</f>
        <v>44.3</v>
      </c>
      <c r="G571" s="121">
        <f>_xll.BDP(C571,$G$11)</f>
        <v>44.5</v>
      </c>
      <c r="H571" s="122">
        <f>IF(OR(OR(G571="#N/A N/A",G571="#N/A Real Time"),OR(F571="#N/A N/A",F571="#N/A Real Time")),0,  G571 - F571)</f>
        <v>0.20000000000000284</v>
      </c>
      <c r="I571" s="123">
        <f>IF(OR(F571=0,F571="#N/A N/A"),0,H571 / F571*100)</f>
        <v>0.45146726862303133</v>
      </c>
      <c r="J571" s="124">
        <v>0</v>
      </c>
      <c r="K571" s="120" t="str">
        <f>CONCATENATE(D856,D571, " Curncy")</f>
        <v>EURGBp Curncy</v>
      </c>
      <c r="L571" s="120">
        <f>IF(D571 = D856,1,_xll.BDP(K571,$L$11))</f>
        <v>1</v>
      </c>
      <c r="M571" s="260">
        <f>IF(D571 = D856,1,_xll.BDP(K571,$M$11)*L571)</f>
        <v>0.86363000000000001</v>
      </c>
      <c r="N571" s="126">
        <f>H571*J571*V571/M571</f>
        <v>0</v>
      </c>
      <c r="O571" s="127">
        <f>N571 / AA816</f>
        <v>0</v>
      </c>
      <c r="P571" s="268">
        <f>N571 / AA856</f>
        <v>0</v>
      </c>
      <c r="Q571" s="128">
        <f>IF(OR(OR(J571=0,G571 = "#N/A N/A"),G571="#N/A Real Time"),0,G571*J571*V571/M571)</f>
        <v>0</v>
      </c>
      <c r="R571" s="129">
        <f>Q571 / AA816*100</f>
        <v>0</v>
      </c>
      <c r="S571" s="273">
        <f>Q571 / AA856*100</f>
        <v>0</v>
      </c>
      <c r="T571" s="129">
        <f>IF(S571&lt;0,R571,0)</f>
        <v>0</v>
      </c>
      <c r="U571" s="273">
        <f>IF(S571&gt;0,R571,0)</f>
        <v>0</v>
      </c>
      <c r="V571" s="120">
        <f>IF(EXACT(D571,UPPER(D571)),1,0.01)/X571</f>
        <v>0.01</v>
      </c>
      <c r="W571" s="120">
        <v>0</v>
      </c>
      <c r="X571" s="120">
        <v>1</v>
      </c>
      <c r="Y571" s="127">
        <f>IF(AND(S571&lt;0,O571&gt;0),O571,0)</f>
        <v>0</v>
      </c>
      <c r="Z571" s="127">
        <f>IF(AND(S571&gt;0,O571&gt;0),O571,0)</f>
        <v>0</v>
      </c>
      <c r="AA571" s="74"/>
      <c r="AB571" s="130">
        <f>_xll.BDH(C571,$AB$11,$D$1,$D$1)</f>
        <v>41.5</v>
      </c>
      <c r="AC571" s="130">
        <f>IF(OR(OR(F571="#N/A N/A",F571="#N/A Real Time"),OR(AB571="#N/A N/A",AB571="#N/A Real Time")),0,  F571 - AB571)</f>
        <v>2.7999999999999972</v>
      </c>
      <c r="AD571" s="177">
        <f>IF(OR(AB571=0,AB571="#N/A N/A"),0,AC571 / AB571*100)</f>
        <v>6.7469879518072222</v>
      </c>
      <c r="AE571" s="132">
        <v>0</v>
      </c>
      <c r="AF571" s="133">
        <f>IF(D571 = D856,1,_xll.BDP(K571,$AF$11)*L571)</f>
        <v>0.86409000000000002</v>
      </c>
      <c r="AG571" s="134">
        <f>AC571*AE571*V571/AF571 / AI816</f>
        <v>0</v>
      </c>
      <c r="AH571" s="278">
        <f>AC571*AE571*V571/AF571 / AI856</f>
        <v>0</v>
      </c>
      <c r="AI571" s="77"/>
      <c r="AJ571" s="73"/>
      <c r="AK571" s="65"/>
    </row>
    <row r="572" spans="1:37" x14ac:dyDescent="0.2">
      <c r="B572" s="120">
        <v>6424</v>
      </c>
      <c r="C572" s="120" t="s">
        <v>1141</v>
      </c>
      <c r="D572" s="120" t="str">
        <f>_xll.BDP(C572,$D$11)</f>
        <v>GBp</v>
      </c>
      <c r="E572" s="120" t="s">
        <v>1253</v>
      </c>
      <c r="F572" s="121">
        <f>_xll.BDP(C572,$F$11)</f>
        <v>364</v>
      </c>
      <c r="G572" s="121">
        <f>_xll.BDP(C572,$G$11)</f>
        <v>365.8</v>
      </c>
      <c r="H572" s="122">
        <f>IF(OR(OR(G572="#N/A N/A",G572="#N/A Real Time"),OR(F572="#N/A N/A",F572="#N/A Real Time")),0,  G572 - F572)</f>
        <v>1.8000000000000114</v>
      </c>
      <c r="I572" s="123">
        <f>IF(OR(F572=0,F572="#N/A N/A"),0,H572 / F572*100)</f>
        <v>0.49450549450549763</v>
      </c>
      <c r="J572" s="124">
        <v>0</v>
      </c>
      <c r="K572" s="120" t="str">
        <f>CONCATENATE(D856,D572, " Curncy")</f>
        <v>EURGBp Curncy</v>
      </c>
      <c r="L572" s="120">
        <f>IF(D572 = D856,1,_xll.BDP(K572,$L$11))</f>
        <v>1</v>
      </c>
      <c r="M572" s="260">
        <f>IF(D572 = D856,1,_xll.BDP(K572,$M$11)*L572)</f>
        <v>0.86363000000000001</v>
      </c>
      <c r="N572" s="126">
        <f>H572*J572*V572/M572</f>
        <v>0</v>
      </c>
      <c r="O572" s="127">
        <f>N572 / AA816</f>
        <v>0</v>
      </c>
      <c r="P572" s="268">
        <f>N572 / AA856</f>
        <v>0</v>
      </c>
      <c r="Q572" s="128">
        <f>IF(OR(OR(J572=0,G572 = "#N/A N/A"),G572="#N/A Real Time"),0,G572*J572*V572/M572)</f>
        <v>0</v>
      </c>
      <c r="R572" s="129">
        <f>Q572 / AA816*100</f>
        <v>0</v>
      </c>
      <c r="S572" s="273">
        <f>Q572 / AA856*100</f>
        <v>0</v>
      </c>
      <c r="T572" s="129">
        <f>IF(S572&lt;0,R572,0)</f>
        <v>0</v>
      </c>
      <c r="U572" s="273">
        <f>IF(S572&gt;0,R572,0)</f>
        <v>0</v>
      </c>
      <c r="V572" s="120">
        <f>IF(EXACT(D572,UPPER(D572)),1,0.01)/X572</f>
        <v>0.01</v>
      </c>
      <c r="W572" s="120">
        <v>0</v>
      </c>
      <c r="X572" s="120">
        <v>1</v>
      </c>
      <c r="Y572" s="127">
        <f>IF(AND(S572&lt;0,O572&gt;0),O572,0)</f>
        <v>0</v>
      </c>
      <c r="Z572" s="127">
        <f>IF(AND(S572&gt;0,O572&gt;0),O572,0)</f>
        <v>0</v>
      </c>
      <c r="AA572" s="74"/>
      <c r="AB572" s="130">
        <f>_xll.BDH(C572,$AB$11,$D$1,$D$1)</f>
        <v>364.9</v>
      </c>
      <c r="AC572" s="130">
        <f>IF(OR(OR(F572="#N/A N/A",F572="#N/A Real Time"),OR(AB572="#N/A N/A",AB572="#N/A Real Time")),0,  F572 - AB572)</f>
        <v>-0.89999999999997726</v>
      </c>
      <c r="AD572" s="177">
        <f>IF(OR(AB572=0,AB572="#N/A N/A"),0,AC572 / AB572*100)</f>
        <v>-0.24664291586735471</v>
      </c>
      <c r="AE572" s="132">
        <v>0</v>
      </c>
      <c r="AF572" s="133">
        <f>IF(D572 = D856,1,_xll.BDP(K572,$AF$11)*L572)</f>
        <v>0.86409000000000002</v>
      </c>
      <c r="AG572" s="134">
        <f>AC572*AE572*V572/AF572 / AI816</f>
        <v>0</v>
      </c>
      <c r="AH572" s="278">
        <f>AC572*AE572*V572/AF572 / AI856</f>
        <v>0</v>
      </c>
      <c r="AI572" s="77"/>
      <c r="AJ572" s="73"/>
      <c r="AK572" s="65"/>
    </row>
    <row r="573" spans="1:37" x14ac:dyDescent="0.2">
      <c r="A573" s="120"/>
      <c r="B573" s="120">
        <v>27991</v>
      </c>
      <c r="C573" s="120" t="s">
        <v>1345</v>
      </c>
      <c r="D573" s="120" t="str">
        <f>_xll.BDP(C573,$D$11)</f>
        <v>GBp</v>
      </c>
      <c r="E573" s="120" t="s">
        <v>1346</v>
      </c>
      <c r="F573" s="121">
        <f>_xll.BDP(C573,$F$11)</f>
        <v>122</v>
      </c>
      <c r="G573" s="121">
        <f>_xll.BDP(C573,$G$11)</f>
        <v>125.1</v>
      </c>
      <c r="H573" s="122">
        <f>IF(OR(OR(G573="#N/A N/A",G573="#N/A Real Time"),OR(F573="#N/A N/A",F573="#N/A Real Time")),0,  G573 - F573)</f>
        <v>3.0999999999999943</v>
      </c>
      <c r="I573" s="123">
        <f>IF(OR(F573=0,F573="#N/A N/A"),0,H573 / F573*100)</f>
        <v>2.5409836065573725</v>
      </c>
      <c r="J573" s="124">
        <v>-523672</v>
      </c>
      <c r="K573" s="120" t="str">
        <f>CONCATENATE(D856,D573, " Curncy")</f>
        <v>EURGBp Curncy</v>
      </c>
      <c r="L573" s="120">
        <f>IF(D573 = D856,1,_xll.BDP(K573,$L$11))</f>
        <v>1</v>
      </c>
      <c r="M573" s="260">
        <f>IF(D573 = D856,1,_xll.BDP(K573,$M$11)*L573)</f>
        <v>0.86363000000000001</v>
      </c>
      <c r="N573" s="126">
        <f>H573*J573*V573/M573</f>
        <v>-18797.207137315712</v>
      </c>
      <c r="O573" s="127">
        <f>N573 / AA816</f>
        <v>-9.4026230163348298E-5</v>
      </c>
      <c r="P573" s="268">
        <f>N573 / AA856</f>
        <v>-8.7636687206022013E-5</v>
      </c>
      <c r="Q573" s="128">
        <f>IF(OR(OR(J573=0,G573 = "#N/A N/A"),G573="#N/A Real Time"),0,G573*J573*V573/M573)</f>
        <v>-758558.2622187743</v>
      </c>
      <c r="R573" s="129">
        <f>Q573 / AA816*100</f>
        <v>-0.37944133527209345</v>
      </c>
      <c r="S573" s="273">
        <f>Q573 / AA856*100</f>
        <v>-0.35365643772494765</v>
      </c>
      <c r="T573" s="129">
        <f>IF(S573&lt;0,R573,0)</f>
        <v>-0.37944133527209345</v>
      </c>
      <c r="U573" s="273">
        <f>IF(S573&gt;0,R573,0)</f>
        <v>0</v>
      </c>
      <c r="V573" s="120">
        <f>IF(EXACT(D573,UPPER(D573)),1,0.01)/X573</f>
        <v>0.01</v>
      </c>
      <c r="W573" s="120">
        <v>0</v>
      </c>
      <c r="X573" s="120">
        <v>1</v>
      </c>
      <c r="Y573" s="127">
        <f>IF(AND(S573&lt;0,O573&gt;0),O573,0)</f>
        <v>0</v>
      </c>
      <c r="Z573" s="127">
        <f>IF(AND(S573&gt;0,O573&gt;0),O573,0)</f>
        <v>0</v>
      </c>
      <c r="AA573" s="120"/>
      <c r="AB573" s="130">
        <f>_xll.BDH(C573,$AB$11,$D$1,$D$1)</f>
        <v>120</v>
      </c>
      <c r="AC573" s="130">
        <f>IF(OR(OR(F573="#N/A N/A",F573="#N/A Real Time"),OR(AB573="#N/A N/A",AB573="#N/A Real Time")),0,  F573 - AB573)</f>
        <v>2</v>
      </c>
      <c r="AD573" s="177">
        <f>IF(OR(AB573=0,AB573="#N/A N/A"),0,AC573 / AB573*100)</f>
        <v>1.6666666666666667</v>
      </c>
      <c r="AE573" s="132">
        <v>-523672</v>
      </c>
      <c r="AF573" s="133">
        <f>IF(D573 = D856,1,_xll.BDP(K573,$AF$11)*L573)</f>
        <v>0.86409000000000002</v>
      </c>
      <c r="AG573" s="134">
        <f>AC573*AE573*V573/AF573 / AI816</f>
        <v>-6.0506199232909738E-5</v>
      </c>
      <c r="AH573" s="278">
        <f>AC573*AE573*V573/AF573 / AI856</f>
        <v>-5.6394339709742665E-5</v>
      </c>
      <c r="AI573" s="135"/>
      <c r="AJ573" s="73"/>
      <c r="AK573" s="65"/>
    </row>
    <row r="574" spans="1:37" x14ac:dyDescent="0.2">
      <c r="B574" s="120">
        <v>10208</v>
      </c>
      <c r="C574" s="120" t="s">
        <v>1142</v>
      </c>
      <c r="D574" s="120" t="str">
        <f>_xll.BDP(C574,$D$11)</f>
        <v>GBp</v>
      </c>
      <c r="E574" s="120" t="s">
        <v>1254</v>
      </c>
      <c r="F574" s="121">
        <f>_xll.BDP(C574,$F$11)</f>
        <v>529.29999999999995</v>
      </c>
      <c r="G574" s="121">
        <f>_xll.BDP(C574,$G$11)</f>
        <v>529.70000000000005</v>
      </c>
      <c r="H574" s="122">
        <f>IF(OR(OR(G574="#N/A N/A",G574="#N/A Real Time"),OR(F574="#N/A N/A",F574="#N/A Real Time")),0,  G574 - F574)</f>
        <v>0.40000000000009095</v>
      </c>
      <c r="I574" s="123">
        <f>IF(OR(F574=0,F574="#N/A N/A"),0,H574 / F574*100)</f>
        <v>7.5571509540920262E-2</v>
      </c>
      <c r="J574" s="124">
        <v>0</v>
      </c>
      <c r="K574" s="120" t="str">
        <f>CONCATENATE(D856,D574, " Curncy")</f>
        <v>EURGBp Curncy</v>
      </c>
      <c r="L574" s="120">
        <f>IF(D574 = D856,1,_xll.BDP(K574,$L$11))</f>
        <v>1</v>
      </c>
      <c r="M574" s="260">
        <f>IF(D574 = D856,1,_xll.BDP(K574,$M$11)*L574)</f>
        <v>0.86363000000000001</v>
      </c>
      <c r="N574" s="126">
        <f>H574*J574*V574/M574</f>
        <v>0</v>
      </c>
      <c r="O574" s="127">
        <f>N574 / AA816</f>
        <v>0</v>
      </c>
      <c r="P574" s="268">
        <f>N574 / AA856</f>
        <v>0</v>
      </c>
      <c r="Q574" s="128">
        <f>IF(OR(OR(J574=0,G574 = "#N/A N/A"),G574="#N/A Real Time"),0,G574*J574*V574/M574)</f>
        <v>0</v>
      </c>
      <c r="R574" s="129">
        <f>Q574 / AA816*100</f>
        <v>0</v>
      </c>
      <c r="S574" s="273">
        <f>Q574 / AA856*100</f>
        <v>0</v>
      </c>
      <c r="T574" s="129">
        <f>IF(S574&lt;0,R574,0)</f>
        <v>0</v>
      </c>
      <c r="U574" s="273">
        <f>IF(S574&gt;0,R574,0)</f>
        <v>0</v>
      </c>
      <c r="V574" s="120">
        <f>IF(EXACT(D574,UPPER(D574)),1,0.01)/X574</f>
        <v>0.01</v>
      </c>
      <c r="W574" s="120">
        <v>0</v>
      </c>
      <c r="X574" s="120">
        <v>1</v>
      </c>
      <c r="Y574" s="127">
        <f>IF(AND(S574&lt;0,O574&gt;0),O574,0)</f>
        <v>0</v>
      </c>
      <c r="Z574" s="127">
        <f>IF(AND(S574&gt;0,O574&gt;0),O574,0)</f>
        <v>0</v>
      </c>
      <c r="AA574" s="74"/>
      <c r="AB574" s="130">
        <f>_xll.BDH(C574,$AB$11,$D$1,$D$1)</f>
        <v>526.79999999999995</v>
      </c>
      <c r="AC574" s="130">
        <f>IF(OR(OR(F574="#N/A N/A",F574="#N/A Real Time"),OR(AB574="#N/A N/A",AB574="#N/A Real Time")),0,  F574 - AB574)</f>
        <v>2.5</v>
      </c>
      <c r="AD574" s="177">
        <f>IF(OR(AB574=0,AB574="#N/A N/A"),0,AC574 / AB574*100)</f>
        <v>0.47456340167046318</v>
      </c>
      <c r="AE574" s="132">
        <v>0</v>
      </c>
      <c r="AF574" s="133">
        <f>IF(D574 = D856,1,_xll.BDP(K574,$AF$11)*L574)</f>
        <v>0.86409000000000002</v>
      </c>
      <c r="AG574" s="134">
        <f>AC574*AE574*V574/AF574 / AI816</f>
        <v>0</v>
      </c>
      <c r="AH574" s="278">
        <f>AC574*AE574*V574/AF574 / AI856</f>
        <v>0</v>
      </c>
      <c r="AI574" s="77"/>
      <c r="AJ574" s="73"/>
      <c r="AK574" s="65"/>
    </row>
    <row r="575" spans="1:37" x14ac:dyDescent="0.2">
      <c r="B575" s="120">
        <v>3392</v>
      </c>
      <c r="C575" s="120" t="s">
        <v>1143</v>
      </c>
      <c r="D575" s="120" t="str">
        <f>_xll.BDP(C575,$D$11)</f>
        <v>GBp</v>
      </c>
      <c r="E575" s="120" t="s">
        <v>1255</v>
      </c>
      <c r="F575" s="121">
        <f>_xll.BDP(C575,$F$11)</f>
        <v>4771.5</v>
      </c>
      <c r="G575" s="121">
        <f>_xll.BDP(C575,$G$11)</f>
        <v>4698.5</v>
      </c>
      <c r="H575" s="122">
        <f>IF(OR(OR(G575="#N/A N/A",G575="#N/A Real Time"),OR(F575="#N/A N/A",F575="#N/A Real Time")),0,  G575 - F575)</f>
        <v>-73</v>
      </c>
      <c r="I575" s="123">
        <f>IF(OR(F575=0,F575="#N/A N/A"),0,H575 / F575*100)</f>
        <v>-1.5299172168081316</v>
      </c>
      <c r="J575" s="124">
        <v>37200</v>
      </c>
      <c r="K575" s="120" t="str">
        <f>CONCATENATE(D856,D575, " Curncy")</f>
        <v>EURGBp Curncy</v>
      </c>
      <c r="L575" s="120">
        <f>IF(D575 = D856,1,_xll.BDP(K575,$L$11))</f>
        <v>1</v>
      </c>
      <c r="M575" s="260">
        <f>IF(D575 = D856,1,_xll.BDP(K575,$M$11)*L575)</f>
        <v>0.86363000000000001</v>
      </c>
      <c r="N575" s="126">
        <f>H575*J575*V575/M575</f>
        <v>-31444.021166471754</v>
      </c>
      <c r="O575" s="127">
        <f>N575 / AA816</f>
        <v>-1.5728734326657387E-4</v>
      </c>
      <c r="P575" s="268">
        <f>N575 / AA856</f>
        <v>-1.4659889776897646E-4</v>
      </c>
      <c r="Q575" s="128">
        <f>IF(OR(OR(J575=0,G575 = "#N/A N/A"),G575="#N/A Real Time"),0,G575*J575*V575/M575)</f>
        <v>2023831.9650776375</v>
      </c>
      <c r="R575" s="129">
        <f>Q575 / AA816*100</f>
        <v>1.0123487429287636</v>
      </c>
      <c r="S575" s="273">
        <f>Q575 / AA856*100</f>
        <v>0.94355468653087093</v>
      </c>
      <c r="T575" s="129">
        <f>IF(S575&lt;0,R575,0)</f>
        <v>0</v>
      </c>
      <c r="U575" s="273">
        <f>IF(S575&gt;0,R575,0)</f>
        <v>1.0123487429287636</v>
      </c>
      <c r="V575" s="120">
        <f>IF(EXACT(D575,UPPER(D575)),1,0.01)/X575</f>
        <v>0.01</v>
      </c>
      <c r="W575" s="120">
        <v>0</v>
      </c>
      <c r="X575" s="120">
        <v>1</v>
      </c>
      <c r="Y575" s="127">
        <f>IF(AND(S575&lt;0,O575&gt;0),O575,0)</f>
        <v>0</v>
      </c>
      <c r="Z575" s="127">
        <f>IF(AND(S575&gt;0,O575&gt;0),O575,0)</f>
        <v>0</v>
      </c>
      <c r="AA575" s="74"/>
      <c r="AB575" s="130">
        <f>_xll.BDH(C575,$AB$11,$D$1,$D$1)</f>
        <v>4713</v>
      </c>
      <c r="AC575" s="130">
        <f>IF(OR(OR(F575="#N/A N/A",F575="#N/A Real Time"),OR(AB575="#N/A N/A",AB575="#N/A Real Time")),0,  F575 - AB575)</f>
        <v>58.5</v>
      </c>
      <c r="AD575" s="177">
        <f>IF(OR(AB575=0,AB575="#N/A N/A"),0,AC575 / AB575*100)</f>
        <v>1.2412476129853598</v>
      </c>
      <c r="AE575" s="132">
        <v>37200</v>
      </c>
      <c r="AF575" s="133">
        <f>IF(D575 = D856,1,_xll.BDP(K575,$AF$11)*L575)</f>
        <v>0.86409000000000002</v>
      </c>
      <c r="AG575" s="134">
        <f>AC575*AE575*V575/AF575 / AI816</f>
        <v>1.2572143514514634E-4</v>
      </c>
      <c r="AH575" s="278">
        <f>AC575*AE575*V575/AF575 / AI856</f>
        <v>1.1717770100018903E-4</v>
      </c>
      <c r="AI575" s="77"/>
      <c r="AJ575" s="73"/>
      <c r="AK575" s="65"/>
    </row>
    <row r="576" spans="1:37" x14ac:dyDescent="0.2">
      <c r="B576" s="120">
        <v>3424</v>
      </c>
      <c r="C576" s="120" t="s">
        <v>1144</v>
      </c>
      <c r="D576" s="120" t="str">
        <f>_xll.BDP(C576,$D$11)</f>
        <v>GBp</v>
      </c>
      <c r="E576" s="120" t="s">
        <v>1256</v>
      </c>
      <c r="F576" s="121">
        <f>_xll.BDP(C576,$F$11)</f>
        <v>26.024999999999999</v>
      </c>
      <c r="G576" s="121">
        <f>_xll.BDP(C576,$G$11)</f>
        <v>26.15</v>
      </c>
      <c r="H576" s="122">
        <f>IF(OR(OR(G576="#N/A N/A",G576="#N/A Real Time"),OR(F576="#N/A N/A",F576="#N/A Real Time")),0,  G576 - F576)</f>
        <v>0.125</v>
      </c>
      <c r="I576" s="123">
        <f>IF(OR(F576=0,F576="#N/A N/A"),0,H576 / F576*100)</f>
        <v>0.48030739673390976</v>
      </c>
      <c r="J576" s="124">
        <v>0</v>
      </c>
      <c r="K576" s="120" t="str">
        <f>CONCATENATE(D856,D576, " Curncy")</f>
        <v>EURGBp Curncy</v>
      </c>
      <c r="L576" s="120">
        <f>IF(D576 = D856,1,_xll.BDP(K576,$L$11))</f>
        <v>1</v>
      </c>
      <c r="M576" s="260">
        <f>IF(D576 = D856,1,_xll.BDP(K576,$M$11)*L576)</f>
        <v>0.86363000000000001</v>
      </c>
      <c r="N576" s="126">
        <f>H576*J576*V576/M576</f>
        <v>0</v>
      </c>
      <c r="O576" s="127">
        <f>N576 / AA816</f>
        <v>0</v>
      </c>
      <c r="P576" s="268">
        <f>N576 / AA856</f>
        <v>0</v>
      </c>
      <c r="Q576" s="128">
        <f>IF(OR(OR(J576=0,G576 = "#N/A N/A"),G576="#N/A Real Time"),0,G576*J576*V576/M576)</f>
        <v>0</v>
      </c>
      <c r="R576" s="129">
        <f>Q576 / AA816*100</f>
        <v>0</v>
      </c>
      <c r="S576" s="273">
        <f>Q576 / AA856*100</f>
        <v>0</v>
      </c>
      <c r="T576" s="129">
        <f>IF(S576&lt;0,R576,0)</f>
        <v>0</v>
      </c>
      <c r="U576" s="273">
        <f>IF(S576&gt;0,R576,0)</f>
        <v>0</v>
      </c>
      <c r="V576" s="120">
        <f>IF(EXACT(D576,UPPER(D576)),1,0.01)/X576</f>
        <v>0.01</v>
      </c>
      <c r="W576" s="120">
        <v>0</v>
      </c>
      <c r="X576" s="120">
        <v>1</v>
      </c>
      <c r="Y576" s="127">
        <f>IF(AND(S576&lt;0,O576&gt;0),O576,0)</f>
        <v>0</v>
      </c>
      <c r="Z576" s="127">
        <f>IF(AND(S576&gt;0,O576&gt;0),O576,0)</f>
        <v>0</v>
      </c>
      <c r="AA576" s="74"/>
      <c r="AB576" s="130">
        <f>_xll.BDH(C576,$AB$11,$D$1,$D$1)</f>
        <v>25.9</v>
      </c>
      <c r="AC576" s="130">
        <f>IF(OR(OR(F576="#N/A N/A",F576="#N/A Real Time"),OR(AB576="#N/A N/A",AB576="#N/A Real Time")),0,  F576 - AB576)</f>
        <v>0.125</v>
      </c>
      <c r="AD576" s="177">
        <f>IF(OR(AB576=0,AB576="#N/A N/A"),0,AC576 / AB576*100)</f>
        <v>0.4826254826254826</v>
      </c>
      <c r="AE576" s="132">
        <v>0</v>
      </c>
      <c r="AF576" s="133">
        <f>IF(D576 = D856,1,_xll.BDP(K576,$AF$11)*L576)</f>
        <v>0.86409000000000002</v>
      </c>
      <c r="AG576" s="134">
        <f>AC576*AE576*V576/AF576 / AI816</f>
        <v>0</v>
      </c>
      <c r="AH576" s="278">
        <f>AC576*AE576*V576/AF576 / AI856</f>
        <v>0</v>
      </c>
      <c r="AI576" s="77"/>
      <c r="AJ576" s="73"/>
      <c r="AK576" s="65"/>
    </row>
    <row r="577" spans="1:37" x14ac:dyDescent="0.2">
      <c r="B577" s="120">
        <v>3521</v>
      </c>
      <c r="C577" s="120" t="s">
        <v>76</v>
      </c>
      <c r="D577" s="120" t="str">
        <f>_xll.BDP(C577,$D$11)</f>
        <v>GBp</v>
      </c>
      <c r="E577" s="120" t="s">
        <v>1308</v>
      </c>
      <c r="F577" s="121">
        <f>_xll.BDP(C577,$F$11)</f>
        <v>891.8</v>
      </c>
      <c r="G577" s="121">
        <f>_xll.BDP(C577,$G$11)</f>
        <v>897.2</v>
      </c>
      <c r="H577" s="122">
        <f>IF(OR(OR(G577="#N/A N/A",G577="#N/A Real Time"),OR(F577="#N/A N/A",F577="#N/A Real Time")),0,  G577 - F577)</f>
        <v>5.4000000000000909</v>
      </c>
      <c r="I577" s="123">
        <f>IF(OR(F577=0,F577="#N/A N/A"),0,H577 / F577*100)</f>
        <v>0.60551693204755452</v>
      </c>
      <c r="J577" s="124">
        <v>0</v>
      </c>
      <c r="K577" s="120" t="str">
        <f>CONCATENATE(D856,D577, " Curncy")</f>
        <v>EURGBp Curncy</v>
      </c>
      <c r="L577" s="120">
        <f>IF(D577 = D856,1,_xll.BDP(K577,$L$11))</f>
        <v>1</v>
      </c>
      <c r="M577" s="260">
        <f>IF(D577 = D856,1,_xll.BDP(K577,$M$11)*L577)</f>
        <v>0.86363000000000001</v>
      </c>
      <c r="N577" s="126">
        <f>H577*J577*V577/M577</f>
        <v>0</v>
      </c>
      <c r="O577" s="127">
        <f>N577 / AA816</f>
        <v>0</v>
      </c>
      <c r="P577" s="268">
        <f>N577 / AA856</f>
        <v>0</v>
      </c>
      <c r="Q577" s="128">
        <f>IF(OR(OR(J577=0,G577 = "#N/A N/A"),G577="#N/A Real Time"),0,G577*J577*V577/M577)</f>
        <v>0</v>
      </c>
      <c r="R577" s="129">
        <f>Q577 / AA816*100</f>
        <v>0</v>
      </c>
      <c r="S577" s="273">
        <f>Q577 / AA856*100</f>
        <v>0</v>
      </c>
      <c r="T577" s="129">
        <f>IF(S577&lt;0,R577,0)</f>
        <v>0</v>
      </c>
      <c r="U577" s="273">
        <f>IF(S577&gt;0,R577,0)</f>
        <v>0</v>
      </c>
      <c r="V577" s="120">
        <f>IF(EXACT(D577,UPPER(D577)),1,0.01)/X577</f>
        <v>0.01</v>
      </c>
      <c r="W577" s="120">
        <v>0</v>
      </c>
      <c r="X577" s="120">
        <v>1</v>
      </c>
      <c r="Y577" s="127">
        <f>IF(AND(S577&lt;0,O577&gt;0),O577,0)</f>
        <v>0</v>
      </c>
      <c r="Z577" s="127">
        <f>IF(AND(S577&gt;0,O577&gt;0),O577,0)</f>
        <v>0</v>
      </c>
      <c r="AA577" s="74"/>
      <c r="AB577" s="130">
        <f>_xll.BDH(C577,$AB$11,$D$1,$D$1)</f>
        <v>880</v>
      </c>
      <c r="AC577" s="130">
        <f>IF(OR(OR(F577="#N/A N/A",F577="#N/A Real Time"),OR(AB577="#N/A N/A",AB577="#N/A Real Time")),0,  F577 - AB577)</f>
        <v>11.799999999999955</v>
      </c>
      <c r="AD577" s="177">
        <f>IF(OR(AB577=0,AB577="#N/A N/A"),0,AC577 / AB577*100)</f>
        <v>1.3409090909090857</v>
      </c>
      <c r="AE577" s="132">
        <v>0</v>
      </c>
      <c r="AF577" s="133">
        <f>IF(D577 = D856,1,_xll.BDP(K577,$AF$11)*L577)</f>
        <v>0.86409000000000002</v>
      </c>
      <c r="AG577" s="134">
        <f>AC577*AE577*V577/AF577 / AI816</f>
        <v>0</v>
      </c>
      <c r="AH577" s="278">
        <f>AC577*AE577*V577/AF577 / AI856</f>
        <v>0</v>
      </c>
      <c r="AI577" s="77"/>
      <c r="AJ577" s="73"/>
      <c r="AK577" s="65"/>
    </row>
    <row r="578" spans="1:37" x14ac:dyDescent="0.2">
      <c r="B578" s="120">
        <v>3821</v>
      </c>
      <c r="C578" s="120" t="s">
        <v>1145</v>
      </c>
      <c r="D578" s="120" t="str">
        <f>_xll.BDP(C578,$D$11)</f>
        <v>GBp</v>
      </c>
      <c r="E578" s="120" t="s">
        <v>1257</v>
      </c>
      <c r="F578" s="121">
        <f>_xll.BDP(C578,$F$11)</f>
        <v>260.60000000000002</v>
      </c>
      <c r="G578" s="121">
        <f>_xll.BDP(C578,$G$11)</f>
        <v>263.3</v>
      </c>
      <c r="H578" s="122">
        <f>IF(OR(OR(G578="#N/A N/A",G578="#N/A Real Time"),OR(F578="#N/A N/A",F578="#N/A Real Time")),0,  G578 - F578)</f>
        <v>2.6999999999999886</v>
      </c>
      <c r="I578" s="123">
        <f>IF(OR(F578=0,F578="#N/A N/A"),0,H578 / F578*100)</f>
        <v>1.0360706062931653</v>
      </c>
      <c r="J578" s="124">
        <v>0</v>
      </c>
      <c r="K578" s="120" t="str">
        <f>CONCATENATE(D856,D578, " Curncy")</f>
        <v>EURGBp Curncy</v>
      </c>
      <c r="L578" s="120">
        <f>IF(D578 = D856,1,_xll.BDP(K578,$L$11))</f>
        <v>1</v>
      </c>
      <c r="M578" s="260">
        <f>IF(D578 = D856,1,_xll.BDP(K578,$M$11)*L578)</f>
        <v>0.86363000000000001</v>
      </c>
      <c r="N578" s="126">
        <f>H578*J578*V578/M578</f>
        <v>0</v>
      </c>
      <c r="O578" s="127">
        <f>N578 / AA816</f>
        <v>0</v>
      </c>
      <c r="P578" s="268">
        <f>N578 / AA856</f>
        <v>0</v>
      </c>
      <c r="Q578" s="128">
        <f>IF(OR(OR(J578=0,G578 = "#N/A N/A"),G578="#N/A Real Time"),0,G578*J578*V578/M578)</f>
        <v>0</v>
      </c>
      <c r="R578" s="129">
        <f>Q578 / AA816*100</f>
        <v>0</v>
      </c>
      <c r="S578" s="273">
        <f>Q578 / AA856*100</f>
        <v>0</v>
      </c>
      <c r="T578" s="129">
        <f>IF(S578&lt;0,R578,0)</f>
        <v>0</v>
      </c>
      <c r="U578" s="273">
        <f>IF(S578&gt;0,R578,0)</f>
        <v>0</v>
      </c>
      <c r="V578" s="120">
        <f>IF(EXACT(D578,UPPER(D578)),1,0.01)/X578</f>
        <v>0.01</v>
      </c>
      <c r="W578" s="120">
        <v>0</v>
      </c>
      <c r="X578" s="120">
        <v>1</v>
      </c>
      <c r="Y578" s="127">
        <f>IF(AND(S578&lt;0,O578&gt;0),O578,0)</f>
        <v>0</v>
      </c>
      <c r="Z578" s="127">
        <f>IF(AND(S578&gt;0,O578&gt;0),O578,0)</f>
        <v>0</v>
      </c>
      <c r="AA578" s="74"/>
      <c r="AB578" s="130">
        <f>_xll.BDH(C578,$AB$11,$D$1,$D$1)</f>
        <v>257.89999999999998</v>
      </c>
      <c r="AC578" s="130">
        <f>IF(OR(OR(F578="#N/A N/A",F578="#N/A Real Time"),OR(AB578="#N/A N/A",AB578="#N/A Real Time")),0,  F578 - AB578)</f>
        <v>2.7000000000000455</v>
      </c>
      <c r="AD578" s="177">
        <f>IF(OR(AB578=0,AB578="#N/A N/A"),0,AC578 / AB578*100)</f>
        <v>1.0469174098487963</v>
      </c>
      <c r="AE578" s="132">
        <v>0</v>
      </c>
      <c r="AF578" s="133">
        <f>IF(D578 = D856,1,_xll.BDP(K578,$AF$11)*L578)</f>
        <v>0.86409000000000002</v>
      </c>
      <c r="AG578" s="134">
        <f>AC578*AE578*V578/AF578 / AI816</f>
        <v>0</v>
      </c>
      <c r="AH578" s="278">
        <f>AC578*AE578*V578/AF578 / AI856</f>
        <v>0</v>
      </c>
      <c r="AI578" s="77"/>
      <c r="AJ578" s="73"/>
      <c r="AK578" s="65"/>
    </row>
    <row r="579" spans="1:37" x14ac:dyDescent="0.2">
      <c r="B579" s="120">
        <v>3420</v>
      </c>
      <c r="C579" s="120" t="s">
        <v>1146</v>
      </c>
      <c r="D579" s="120" t="str">
        <f>_xll.BDP(C579,$D$11)</f>
        <v>GBp</v>
      </c>
      <c r="E579" s="120" t="s">
        <v>741</v>
      </c>
      <c r="F579" s="121">
        <f>_xll.BDP(C579,$F$11)</f>
        <v>2479</v>
      </c>
      <c r="G579" s="121">
        <f>_xll.BDP(C579,$G$11)</f>
        <v>2473</v>
      </c>
      <c r="H579" s="122">
        <f>IF(OR(OR(G579="#N/A N/A",G579="#N/A Real Time"),OR(F579="#N/A N/A",F579="#N/A Real Time")),0,  G579 - F579)</f>
        <v>-6</v>
      </c>
      <c r="I579" s="123">
        <f>IF(OR(F579=0,F579="#N/A N/A"),0,H579 / F579*100)</f>
        <v>-0.24203307785397335</v>
      </c>
      <c r="J579" s="124">
        <v>0</v>
      </c>
      <c r="K579" s="120" t="str">
        <f>CONCATENATE(D856,D579, " Curncy")</f>
        <v>EURGBp Curncy</v>
      </c>
      <c r="L579" s="120">
        <f>IF(D579 = D856,1,_xll.BDP(K579,$L$11))</f>
        <v>1</v>
      </c>
      <c r="M579" s="260">
        <f>IF(D579 = D856,1,_xll.BDP(K579,$M$11)*L579)</f>
        <v>0.86363000000000001</v>
      </c>
      <c r="N579" s="126">
        <f>H579*J579*V579/M579</f>
        <v>0</v>
      </c>
      <c r="O579" s="127">
        <f>N579 / AA816</f>
        <v>0</v>
      </c>
      <c r="P579" s="268">
        <f>N579 / AA856</f>
        <v>0</v>
      </c>
      <c r="Q579" s="128">
        <f>IF(OR(OR(J579=0,G579 = "#N/A N/A"),G579="#N/A Real Time"),0,G579*J579*V579/M579)</f>
        <v>0</v>
      </c>
      <c r="R579" s="129">
        <f>Q579 / AA816*100</f>
        <v>0</v>
      </c>
      <c r="S579" s="273">
        <f>Q579 / AA856*100</f>
        <v>0</v>
      </c>
      <c r="T579" s="129">
        <f>IF(S579&lt;0,R579,0)</f>
        <v>0</v>
      </c>
      <c r="U579" s="273">
        <f>IF(S579&gt;0,R579,0)</f>
        <v>0</v>
      </c>
      <c r="V579" s="120">
        <f>IF(EXACT(D579,UPPER(D579)),1,0.01)/X579</f>
        <v>0.01</v>
      </c>
      <c r="W579" s="120">
        <v>0</v>
      </c>
      <c r="X579" s="120">
        <v>1</v>
      </c>
      <c r="Y579" s="127">
        <f>IF(AND(S579&lt;0,O579&gt;0),O579,0)</f>
        <v>0</v>
      </c>
      <c r="Z579" s="127">
        <f>IF(AND(S579&gt;0,O579&gt;0),O579,0)</f>
        <v>0</v>
      </c>
      <c r="AA579" s="74"/>
      <c r="AB579" s="130">
        <f>_xll.BDH(C579,$AB$11,$D$1,$D$1)</f>
        <v>2486.5</v>
      </c>
      <c r="AC579" s="130">
        <f>IF(OR(OR(F579="#N/A N/A",F579="#N/A Real Time"),OR(AB579="#N/A N/A",AB579="#N/A Real Time")),0,  F579 - AB579)</f>
        <v>-7.5</v>
      </c>
      <c r="AD579" s="177">
        <f>IF(OR(AB579=0,AB579="#N/A N/A"),0,AC579 / AB579*100)</f>
        <v>-0.30162879549567667</v>
      </c>
      <c r="AE579" s="132">
        <v>0</v>
      </c>
      <c r="AF579" s="133">
        <f>IF(D579 = D856,1,_xll.BDP(K579,$AF$11)*L579)</f>
        <v>0.86409000000000002</v>
      </c>
      <c r="AG579" s="134">
        <f>AC579*AE579*V579/AF579 / AI816</f>
        <v>0</v>
      </c>
      <c r="AH579" s="278">
        <f>AC579*AE579*V579/AF579 / AI856</f>
        <v>0</v>
      </c>
      <c r="AI579" s="77"/>
      <c r="AJ579" s="73"/>
      <c r="AK579" s="65"/>
    </row>
    <row r="580" spans="1:37" x14ac:dyDescent="0.2">
      <c r="B580" s="120">
        <v>6016</v>
      </c>
      <c r="C580" s="120" t="s">
        <v>1147</v>
      </c>
      <c r="D580" s="120" t="str">
        <f>_xll.BDP(C580,$D$11)</f>
        <v>GBp</v>
      </c>
      <c r="E580" s="120" t="s">
        <v>1258</v>
      </c>
      <c r="F580" s="121">
        <f>_xll.BDP(C580,$F$11)</f>
        <v>2505</v>
      </c>
      <c r="G580" s="121">
        <f>_xll.BDP(C580,$G$11)</f>
        <v>2497</v>
      </c>
      <c r="H580" s="122">
        <f>IF(OR(OR(G580="#N/A N/A",G580="#N/A Real Time"),OR(F580="#N/A N/A",F580="#N/A Real Time")),0,  G580 - F580)</f>
        <v>-8</v>
      </c>
      <c r="I580" s="123">
        <f>IF(OR(F580=0,F580="#N/A N/A"),0,H580 / F580*100)</f>
        <v>-0.31936127744510978</v>
      </c>
      <c r="J580" s="124">
        <v>0</v>
      </c>
      <c r="K580" s="120" t="str">
        <f>CONCATENATE(D856,D580, " Curncy")</f>
        <v>EURGBp Curncy</v>
      </c>
      <c r="L580" s="120">
        <f>IF(D580 = D856,1,_xll.BDP(K580,$L$11))</f>
        <v>1</v>
      </c>
      <c r="M580" s="260">
        <f>IF(D580 = D856,1,_xll.BDP(K580,$M$11)*L580)</f>
        <v>0.86363000000000001</v>
      </c>
      <c r="N580" s="126">
        <f>H580*J580*V580/M580</f>
        <v>0</v>
      </c>
      <c r="O580" s="127">
        <f>N580 / AA816</f>
        <v>0</v>
      </c>
      <c r="P580" s="268">
        <f>N580 / AA856</f>
        <v>0</v>
      </c>
      <c r="Q580" s="128">
        <f>IF(OR(OR(J580=0,G580 = "#N/A N/A"),G580="#N/A Real Time"),0,G580*J580*V580/M580)</f>
        <v>0</v>
      </c>
      <c r="R580" s="129">
        <f>Q580 / AA816*100</f>
        <v>0</v>
      </c>
      <c r="S580" s="273">
        <f>Q580 / AA856*100</f>
        <v>0</v>
      </c>
      <c r="T580" s="129">
        <f>IF(S580&lt;0,R580,0)</f>
        <v>0</v>
      </c>
      <c r="U580" s="273">
        <f>IF(S580&gt;0,R580,0)</f>
        <v>0</v>
      </c>
      <c r="V580" s="120">
        <f>IF(EXACT(D580,UPPER(D580)),1,0.01)/X580</f>
        <v>0.01</v>
      </c>
      <c r="W580" s="120">
        <v>0</v>
      </c>
      <c r="X580" s="120">
        <v>1</v>
      </c>
      <c r="Y580" s="127">
        <f>IF(AND(S580&lt;0,O580&gt;0),O580,0)</f>
        <v>0</v>
      </c>
      <c r="Z580" s="127">
        <f>IF(AND(S580&gt;0,O580&gt;0),O580,0)</f>
        <v>0</v>
      </c>
      <c r="AA580" s="74"/>
      <c r="AB580" s="130">
        <f>_xll.BDH(C580,$AB$11,$D$1,$D$1)</f>
        <v>2506</v>
      </c>
      <c r="AC580" s="130">
        <f>IF(OR(OR(F580="#N/A N/A",F580="#N/A Real Time"),OR(AB580="#N/A N/A",AB580="#N/A Real Time")),0,  F580 - AB580)</f>
        <v>-1</v>
      </c>
      <c r="AD580" s="177">
        <f>IF(OR(AB580=0,AB580="#N/A N/A"),0,AC580 / AB580*100)</f>
        <v>-3.9904229848363927E-2</v>
      </c>
      <c r="AE580" s="132">
        <v>0</v>
      </c>
      <c r="AF580" s="133">
        <f>IF(D580 = D856,1,_xll.BDP(K580,$AF$11)*L580)</f>
        <v>0.86409000000000002</v>
      </c>
      <c r="AG580" s="134">
        <f>AC580*AE580*V580/AF580 / AI816</f>
        <v>0</v>
      </c>
      <c r="AH580" s="278">
        <f>AC580*AE580*V580/AF580 / AI856</f>
        <v>0</v>
      </c>
      <c r="AI580" s="77"/>
      <c r="AJ580" s="73"/>
      <c r="AK580" s="65"/>
    </row>
    <row r="581" spans="1:37" x14ac:dyDescent="0.2">
      <c r="B581" s="120">
        <v>19481</v>
      </c>
      <c r="C581" s="120" t="s">
        <v>1148</v>
      </c>
      <c r="D581" s="120" t="str">
        <f>_xll.BDP(C581,$D$11)</f>
        <v>GBp</v>
      </c>
      <c r="E581" s="120" t="s">
        <v>1259</v>
      </c>
      <c r="F581" s="121">
        <f>_xll.BDP(C581,$F$11)</f>
        <v>262</v>
      </c>
      <c r="G581" s="121">
        <f>_xll.BDP(C581,$G$11)</f>
        <v>263.89999999999998</v>
      </c>
      <c r="H581" s="122">
        <f>IF(OR(OR(G581="#N/A N/A",G581="#N/A Real Time"),OR(F581="#N/A N/A",F581="#N/A Real Time")),0,  G581 - F581)</f>
        <v>1.8999999999999773</v>
      </c>
      <c r="I581" s="123">
        <f>IF(OR(F581=0,F581="#N/A N/A"),0,H581 / F581*100)</f>
        <v>0.72519083969464782</v>
      </c>
      <c r="J581" s="124">
        <v>0</v>
      </c>
      <c r="K581" s="120" t="str">
        <f>CONCATENATE(D856,D581, " Curncy")</f>
        <v>EURGBp Curncy</v>
      </c>
      <c r="L581" s="120">
        <f>IF(D581 = D856,1,_xll.BDP(K581,$L$11))</f>
        <v>1</v>
      </c>
      <c r="M581" s="260">
        <f>IF(D581 = D856,1,_xll.BDP(K581,$M$11)*L581)</f>
        <v>0.86363000000000001</v>
      </c>
      <c r="N581" s="126">
        <f>H581*J581*V581/M581</f>
        <v>0</v>
      </c>
      <c r="O581" s="127">
        <f>N581 / AA816</f>
        <v>0</v>
      </c>
      <c r="P581" s="268">
        <f>N581 / AA856</f>
        <v>0</v>
      </c>
      <c r="Q581" s="128">
        <f>IF(OR(OR(J581=0,G581 = "#N/A N/A"),G581="#N/A Real Time"),0,G581*J581*V581/M581)</f>
        <v>0</v>
      </c>
      <c r="R581" s="129">
        <f>Q581 / AA816*100</f>
        <v>0</v>
      </c>
      <c r="S581" s="273">
        <f>Q581 / AA856*100</f>
        <v>0</v>
      </c>
      <c r="T581" s="129">
        <f>IF(S581&lt;0,R581,0)</f>
        <v>0</v>
      </c>
      <c r="U581" s="273">
        <f>IF(S581&gt;0,R581,0)</f>
        <v>0</v>
      </c>
      <c r="V581" s="120">
        <f>IF(EXACT(D581,UPPER(D581)),1,0.01)/X581</f>
        <v>0.01</v>
      </c>
      <c r="W581" s="120">
        <v>0</v>
      </c>
      <c r="X581" s="120">
        <v>1</v>
      </c>
      <c r="Y581" s="127">
        <f>IF(AND(S581&lt;0,O581&gt;0),O581,0)</f>
        <v>0</v>
      </c>
      <c r="Z581" s="127">
        <f>IF(AND(S581&gt;0,O581&gt;0),O581,0)</f>
        <v>0</v>
      </c>
      <c r="AA581" s="74"/>
      <c r="AB581" s="130">
        <f>_xll.BDH(C581,$AB$11,$D$1,$D$1)</f>
        <v>265.3</v>
      </c>
      <c r="AC581" s="130">
        <f>IF(OR(OR(F581="#N/A N/A",F581="#N/A Real Time"),OR(AB581="#N/A N/A",AB581="#N/A Real Time")),0,  F581 - AB581)</f>
        <v>-3.3000000000000114</v>
      </c>
      <c r="AD581" s="177">
        <f>IF(OR(AB581=0,AB581="#N/A N/A"),0,AC581 / AB581*100)</f>
        <v>-1.2438748586505886</v>
      </c>
      <c r="AE581" s="132">
        <v>0</v>
      </c>
      <c r="AF581" s="133">
        <f>IF(D581 = D856,1,_xll.BDP(K581,$AF$11)*L581)</f>
        <v>0.86409000000000002</v>
      </c>
      <c r="AG581" s="134">
        <f>AC581*AE581*V581/AF581 / AI816</f>
        <v>0</v>
      </c>
      <c r="AH581" s="278">
        <f>AC581*AE581*V581/AF581 / AI856</f>
        <v>0</v>
      </c>
      <c r="AI581" s="77"/>
      <c r="AJ581" s="73"/>
      <c r="AK581" s="65"/>
    </row>
    <row r="582" spans="1:37" x14ac:dyDescent="0.2">
      <c r="B582" s="120">
        <v>5984</v>
      </c>
      <c r="C582" s="120" t="s">
        <v>1149</v>
      </c>
      <c r="D582" s="120" t="str">
        <f>_xll.BDP(C582,$D$11)</f>
        <v>GBp</v>
      </c>
      <c r="E582" s="120" t="s">
        <v>1260</v>
      </c>
      <c r="F582" s="121">
        <f>_xll.BDP(C582,$F$11)</f>
        <v>536.20000000000005</v>
      </c>
      <c r="G582" s="121">
        <f>_xll.BDP(C582,$G$11)</f>
        <v>537</v>
      </c>
      <c r="H582" s="122">
        <f>IF(OR(OR(G582="#N/A N/A",G582="#N/A Real Time"),OR(F582="#N/A N/A",F582="#N/A Real Time")),0,  G582 - F582)</f>
        <v>0.79999999999995453</v>
      </c>
      <c r="I582" s="123">
        <f>IF(OR(F582=0,F582="#N/A N/A"),0,H582 / F582*100)</f>
        <v>0.14919806042520597</v>
      </c>
      <c r="J582" s="124">
        <v>0</v>
      </c>
      <c r="K582" s="120" t="str">
        <f>CONCATENATE(D856,D582, " Curncy")</f>
        <v>EURGBp Curncy</v>
      </c>
      <c r="L582" s="120">
        <f>IF(D582 = D856,1,_xll.BDP(K582,$L$11))</f>
        <v>1</v>
      </c>
      <c r="M582" s="260">
        <f>IF(D582 = D856,1,_xll.BDP(K582,$M$11)*L582)</f>
        <v>0.86363000000000001</v>
      </c>
      <c r="N582" s="126">
        <f>H582*J582*V582/M582</f>
        <v>0</v>
      </c>
      <c r="O582" s="127">
        <f>N582 / AA816</f>
        <v>0</v>
      </c>
      <c r="P582" s="268">
        <f>N582 / AA856</f>
        <v>0</v>
      </c>
      <c r="Q582" s="128">
        <f>IF(OR(OR(J582=0,G582 = "#N/A N/A"),G582="#N/A Real Time"),0,G582*J582*V582/M582)</f>
        <v>0</v>
      </c>
      <c r="R582" s="129">
        <f>Q582 / AA816*100</f>
        <v>0</v>
      </c>
      <c r="S582" s="273">
        <f>Q582 / AA856*100</f>
        <v>0</v>
      </c>
      <c r="T582" s="129">
        <f>IF(S582&lt;0,R582,0)</f>
        <v>0</v>
      </c>
      <c r="U582" s="273">
        <f>IF(S582&gt;0,R582,0)</f>
        <v>0</v>
      </c>
      <c r="V582" s="120">
        <f>IF(EXACT(D582,UPPER(D582)),1,0.01)/X582</f>
        <v>0.01</v>
      </c>
      <c r="W582" s="120">
        <v>0</v>
      </c>
      <c r="X582" s="120">
        <v>1</v>
      </c>
      <c r="Y582" s="127">
        <f>IF(AND(S582&lt;0,O582&gt;0),O582,0)</f>
        <v>0</v>
      </c>
      <c r="Z582" s="127">
        <f>IF(AND(S582&gt;0,O582&gt;0),O582,0)</f>
        <v>0</v>
      </c>
      <c r="AA582" s="74"/>
      <c r="AB582" s="130">
        <f>_xll.BDH(C582,$AB$11,$D$1,$D$1)</f>
        <v>534</v>
      </c>
      <c r="AC582" s="130">
        <f>IF(OR(OR(F582="#N/A N/A",F582="#N/A Real Time"),OR(AB582="#N/A N/A",AB582="#N/A Real Time")),0,  F582 - AB582)</f>
        <v>2.2000000000000455</v>
      </c>
      <c r="AD582" s="177">
        <f>IF(OR(AB582=0,AB582="#N/A N/A"),0,AC582 / AB582*100)</f>
        <v>0.41198501872660026</v>
      </c>
      <c r="AE582" s="132">
        <v>0</v>
      </c>
      <c r="AF582" s="133">
        <f>IF(D582 = D856,1,_xll.BDP(K582,$AF$11)*L582)</f>
        <v>0.86409000000000002</v>
      </c>
      <c r="AG582" s="134">
        <f>AC582*AE582*V582/AF582 / AI816</f>
        <v>0</v>
      </c>
      <c r="AH582" s="278">
        <f>AC582*AE582*V582/AF582 / AI856</f>
        <v>0</v>
      </c>
      <c r="AI582" s="77"/>
      <c r="AJ582" s="73"/>
      <c r="AK582" s="65"/>
    </row>
    <row r="583" spans="1:37" x14ac:dyDescent="0.2">
      <c r="B583" s="120">
        <v>17897</v>
      </c>
      <c r="C583" s="120" t="s">
        <v>1150</v>
      </c>
      <c r="D583" s="120" t="str">
        <f>_xll.BDP(C583,$D$11)</f>
        <v>EUR</v>
      </c>
      <c r="E583" s="120" t="s">
        <v>1261</v>
      </c>
      <c r="F583" s="121">
        <f>_xll.BDP(C583,$F$11)</f>
        <v>11.765000000000001</v>
      </c>
      <c r="G583" s="121">
        <f>_xll.BDP(C583,$G$11)</f>
        <v>11.95</v>
      </c>
      <c r="H583" s="122">
        <f>IF(OR(OR(G583="#N/A N/A",G583="#N/A Real Time"),OR(F583="#N/A N/A",F583="#N/A Real Time")),0,  G583 - F583)</f>
        <v>0.18499999999999872</v>
      </c>
      <c r="I583" s="123">
        <f>IF(OR(F583=0,F583="#N/A N/A"),0,H583 / F583*100)</f>
        <v>1.572460688482777</v>
      </c>
      <c r="J583" s="124">
        <v>0</v>
      </c>
      <c r="K583" s="120" t="str">
        <f>CONCATENATE(D856,D583, " Curncy")</f>
        <v>EUREUR Curncy</v>
      </c>
      <c r="L583" s="120">
        <f>IF(D583 = D856,1,_xll.BDP(K583,$L$11))</f>
        <v>1</v>
      </c>
      <c r="M583" s="260">
        <f>IF(D583 = D856,1,_xll.BDP(K583,$M$11)*L583)</f>
        <v>1</v>
      </c>
      <c r="N583" s="126">
        <f>H583*J583*V583/M583</f>
        <v>0</v>
      </c>
      <c r="O583" s="127">
        <f>N583 / AA816</f>
        <v>0</v>
      </c>
      <c r="P583" s="268">
        <f>N583 / AA856</f>
        <v>0</v>
      </c>
      <c r="Q583" s="128">
        <f>IF(OR(OR(J583=0,G583 = "#N/A N/A"),G583="#N/A Real Time"),0,G583*J583*V583/M583)</f>
        <v>0</v>
      </c>
      <c r="R583" s="129">
        <f>Q583 / AA816*100</f>
        <v>0</v>
      </c>
      <c r="S583" s="273">
        <f>Q583 / AA856*100</f>
        <v>0</v>
      </c>
      <c r="T583" s="129">
        <f>IF(S583&lt;0,R583,0)</f>
        <v>0</v>
      </c>
      <c r="U583" s="273">
        <f>IF(S583&gt;0,R583,0)</f>
        <v>0</v>
      </c>
      <c r="V583" s="120">
        <f>IF(EXACT(D583,UPPER(D583)),1,0.01)/X583</f>
        <v>1</v>
      </c>
      <c r="W583" s="120">
        <v>0</v>
      </c>
      <c r="X583" s="120">
        <v>1</v>
      </c>
      <c r="Y583" s="127">
        <f>IF(AND(S583&lt;0,O583&gt;0),O583,0)</f>
        <v>0</v>
      </c>
      <c r="Z583" s="127">
        <f>IF(AND(S583&gt;0,O583&gt;0),O583,0)</f>
        <v>0</v>
      </c>
      <c r="AA583" s="74"/>
      <c r="AB583" s="130">
        <f>_xll.BDH(C583,$AB$11,$D$1,$D$1)</f>
        <v>11.68</v>
      </c>
      <c r="AC583" s="130">
        <f>IF(OR(OR(F583="#N/A N/A",F583="#N/A Real Time"),OR(AB583="#N/A N/A",AB583="#N/A Real Time")),0,  F583 - AB583)</f>
        <v>8.5000000000000853E-2</v>
      </c>
      <c r="AD583" s="177">
        <f>IF(OR(AB583=0,AB583="#N/A N/A"),0,AC583 / AB583*100)</f>
        <v>0.72773972602740455</v>
      </c>
      <c r="AE583" s="132">
        <v>0</v>
      </c>
      <c r="AF583" s="133">
        <f>IF(D583 = D856,1,_xll.BDP(K583,$AF$11)*L583)</f>
        <v>1</v>
      </c>
      <c r="AG583" s="134">
        <f>AC583*AE583*V583/AF583 / AI816</f>
        <v>0</v>
      </c>
      <c r="AH583" s="278">
        <f>AC583*AE583*V583/AF583 / AI856</f>
        <v>0</v>
      </c>
      <c r="AI583" s="77"/>
      <c r="AJ583" s="73"/>
      <c r="AK583" s="65"/>
    </row>
    <row r="584" spans="1:37" x14ac:dyDescent="0.2">
      <c r="B584" s="120">
        <v>2765</v>
      </c>
      <c r="C584" s="120" t="s">
        <v>800</v>
      </c>
      <c r="D584" s="120" t="str">
        <f>_xll.BDP(C584,$D$11)</f>
        <v>USD</v>
      </c>
      <c r="E584" s="120" t="s">
        <v>844</v>
      </c>
      <c r="F584" s="121">
        <f>_xll.BDP(C584,$F$11)</f>
        <v>1038</v>
      </c>
      <c r="G584" s="121">
        <f>_xll.BDP(C584,$G$11)</f>
        <v>1037</v>
      </c>
      <c r="H584" s="122">
        <f>IF(OR(OR(G584="#N/A N/A",G584="#N/A Real Time"),OR(F584="#N/A N/A",F584="#N/A Real Time")),0,  G584 - F584)</f>
        <v>-1</v>
      </c>
      <c r="I584" s="123">
        <f>IF(OR(F584=0,F584="#N/A N/A"),0,H584 / F584*100)</f>
        <v>-9.6339113680154145E-2</v>
      </c>
      <c r="J584" s="124">
        <v>0</v>
      </c>
      <c r="K584" s="120" t="str">
        <f>CONCATENATE(D856,D584, " Curncy")</f>
        <v>EURUSD Curncy</v>
      </c>
      <c r="L584" s="120">
        <f>IF(D584 = D856,1,_xll.BDP(K584,$L$11))</f>
        <v>1</v>
      </c>
      <c r="M584" s="260">
        <f>IF(D584 = D856,1,_xll.BDP(K584,$M$11)*L584)</f>
        <v>1.1314</v>
      </c>
      <c r="N584" s="126">
        <f>H584*J584*V584/M584</f>
        <v>0</v>
      </c>
      <c r="O584" s="127">
        <f>N584 / AA816</f>
        <v>0</v>
      </c>
      <c r="P584" s="268">
        <f>N584 / AA856</f>
        <v>0</v>
      </c>
      <c r="Q584" s="128">
        <f>IF(OR(OR(J584=0,G584 = "#N/A N/A"),G584="#N/A Real Time"),0,G584*J584*V584/M584)</f>
        <v>0</v>
      </c>
      <c r="R584" s="129">
        <f>Q584 / AA816*100</f>
        <v>0</v>
      </c>
      <c r="S584" s="273">
        <f>Q584 / AA856*100</f>
        <v>0</v>
      </c>
      <c r="T584" s="129">
        <f>IF(S584&lt;0,R584,0)</f>
        <v>0</v>
      </c>
      <c r="U584" s="273">
        <f>IF(S584&gt;0,R584,0)</f>
        <v>0</v>
      </c>
      <c r="V584" s="120">
        <f>IF(EXACT(D584,UPPER(D584)),1,0.01)/X584</f>
        <v>1</v>
      </c>
      <c r="W584" s="120">
        <v>0</v>
      </c>
      <c r="X584" s="120">
        <v>1</v>
      </c>
      <c r="Y584" s="127">
        <f>IF(AND(S584&lt;0,O584&gt;0),O584,0)</f>
        <v>0</v>
      </c>
      <c r="Z584" s="127">
        <f>IF(AND(S584&gt;0,O584&gt;0),O584,0)</f>
        <v>0</v>
      </c>
      <c r="AA584" s="74"/>
      <c r="AB584" s="130">
        <f>_xll.BDH(C584,$AB$11,$D$1,$D$1)</f>
        <v>1004</v>
      </c>
      <c r="AC584" s="130">
        <f>IF(OR(OR(F584="#N/A N/A",F584="#N/A Real Time"),OR(AB584="#N/A N/A",AB584="#N/A Real Time")),0,  F584 - AB584)</f>
        <v>34</v>
      </c>
      <c r="AD584" s="177">
        <f>IF(OR(AB584=0,AB584="#N/A N/A"),0,AC584 / AB584*100)</f>
        <v>3.3864541832669319</v>
      </c>
      <c r="AE584" s="132">
        <v>0</v>
      </c>
      <c r="AF584" s="133">
        <f>IF(D584 = D856,1,_xll.BDP(K584,$AF$11)*L584)</f>
        <v>1.1298999999999999</v>
      </c>
      <c r="AG584" s="134">
        <f>AC584*AE584*V584/AF584 / AI816</f>
        <v>0</v>
      </c>
      <c r="AH584" s="278">
        <f>AC584*AE584*V584/AF584 / AI856</f>
        <v>0</v>
      </c>
      <c r="AI584" s="77"/>
      <c r="AJ584" s="73"/>
      <c r="AK584" s="65"/>
    </row>
    <row r="585" spans="1:37" x14ac:dyDescent="0.2">
      <c r="B585" s="120">
        <v>10220</v>
      </c>
      <c r="C585" s="120" t="s">
        <v>1153</v>
      </c>
      <c r="D585" s="120" t="str">
        <f>_xll.BDP(C585,$D$11)</f>
        <v>GBp</v>
      </c>
      <c r="E585" s="120" t="s">
        <v>1264</v>
      </c>
      <c r="F585" s="121">
        <f>_xll.BDP(C585,$F$11)</f>
        <v>917.5</v>
      </c>
      <c r="G585" s="121">
        <f>_xll.BDP(C585,$G$11)</f>
        <v>920.5</v>
      </c>
      <c r="H585" s="122">
        <f>IF(OR(OR(G585="#N/A N/A",G585="#N/A Real Time"),OR(F585="#N/A N/A",F585="#N/A Real Time")),0,  G585 - F585)</f>
        <v>3</v>
      </c>
      <c r="I585" s="123">
        <f>IF(OR(F585=0,F585="#N/A N/A"),0,H585 / F585*100)</f>
        <v>0.32697547683923706</v>
      </c>
      <c r="J585" s="124">
        <v>0</v>
      </c>
      <c r="K585" s="120" t="str">
        <f>CONCATENATE(D856,D585, " Curncy")</f>
        <v>EURGBp Curncy</v>
      </c>
      <c r="L585" s="120">
        <f>IF(D585 = D856,1,_xll.BDP(K585,$L$11))</f>
        <v>1</v>
      </c>
      <c r="M585" s="260">
        <f>IF(D585 = D856,1,_xll.BDP(K585,$M$11)*L585)</f>
        <v>0.86363000000000001</v>
      </c>
      <c r="N585" s="126">
        <f>H585*J585*V585/M585</f>
        <v>0</v>
      </c>
      <c r="O585" s="127">
        <f>N585 / AA816</f>
        <v>0</v>
      </c>
      <c r="P585" s="268">
        <f>N585 / AA856</f>
        <v>0</v>
      </c>
      <c r="Q585" s="128">
        <f>IF(OR(OR(J585=0,G585 = "#N/A N/A"),G585="#N/A Real Time"),0,G585*J585*V585/M585)</f>
        <v>0</v>
      </c>
      <c r="R585" s="129">
        <f>Q585 / AA816*100</f>
        <v>0</v>
      </c>
      <c r="S585" s="273">
        <f>Q585 / AA856*100</f>
        <v>0</v>
      </c>
      <c r="T585" s="129">
        <f>IF(S585&lt;0,R585,0)</f>
        <v>0</v>
      </c>
      <c r="U585" s="273">
        <f>IF(S585&gt;0,R585,0)</f>
        <v>0</v>
      </c>
      <c r="V585" s="120">
        <f>IF(EXACT(D585,UPPER(D585)),1,0.01)/X585</f>
        <v>0.01</v>
      </c>
      <c r="W585" s="120">
        <v>0</v>
      </c>
      <c r="X585" s="120">
        <v>1</v>
      </c>
      <c r="Y585" s="127">
        <f>IF(AND(S585&lt;0,O585&gt;0),O585,0)</f>
        <v>0</v>
      </c>
      <c r="Z585" s="127">
        <f>IF(AND(S585&gt;0,O585&gt;0),O585,0)</f>
        <v>0</v>
      </c>
      <c r="AA585" s="74"/>
      <c r="AB585" s="130">
        <f>_xll.BDH(C585,$AB$11,$D$1,$D$1)</f>
        <v>913.5</v>
      </c>
      <c r="AC585" s="130">
        <f>IF(OR(OR(F585="#N/A N/A",F585="#N/A Real Time"),OR(AB585="#N/A N/A",AB585="#N/A Real Time")),0,  F585 - AB585)</f>
        <v>4</v>
      </c>
      <c r="AD585" s="177">
        <f>IF(OR(AB585=0,AB585="#N/A N/A"),0,AC585 / AB585*100)</f>
        <v>0.4378762999452655</v>
      </c>
      <c r="AE585" s="132">
        <v>0</v>
      </c>
      <c r="AF585" s="133">
        <f>IF(D585 = D856,1,_xll.BDP(K585,$AF$11)*L585)</f>
        <v>0.86409000000000002</v>
      </c>
      <c r="AG585" s="134">
        <f>AC585*AE585*V585/AF585 / AI816</f>
        <v>0</v>
      </c>
      <c r="AH585" s="278">
        <f>AC585*AE585*V585/AF585 / AI856</f>
        <v>0</v>
      </c>
      <c r="AI585" s="77"/>
      <c r="AJ585" s="73"/>
      <c r="AK585" s="65"/>
    </row>
    <row r="586" spans="1:37" x14ac:dyDescent="0.2">
      <c r="A586" s="209"/>
      <c r="B586" s="120">
        <v>18465</v>
      </c>
      <c r="C586" s="120" t="s">
        <v>1450</v>
      </c>
      <c r="D586" s="120" t="str">
        <f>_xll.BDP(C586,$D$11)</f>
        <v>USD</v>
      </c>
      <c r="E586" s="120" t="s">
        <v>1451</v>
      </c>
      <c r="F586" s="121">
        <f>_xll.BDP(C586,$F$11)</f>
        <v>15.2</v>
      </c>
      <c r="G586" s="121">
        <f>_xll.BDP(C586,$G$11)</f>
        <v>15.19</v>
      </c>
      <c r="H586" s="122">
        <f>IF(OR(OR(G586="#N/A N/A",G586="#N/A Real Time"),OR(F586="#N/A N/A",F586="#N/A Real Time")),0,  G586 - F586)</f>
        <v>-9.9999999999997868E-3</v>
      </c>
      <c r="I586" s="123">
        <f>IF(OR(F586=0,F586="#N/A N/A"),0,H586 / F586*100)</f>
        <v>-6.5789473684209121E-2</v>
      </c>
      <c r="J586" s="124">
        <v>363570</v>
      </c>
      <c r="K586" s="120" t="str">
        <f>CONCATENATE(D856,D586, " Curncy")</f>
        <v>EURUSD Curncy</v>
      </c>
      <c r="L586" s="120">
        <f>IF(D586 = D856,1,_xll.BDP(K586,$L$11))</f>
        <v>1</v>
      </c>
      <c r="M586" s="260">
        <f>IF(D586 = D856,1,_xll.BDP(K586,$M$11)*L586)</f>
        <v>1.1314</v>
      </c>
      <c r="N586" s="126">
        <f>H586*J586*V586/M586</f>
        <v>-3213.4523599080103</v>
      </c>
      <c r="O586" s="127">
        <f>N586 / AA816</f>
        <v>-1.6074133194598233E-5</v>
      </c>
      <c r="P586" s="268">
        <f>N586 / AA856</f>
        <v>-1.4981817099714478E-5</v>
      </c>
      <c r="Q586" s="128">
        <f>IF(OR(OR(J586=0,G586 = "#N/A N/A"),G586="#N/A Real Time"),0,G586*J586*V586/M586)</f>
        <v>4881234.134700371</v>
      </c>
      <c r="R586" s="129">
        <f>Q586 / AA816*100</f>
        <v>2.4416608322595232</v>
      </c>
      <c r="S586" s="273">
        <f>Q586 / AA856*100</f>
        <v>2.2757380174466775</v>
      </c>
      <c r="T586" s="129">
        <f>IF(S586&lt;0,R586,0)</f>
        <v>0</v>
      </c>
      <c r="U586" s="273">
        <f>IF(S586&gt;0,R586,0)</f>
        <v>2.4416608322595232</v>
      </c>
      <c r="V586" s="120">
        <f>IF(EXACT(D586,UPPER(D586)),1,0.01)/X586</f>
        <v>1</v>
      </c>
      <c r="W586" s="120">
        <v>0</v>
      </c>
      <c r="X586" s="120">
        <v>1</v>
      </c>
      <c r="Y586" s="127">
        <f>IF(AND(S586&lt;0,O586&gt;0),O586,0)</f>
        <v>0</v>
      </c>
      <c r="Z586" s="127">
        <f>IF(AND(S586&gt;0,O586&gt;0),O586,0)</f>
        <v>0</v>
      </c>
      <c r="AA586" s="218"/>
      <c r="AB586" s="130">
        <f>_xll.BDH(C586,$AB$11,$D$1,$D$1)</f>
        <v>15.02</v>
      </c>
      <c r="AC586" s="130">
        <f>IF(OR(OR(F586="#N/A N/A",F586="#N/A Real Time"),OR(AB586="#N/A N/A",AB586="#N/A Real Time")),0,  F586 - AB586)</f>
        <v>0.17999999999999972</v>
      </c>
      <c r="AD586" s="177">
        <f>IF(OR(AB586=0,AB586="#N/A N/A"),0,AC586 / AB586*100)</f>
        <v>1.1984021304926746</v>
      </c>
      <c r="AE586" s="132">
        <v>363570</v>
      </c>
      <c r="AF586" s="133">
        <f>IF(D586 = D856,1,_xll.BDP(K586,$AF$11)*L586)</f>
        <v>1.1298999999999999</v>
      </c>
      <c r="AG586" s="134">
        <f>AC586*AE586*V586/AF586 / AI816</f>
        <v>2.8912792525992355E-4</v>
      </c>
      <c r="AH586" s="278">
        <f>AC586*AE586*V586/AF586 / AI856</f>
        <v>2.6947946893700629E-4</v>
      </c>
      <c r="AI586" s="223"/>
      <c r="AJ586" s="73"/>
      <c r="AK586" s="65"/>
    </row>
    <row r="587" spans="1:37" x14ac:dyDescent="0.2">
      <c r="B587" s="120">
        <v>6450</v>
      </c>
      <c r="C587" s="120" t="s">
        <v>1154</v>
      </c>
      <c r="D587" s="120" t="str">
        <f>_xll.BDP(C587,$D$11)</f>
        <v>GBp</v>
      </c>
      <c r="E587" s="120" t="s">
        <v>1265</v>
      </c>
      <c r="F587" s="121">
        <f>_xll.BDP(C587,$F$11)</f>
        <v>3068</v>
      </c>
      <c r="G587" s="121">
        <f>_xll.BDP(C587,$G$11)</f>
        <v>3081</v>
      </c>
      <c r="H587" s="122">
        <f>IF(OR(OR(G587="#N/A N/A",G587="#N/A Real Time"),OR(F587="#N/A N/A",F587="#N/A Real Time")),0,  G587 - F587)</f>
        <v>13</v>
      </c>
      <c r="I587" s="123">
        <f>IF(OR(F587=0,F587="#N/A N/A"),0,H587 / F587*100)</f>
        <v>0.42372881355932202</v>
      </c>
      <c r="J587" s="124">
        <v>0</v>
      </c>
      <c r="K587" s="120" t="str">
        <f>CONCATENATE(D856,D587, " Curncy")</f>
        <v>EURGBp Curncy</v>
      </c>
      <c r="L587" s="120">
        <f>IF(D587 = D856,1,_xll.BDP(K587,$L$11))</f>
        <v>1</v>
      </c>
      <c r="M587" s="260">
        <f>IF(D587 = D856,1,_xll.BDP(K587,$M$11)*L587)</f>
        <v>0.86363000000000001</v>
      </c>
      <c r="N587" s="126">
        <f>H587*J587*V587/M587</f>
        <v>0</v>
      </c>
      <c r="O587" s="127">
        <f>N587 / AA816</f>
        <v>0</v>
      </c>
      <c r="P587" s="268">
        <f>N587 / AA856</f>
        <v>0</v>
      </c>
      <c r="Q587" s="128">
        <f>IF(OR(OR(J587=0,G587 = "#N/A N/A"),G587="#N/A Real Time"),0,G587*J587*V587/M587)</f>
        <v>0</v>
      </c>
      <c r="R587" s="129">
        <f>Q587 / AA816*100</f>
        <v>0</v>
      </c>
      <c r="S587" s="273">
        <f>Q587 / AA856*100</f>
        <v>0</v>
      </c>
      <c r="T587" s="129">
        <f>IF(S587&lt;0,R587,0)</f>
        <v>0</v>
      </c>
      <c r="U587" s="273">
        <f>IF(S587&gt;0,R587,0)</f>
        <v>0</v>
      </c>
      <c r="V587" s="120">
        <f>IF(EXACT(D587,UPPER(D587)),1,0.01)/X587</f>
        <v>0.01</v>
      </c>
      <c r="W587" s="120">
        <v>0</v>
      </c>
      <c r="X587" s="120">
        <v>1</v>
      </c>
      <c r="Y587" s="127">
        <f>IF(AND(S587&lt;0,O587&gt;0),O587,0)</f>
        <v>0</v>
      </c>
      <c r="Z587" s="127">
        <f>IF(AND(S587&gt;0,O587&gt;0),O587,0)</f>
        <v>0</v>
      </c>
      <c r="AA587" s="74"/>
      <c r="AB587" s="130">
        <f>_xll.BDH(C587,$AB$11,$D$1,$D$1)</f>
        <v>2998</v>
      </c>
      <c r="AC587" s="130">
        <f>IF(OR(OR(F587="#N/A N/A",F587="#N/A Real Time"),OR(AB587="#N/A N/A",AB587="#N/A Real Time")),0,  F587 - AB587)</f>
        <v>70</v>
      </c>
      <c r="AD587" s="177">
        <f>IF(OR(AB587=0,AB587="#N/A N/A"),0,AC587 / AB587*100)</f>
        <v>2.3348899266177452</v>
      </c>
      <c r="AE587" s="132">
        <v>0</v>
      </c>
      <c r="AF587" s="133">
        <f>IF(D587 = D856,1,_xll.BDP(K587,$AF$11)*L587)</f>
        <v>0.86409000000000002</v>
      </c>
      <c r="AG587" s="134">
        <f>AC587*AE587*V587/AF587 / AI816</f>
        <v>0</v>
      </c>
      <c r="AH587" s="278">
        <f>AC587*AE587*V587/AF587 / AI856</f>
        <v>0</v>
      </c>
      <c r="AI587" s="77"/>
      <c r="AJ587" s="73"/>
      <c r="AK587" s="65"/>
    </row>
    <row r="588" spans="1:37" x14ac:dyDescent="0.2">
      <c r="B588" s="120">
        <v>10257</v>
      </c>
      <c r="C588" s="120" t="s">
        <v>1155</v>
      </c>
      <c r="D588" s="120" t="str">
        <f>_xll.BDP(C588,$D$11)</f>
        <v>GBp</v>
      </c>
      <c r="E588" s="120" t="s">
        <v>1266</v>
      </c>
      <c r="F588" s="121">
        <f>_xll.BDP(C588,$F$11)</f>
        <v>124.5</v>
      </c>
      <c r="G588" s="121">
        <f>_xll.BDP(C588,$G$11)</f>
        <v>125.3</v>
      </c>
      <c r="H588" s="122">
        <f>IF(OR(OR(G588="#N/A N/A",G588="#N/A Real Time"),OR(F588="#N/A N/A",F588="#N/A Real Time")),0,  G588 - F588)</f>
        <v>0.79999999999999716</v>
      </c>
      <c r="I588" s="123">
        <f>IF(OR(F588=0,F588="#N/A N/A"),0,H588 / F588*100)</f>
        <v>0.64257028112449566</v>
      </c>
      <c r="J588" s="124">
        <v>0</v>
      </c>
      <c r="K588" s="120" t="str">
        <f>CONCATENATE(D856,D588, " Curncy")</f>
        <v>EURGBp Curncy</v>
      </c>
      <c r="L588" s="120">
        <f>IF(D588 = D856,1,_xll.BDP(K588,$L$11))</f>
        <v>1</v>
      </c>
      <c r="M588" s="260">
        <f>IF(D588 = D856,1,_xll.BDP(K588,$M$11)*L588)</f>
        <v>0.86363000000000001</v>
      </c>
      <c r="N588" s="126">
        <f>H588*J588*V588/M588</f>
        <v>0</v>
      </c>
      <c r="O588" s="127">
        <f>N588 / AA816</f>
        <v>0</v>
      </c>
      <c r="P588" s="268">
        <f>N588 / AA856</f>
        <v>0</v>
      </c>
      <c r="Q588" s="128">
        <f>IF(OR(OR(J588=0,G588 = "#N/A N/A"),G588="#N/A Real Time"),0,G588*J588*V588/M588)</f>
        <v>0</v>
      </c>
      <c r="R588" s="129">
        <f>Q588 / AA816*100</f>
        <v>0</v>
      </c>
      <c r="S588" s="273">
        <f>Q588 / AA856*100</f>
        <v>0</v>
      </c>
      <c r="T588" s="129">
        <f>IF(S588&lt;0,R588,0)</f>
        <v>0</v>
      </c>
      <c r="U588" s="273">
        <f>IF(S588&gt;0,R588,0)</f>
        <v>0</v>
      </c>
      <c r="V588" s="120">
        <f>IF(EXACT(D588,UPPER(D588)),1,0.01)/X588</f>
        <v>0.01</v>
      </c>
      <c r="W588" s="120">
        <v>0</v>
      </c>
      <c r="X588" s="120">
        <v>1</v>
      </c>
      <c r="Y588" s="127">
        <f>IF(AND(S588&lt;0,O588&gt;0),O588,0)</f>
        <v>0</v>
      </c>
      <c r="Z588" s="127">
        <f>IF(AND(S588&gt;0,O588&gt;0),O588,0)</f>
        <v>0</v>
      </c>
      <c r="AA588" s="74"/>
      <c r="AB588" s="130">
        <f>_xll.BDH(C588,$AB$11,$D$1,$D$1)</f>
        <v>126.2</v>
      </c>
      <c r="AC588" s="130">
        <f>IF(OR(OR(F588="#N/A N/A",F588="#N/A Real Time"),OR(AB588="#N/A N/A",AB588="#N/A Real Time")),0,  F588 - AB588)</f>
        <v>-1.7000000000000028</v>
      </c>
      <c r="AD588" s="177">
        <f>IF(OR(AB588=0,AB588="#N/A N/A"),0,AC588 / AB588*100)</f>
        <v>-1.3470681458003193</v>
      </c>
      <c r="AE588" s="132">
        <v>0</v>
      </c>
      <c r="AF588" s="133">
        <f>IF(D588 = D856,1,_xll.BDP(K588,$AF$11)*L588)</f>
        <v>0.86409000000000002</v>
      </c>
      <c r="AG588" s="134">
        <f>AC588*AE588*V588/AF588 / AI816</f>
        <v>0</v>
      </c>
      <c r="AH588" s="278">
        <f>AC588*AE588*V588/AF588 / AI856</f>
        <v>0</v>
      </c>
      <c r="AI588" s="77"/>
      <c r="AJ588" s="73"/>
      <c r="AK588" s="65"/>
    </row>
    <row r="589" spans="1:37" x14ac:dyDescent="0.2">
      <c r="A589" s="30"/>
      <c r="B589" s="120">
        <v>3488</v>
      </c>
      <c r="C589" s="120" t="s">
        <v>1156</v>
      </c>
      <c r="D589" s="120" t="str">
        <f>_xll.BDP(C589,$D$11)</f>
        <v>GBp</v>
      </c>
      <c r="E589" s="120" t="s">
        <v>1267</v>
      </c>
      <c r="F589" s="121">
        <f>_xll.BDP(C589,$F$11)</f>
        <v>496.6</v>
      </c>
      <c r="G589" s="121">
        <f>_xll.BDP(C589,$G$11)</f>
        <v>490.6</v>
      </c>
      <c r="H589" s="122">
        <f>IF(OR(OR(G589="#N/A N/A",G589="#N/A Real Time"),OR(F589="#N/A N/A",F589="#N/A Real Time")),0,  G589 - F589)</f>
        <v>-6</v>
      </c>
      <c r="I589" s="123">
        <f>IF(OR(F589=0,F589="#N/A N/A"),0,H589 / F589*100)</f>
        <v>-1.2082158679017316</v>
      </c>
      <c r="J589" s="124">
        <v>0</v>
      </c>
      <c r="K589" s="120" t="str">
        <f>CONCATENATE(D856,D589, " Curncy")</f>
        <v>EURGBp Curncy</v>
      </c>
      <c r="L589" s="120">
        <f>IF(D589 = D856,1,_xll.BDP(K589,$L$11))</f>
        <v>1</v>
      </c>
      <c r="M589" s="260">
        <f>IF(D589 = D856,1,_xll.BDP(K589,$M$11)*L589)</f>
        <v>0.86363000000000001</v>
      </c>
      <c r="N589" s="126">
        <f>H589*J589*V589/M589</f>
        <v>0</v>
      </c>
      <c r="O589" s="127">
        <f>N589 / AA816</f>
        <v>0</v>
      </c>
      <c r="P589" s="268">
        <f>N589 / AA856</f>
        <v>0</v>
      </c>
      <c r="Q589" s="128">
        <f>IF(OR(OR(J589=0,G589 = "#N/A N/A"),G589="#N/A Real Time"),0,G589*J589*V589/M589)</f>
        <v>0</v>
      </c>
      <c r="R589" s="129">
        <f>Q589 / AA816*100</f>
        <v>0</v>
      </c>
      <c r="S589" s="273">
        <f>Q589 / AA856*100</f>
        <v>0</v>
      </c>
      <c r="T589" s="129">
        <f>IF(S589&lt;0,R589,0)</f>
        <v>0</v>
      </c>
      <c r="U589" s="273">
        <f>IF(S589&gt;0,R589,0)</f>
        <v>0</v>
      </c>
      <c r="V589" s="120">
        <f>IF(EXACT(D589,UPPER(D589)),1,0.01)/X589</f>
        <v>0.01</v>
      </c>
      <c r="W589" s="120">
        <v>0</v>
      </c>
      <c r="X589" s="120">
        <v>1</v>
      </c>
      <c r="Y589" s="127">
        <f>IF(AND(S589&lt;0,O589&gt;0),O589,0)</f>
        <v>0</v>
      </c>
      <c r="Z589" s="127">
        <f>IF(AND(S589&gt;0,O589&gt;0),O589,0)</f>
        <v>0</v>
      </c>
      <c r="AA589" s="74"/>
      <c r="AB589" s="130">
        <f>_xll.BDH(C589,$AB$11,$D$1,$D$1)</f>
        <v>513.5</v>
      </c>
      <c r="AC589" s="130">
        <f>IF(OR(OR(F589="#N/A N/A",F589="#N/A Real Time"),OR(AB589="#N/A N/A",AB589="#N/A Real Time")),0,  F589 - AB589)</f>
        <v>-16.899999999999977</v>
      </c>
      <c r="AD589" s="177">
        <f>IF(OR(AB589=0,AB589="#N/A N/A"),0,AC589 / AB589*100)</f>
        <v>-3.2911392405063244</v>
      </c>
      <c r="AE589" s="132">
        <v>0</v>
      </c>
      <c r="AF589" s="133">
        <f>IF(D589 = D856,1,_xll.BDP(K589,$AF$11)*L589)</f>
        <v>0.86409000000000002</v>
      </c>
      <c r="AG589" s="134">
        <f>AC589*AE589*V589/AF589 / AI816</f>
        <v>0</v>
      </c>
      <c r="AH589" s="278">
        <f>AC589*AE589*V589/AF589 / AI856</f>
        <v>0</v>
      </c>
      <c r="AI589" s="77"/>
      <c r="AJ589" s="73"/>
      <c r="AK589" s="65"/>
    </row>
    <row r="590" spans="1:37" x14ac:dyDescent="0.2">
      <c r="B590" s="120">
        <v>6379</v>
      </c>
      <c r="C590" s="120" t="s">
        <v>1157</v>
      </c>
      <c r="D590" s="120" t="str">
        <f>_xll.BDP(C590,$D$11)</f>
        <v>GBp</v>
      </c>
      <c r="E590" s="120" t="s">
        <v>1268</v>
      </c>
      <c r="F590" s="121">
        <f>_xll.BDP(C590,$F$11)</f>
        <v>1492.5</v>
      </c>
      <c r="G590" s="121">
        <f>_xll.BDP(C590,$G$11)</f>
        <v>1484.5</v>
      </c>
      <c r="H590" s="122">
        <f>IF(OR(OR(G590="#N/A N/A",G590="#N/A Real Time"),OR(F590="#N/A N/A",F590="#N/A Real Time")),0,  G590 - F590)</f>
        <v>-8</v>
      </c>
      <c r="I590" s="123">
        <f>IF(OR(F590=0,F590="#N/A N/A"),0,H590 / F590*100)</f>
        <v>-0.53601340033500844</v>
      </c>
      <c r="J590" s="124">
        <v>0</v>
      </c>
      <c r="K590" s="120" t="str">
        <f>CONCATENATE(D856,D590, " Curncy")</f>
        <v>EURGBp Curncy</v>
      </c>
      <c r="L590" s="120">
        <f>IF(D590 = D856,1,_xll.BDP(K590,$L$11))</f>
        <v>1</v>
      </c>
      <c r="M590" s="260">
        <f>IF(D590 = D856,1,_xll.BDP(K590,$M$11)*L590)</f>
        <v>0.86363000000000001</v>
      </c>
      <c r="N590" s="126">
        <f>H590*J590*V590/M590</f>
        <v>0</v>
      </c>
      <c r="O590" s="127">
        <f>N590 / AA816</f>
        <v>0</v>
      </c>
      <c r="P590" s="268">
        <f>N590 / AA856</f>
        <v>0</v>
      </c>
      <c r="Q590" s="128">
        <f>IF(OR(OR(J590=0,G590 = "#N/A N/A"),G590="#N/A Real Time"),0,G590*J590*V590/M590)</f>
        <v>0</v>
      </c>
      <c r="R590" s="129">
        <f>Q590 / AA816*100</f>
        <v>0</v>
      </c>
      <c r="S590" s="273">
        <f>Q590 / AA856*100</f>
        <v>0</v>
      </c>
      <c r="T590" s="129">
        <f>IF(S590&lt;0,R590,0)</f>
        <v>0</v>
      </c>
      <c r="U590" s="273">
        <f>IF(S590&gt;0,R590,0)</f>
        <v>0</v>
      </c>
      <c r="V590" s="120">
        <f>IF(EXACT(D590,UPPER(D590)),1,0.01)/X590</f>
        <v>0.01</v>
      </c>
      <c r="W590" s="120">
        <v>0</v>
      </c>
      <c r="X590" s="120">
        <v>1</v>
      </c>
      <c r="Y590" s="127">
        <f>IF(AND(S590&lt;0,O590&gt;0),O590,0)</f>
        <v>0</v>
      </c>
      <c r="Z590" s="127">
        <f>IF(AND(S590&gt;0,O590&gt;0),O590,0)</f>
        <v>0</v>
      </c>
      <c r="AA590" s="74"/>
      <c r="AB590" s="130">
        <f>_xll.BDH(C590,$AB$11,$D$1,$D$1)</f>
        <v>1496</v>
      </c>
      <c r="AC590" s="130">
        <f>IF(OR(OR(F590="#N/A N/A",F590="#N/A Real Time"),OR(AB590="#N/A N/A",AB590="#N/A Real Time")),0,  F590 - AB590)</f>
        <v>-3.5</v>
      </c>
      <c r="AD590" s="177">
        <f>IF(OR(AB590=0,AB590="#N/A N/A"),0,AC590 / AB590*100)</f>
        <v>-0.23395721925133689</v>
      </c>
      <c r="AE590" s="132">
        <v>0</v>
      </c>
      <c r="AF590" s="133">
        <f>IF(D590 = D856,1,_xll.BDP(K590,$AF$11)*L590)</f>
        <v>0.86409000000000002</v>
      </c>
      <c r="AG590" s="134">
        <f>AC590*AE590*V590/AF590 / AI816</f>
        <v>0</v>
      </c>
      <c r="AH590" s="278">
        <f>AC590*AE590*V590/AF590 / AI856</f>
        <v>0</v>
      </c>
      <c r="AI590" s="77"/>
      <c r="AJ590" s="73"/>
      <c r="AK590" s="65"/>
    </row>
    <row r="591" spans="1:37" x14ac:dyDescent="0.2">
      <c r="B591" s="120">
        <v>8131</v>
      </c>
      <c r="C591" s="120" t="s">
        <v>1158</v>
      </c>
      <c r="D591" s="120" t="str">
        <f>_xll.BDP(C591,$D$11)</f>
        <v>GBp</v>
      </c>
      <c r="E591" s="120" t="s">
        <v>1269</v>
      </c>
      <c r="F591" s="121">
        <f>_xll.BDP(C591,$F$11)</f>
        <v>1519</v>
      </c>
      <c r="G591" s="121">
        <f>_xll.BDP(C591,$G$11)</f>
        <v>1523.5</v>
      </c>
      <c r="H591" s="122">
        <f>IF(OR(OR(G591="#N/A N/A",G591="#N/A Real Time"),OR(F591="#N/A N/A",F591="#N/A Real Time")),0,  G591 - F591)</f>
        <v>4.5</v>
      </c>
      <c r="I591" s="123">
        <f>IF(OR(F591=0,F591="#N/A N/A"),0,H591 / F591*100)</f>
        <v>0.29624753127057274</v>
      </c>
      <c r="J591" s="124">
        <v>0</v>
      </c>
      <c r="K591" s="120" t="str">
        <f>CONCATENATE(D856,D591, " Curncy")</f>
        <v>EURGBp Curncy</v>
      </c>
      <c r="L591" s="120">
        <f>IF(D591 = D856,1,_xll.BDP(K591,$L$11))</f>
        <v>1</v>
      </c>
      <c r="M591" s="260">
        <f>IF(D591 = D856,1,_xll.BDP(K591,$M$11)*L591)</f>
        <v>0.86363000000000001</v>
      </c>
      <c r="N591" s="126">
        <f>H591*J591*V591/M591</f>
        <v>0</v>
      </c>
      <c r="O591" s="127">
        <f>N591 / AA816</f>
        <v>0</v>
      </c>
      <c r="P591" s="268">
        <f>N591 / AA856</f>
        <v>0</v>
      </c>
      <c r="Q591" s="128">
        <f>IF(OR(OR(J591=0,G591 = "#N/A N/A"),G591="#N/A Real Time"),0,G591*J591*V591/M591)</f>
        <v>0</v>
      </c>
      <c r="R591" s="129">
        <f>Q591 / AA816*100</f>
        <v>0</v>
      </c>
      <c r="S591" s="273">
        <f>Q591 / AA856*100</f>
        <v>0</v>
      </c>
      <c r="T591" s="129">
        <f>IF(S591&lt;0,R591,0)</f>
        <v>0</v>
      </c>
      <c r="U591" s="273">
        <f>IF(S591&gt;0,R591,0)</f>
        <v>0</v>
      </c>
      <c r="V591" s="120">
        <f>IF(EXACT(D591,UPPER(D591)),1,0.01)/X591</f>
        <v>0.01</v>
      </c>
      <c r="W591" s="120">
        <v>0</v>
      </c>
      <c r="X591" s="120">
        <v>1</v>
      </c>
      <c r="Y591" s="127">
        <f>IF(AND(S591&lt;0,O591&gt;0),O591,0)</f>
        <v>0</v>
      </c>
      <c r="Z591" s="127">
        <f>IF(AND(S591&gt;0,O591&gt;0),O591,0)</f>
        <v>0</v>
      </c>
      <c r="AA591" s="74"/>
      <c r="AB591" s="130">
        <f>_xll.BDH(C591,$AB$11,$D$1,$D$1)</f>
        <v>1511.5</v>
      </c>
      <c r="AC591" s="130">
        <f>IF(OR(OR(F591="#N/A N/A",F591="#N/A Real Time"),OR(AB591="#N/A N/A",AB591="#N/A Real Time")),0,  F591 - AB591)</f>
        <v>7.5</v>
      </c>
      <c r="AD591" s="177">
        <f>IF(OR(AB591=0,AB591="#N/A N/A"),0,AC591 / AB591*100)</f>
        <v>0.49619583195501155</v>
      </c>
      <c r="AE591" s="132">
        <v>0</v>
      </c>
      <c r="AF591" s="133">
        <f>IF(D591 = D856,1,_xll.BDP(K591,$AF$11)*L591)</f>
        <v>0.86409000000000002</v>
      </c>
      <c r="AG591" s="134">
        <f>AC591*AE591*V591/AF591 / AI816</f>
        <v>0</v>
      </c>
      <c r="AH591" s="278">
        <f>AC591*AE591*V591/AF591 / AI856</f>
        <v>0</v>
      </c>
      <c r="AI591" s="77"/>
      <c r="AJ591" s="73"/>
      <c r="AK591" s="65"/>
    </row>
    <row r="592" spans="1:37" x14ac:dyDescent="0.2">
      <c r="B592" s="120">
        <v>22767</v>
      </c>
      <c r="C592" s="120" t="s">
        <v>1159</v>
      </c>
      <c r="D592" s="120" t="str">
        <f>_xll.BDP(C592,$D$11)</f>
        <v>GBp</v>
      </c>
      <c r="E592" s="120" t="s">
        <v>1270</v>
      </c>
      <c r="F592" s="121">
        <f>_xll.BDP(C592,$F$11)</f>
        <v>356.7</v>
      </c>
      <c r="G592" s="121">
        <f>_xll.BDP(C592,$G$11)</f>
        <v>353.9</v>
      </c>
      <c r="H592" s="122">
        <f>IF(OR(OR(G592="#N/A N/A",G592="#N/A Real Time"),OR(F592="#N/A N/A",F592="#N/A Real Time")),0,  G592 - F592)</f>
        <v>-2.8000000000000114</v>
      </c>
      <c r="I592" s="123">
        <f>IF(OR(F592=0,F592="#N/A N/A"),0,H592 / F592*100)</f>
        <v>-0.78497336697505238</v>
      </c>
      <c r="J592" s="124">
        <v>0</v>
      </c>
      <c r="K592" s="120" t="str">
        <f>CONCATENATE(D856,D592, " Curncy")</f>
        <v>EURGBp Curncy</v>
      </c>
      <c r="L592" s="120">
        <f>IF(D592 = D856,1,_xll.BDP(K592,$L$11))</f>
        <v>1</v>
      </c>
      <c r="M592" s="260">
        <f>IF(D592 = D856,1,_xll.BDP(K592,$M$11)*L592)</f>
        <v>0.86363000000000001</v>
      </c>
      <c r="N592" s="126">
        <f>H592*J592*V592/M592</f>
        <v>0</v>
      </c>
      <c r="O592" s="127">
        <f>N592 / AA816</f>
        <v>0</v>
      </c>
      <c r="P592" s="268">
        <f>N592 / AA856</f>
        <v>0</v>
      </c>
      <c r="Q592" s="128">
        <f>IF(OR(OR(J592=0,G592 = "#N/A N/A"),G592="#N/A Real Time"),0,G592*J592*V592/M592)</f>
        <v>0</v>
      </c>
      <c r="R592" s="129">
        <f>Q592 / AA816*100</f>
        <v>0</v>
      </c>
      <c r="S592" s="273">
        <f>Q592 / AA856*100</f>
        <v>0</v>
      </c>
      <c r="T592" s="129">
        <f>IF(S592&lt;0,R592,0)</f>
        <v>0</v>
      </c>
      <c r="U592" s="273">
        <f>IF(S592&gt;0,R592,0)</f>
        <v>0</v>
      </c>
      <c r="V592" s="120">
        <f>IF(EXACT(D592,UPPER(D592)),1,0.01)/X592</f>
        <v>0.01</v>
      </c>
      <c r="W592" s="120">
        <v>0</v>
      </c>
      <c r="X592" s="120">
        <v>1</v>
      </c>
      <c r="Y592" s="127">
        <f>IF(AND(S592&lt;0,O592&gt;0),O592,0)</f>
        <v>0</v>
      </c>
      <c r="Z592" s="127">
        <f>IF(AND(S592&gt;0,O592&gt;0),O592,0)</f>
        <v>0</v>
      </c>
      <c r="AA592" s="74"/>
      <c r="AB592" s="130">
        <f>_xll.BDH(C592,$AB$11,$D$1,$D$1)</f>
        <v>344</v>
      </c>
      <c r="AC592" s="130">
        <f>IF(OR(OR(F592="#N/A N/A",F592="#N/A Real Time"),OR(AB592="#N/A N/A",AB592="#N/A Real Time")),0,  F592 - AB592)</f>
        <v>12.699999999999989</v>
      </c>
      <c r="AD592" s="177">
        <f>IF(OR(AB592=0,AB592="#N/A N/A"),0,AC592 / AB592*100)</f>
        <v>3.6918604651162754</v>
      </c>
      <c r="AE592" s="132">
        <v>0</v>
      </c>
      <c r="AF592" s="133">
        <f>IF(D592 = D856,1,_xll.BDP(K592,$AF$11)*L592)</f>
        <v>0.86409000000000002</v>
      </c>
      <c r="AG592" s="134">
        <f>AC592*AE592*V592/AF592 / AI816</f>
        <v>0</v>
      </c>
      <c r="AH592" s="278">
        <f>AC592*AE592*V592/AF592 / AI856</f>
        <v>0</v>
      </c>
      <c r="AI592" s="77"/>
      <c r="AJ592" s="73"/>
      <c r="AK592" s="65"/>
    </row>
    <row r="593" spans="1:37" s="117" customFormat="1" ht="12" customHeight="1" x14ac:dyDescent="0.2">
      <c r="A593" s="120"/>
      <c r="B593" s="120">
        <v>6512</v>
      </c>
      <c r="C593" s="120" t="s">
        <v>1593</v>
      </c>
      <c r="D593" s="120" t="str">
        <f>_xll.BDP(C593,$D$11)</f>
        <v>GBp</v>
      </c>
      <c r="E593" s="120" t="s">
        <v>1594</v>
      </c>
      <c r="F593" s="121">
        <f>_xll.BDP(C593,$F$11)</f>
        <v>145</v>
      </c>
      <c r="G593" s="121">
        <f>_xll.BDP(C593,$G$11)</f>
        <v>145.6</v>
      </c>
      <c r="H593" s="122">
        <f>IF(OR(OR(G593="#N/A N/A",G593="#N/A Real Time"),OR(F593="#N/A N/A",F593="#N/A Real Time")),0,  G593 - F593)</f>
        <v>0.59999999999999432</v>
      </c>
      <c r="I593" s="123">
        <f>IF(OR(F593=0,F593="#N/A N/A"),0,H593 / F593*100)</f>
        <v>0.41379310344827197</v>
      </c>
      <c r="J593" s="124">
        <v>2478514</v>
      </c>
      <c r="K593" s="120" t="str">
        <f>CONCATENATE(D856,D593, " Curncy")</f>
        <v>EURGBp Curncy</v>
      </c>
      <c r="L593" s="120">
        <f>IF(D593 = D856,1,_xll.BDP(K593,$L$11))</f>
        <v>1</v>
      </c>
      <c r="M593" s="260">
        <f>IF(D593 = D856,1,_xll.BDP(K593,$M$11)*L593)</f>
        <v>0.86363000000000001</v>
      </c>
      <c r="N593" s="126">
        <f>H593*J593*V593/M593</f>
        <v>17219.276773618167</v>
      </c>
      <c r="O593" s="127">
        <f>N593 / AA816</f>
        <v>8.6133204222051552E-5</v>
      </c>
      <c r="P593" s="268">
        <f>N593 / AA856</f>
        <v>8.0280031043962306E-5</v>
      </c>
      <c r="Q593" s="128">
        <f>IF(OR(OR(J593=0,G593 = "#N/A N/A"),G593="#N/A Real Time"),0,G593*J593*V593/M593)</f>
        <v>4178544.4970647148</v>
      </c>
      <c r="R593" s="129">
        <f>Q593 / AA816*100</f>
        <v>2.0901657557884707</v>
      </c>
      <c r="S593" s="273">
        <f>Q593 / AA856*100</f>
        <v>1.9481287533335039</v>
      </c>
      <c r="T593" s="129">
        <f>IF(S593&lt;0,R593,0)</f>
        <v>0</v>
      </c>
      <c r="U593" s="273">
        <f>IF(S593&gt;0,R593,0)</f>
        <v>2.0901657557884707</v>
      </c>
      <c r="V593" s="120">
        <f>IF(EXACT(D593,UPPER(D593)),1,0.01)/X593</f>
        <v>0.01</v>
      </c>
      <c r="W593" s="120">
        <v>0</v>
      </c>
      <c r="X593" s="120">
        <v>1</v>
      </c>
      <c r="Y593" s="127">
        <f>IF(AND(S593&lt;0,O593&gt;0),O593,0)</f>
        <v>0</v>
      </c>
      <c r="Z593" s="127">
        <f>IF(AND(S593&gt;0,O593&gt;0),O593,0)</f>
        <v>8.6133204222051552E-5</v>
      </c>
      <c r="AA593" s="120"/>
      <c r="AB593" s="130">
        <f>_xll.BDH(C593,$AB$11,$D$1,$D$1)</f>
        <v>146.4</v>
      </c>
      <c r="AC593" s="130">
        <f>IF(OR(OR(F593="#N/A N/A",F593="#N/A Real Time"),OR(AB593="#N/A N/A",AB593="#N/A Real Time")),0,  F593 - AB593)</f>
        <v>-1.4000000000000057</v>
      </c>
      <c r="AD593" s="177">
        <f>IF(OR(AB593=0,AB593="#N/A N/A"),0,AC593 / AB593*100)</f>
        <v>-0.95628415300546832</v>
      </c>
      <c r="AE593" s="132">
        <v>2478514</v>
      </c>
      <c r="AF593" s="133">
        <f>IF(D593 = D856,1,_xll.BDP(K593,$AF$11)*L593)</f>
        <v>0.86409000000000002</v>
      </c>
      <c r="AG593" s="134">
        <f>AC593*AE593*V593/AF593 / AI816</f>
        <v>-2.0046102010397665E-4</v>
      </c>
      <c r="AH593" s="278">
        <f>AC593*AE593*V593/AF593 / AI856</f>
        <v>-1.8683815889325298E-4</v>
      </c>
      <c r="AI593" s="135"/>
      <c r="AJ593" s="73"/>
      <c r="AK593" s="65"/>
    </row>
    <row r="594" spans="1:37" x14ac:dyDescent="0.2">
      <c r="B594" s="120">
        <v>3528</v>
      </c>
      <c r="C594" s="120" t="s">
        <v>1160</v>
      </c>
      <c r="D594" s="120" t="str">
        <f>_xll.BDP(C594,$D$11)</f>
        <v>GBp</v>
      </c>
      <c r="E594" s="120" t="s">
        <v>1271</v>
      </c>
      <c r="F594" s="121">
        <f>_xll.BDP(C594,$F$11)</f>
        <v>297</v>
      </c>
      <c r="G594" s="121">
        <f>_xll.BDP(C594,$G$11)</f>
        <v>296.2</v>
      </c>
      <c r="H594" s="122">
        <f>IF(OR(OR(G594="#N/A N/A",G594="#N/A Real Time"),OR(F594="#N/A N/A",F594="#N/A Real Time")),0,  G594 - F594)</f>
        <v>-0.80000000000001137</v>
      </c>
      <c r="I594" s="123">
        <f>IF(OR(F594=0,F594="#N/A N/A"),0,H594 / F594*100)</f>
        <v>-0.26936026936027319</v>
      </c>
      <c r="J594" s="124">
        <v>0</v>
      </c>
      <c r="K594" s="120" t="str">
        <f>CONCATENATE(D856,D594, " Curncy")</f>
        <v>EURGBp Curncy</v>
      </c>
      <c r="L594" s="120">
        <f>IF(D594 = D856,1,_xll.BDP(K594,$L$11))</f>
        <v>1</v>
      </c>
      <c r="M594" s="260">
        <f>IF(D594 = D856,1,_xll.BDP(K594,$M$11)*L594)</f>
        <v>0.86363000000000001</v>
      </c>
      <c r="N594" s="126">
        <f>H594*J594*V594/M594</f>
        <v>0</v>
      </c>
      <c r="O594" s="127">
        <f>N594 / AA816</f>
        <v>0</v>
      </c>
      <c r="P594" s="268">
        <f>N594 / AA856</f>
        <v>0</v>
      </c>
      <c r="Q594" s="128">
        <f>IF(OR(OR(J594=0,G594 = "#N/A N/A"),G594="#N/A Real Time"),0,G594*J594*V594/M594)</f>
        <v>0</v>
      </c>
      <c r="R594" s="129">
        <f>Q594 / AA816*100</f>
        <v>0</v>
      </c>
      <c r="S594" s="273">
        <f>Q594 / AA856*100</f>
        <v>0</v>
      </c>
      <c r="T594" s="129">
        <f>IF(S594&lt;0,R594,0)</f>
        <v>0</v>
      </c>
      <c r="U594" s="273">
        <f>IF(S594&gt;0,R594,0)</f>
        <v>0</v>
      </c>
      <c r="V594" s="120">
        <f>IF(EXACT(D594,UPPER(D594)),1,0.01)/X594</f>
        <v>0.01</v>
      </c>
      <c r="W594" s="120">
        <v>0</v>
      </c>
      <c r="X594" s="120">
        <v>1</v>
      </c>
      <c r="Y594" s="127">
        <f>IF(AND(S594&lt;0,O594&gt;0),O594,0)</f>
        <v>0</v>
      </c>
      <c r="Z594" s="127">
        <f>IF(AND(S594&gt;0,O594&gt;0),O594,0)</f>
        <v>0</v>
      </c>
      <c r="AA594" s="74"/>
      <c r="AB594" s="130">
        <f>_xll.BDH(C594,$AB$11,$D$1,$D$1)</f>
        <v>298</v>
      </c>
      <c r="AC594" s="130">
        <f>IF(OR(OR(F594="#N/A N/A",F594="#N/A Real Time"),OR(AB594="#N/A N/A",AB594="#N/A Real Time")),0,  F594 - AB594)</f>
        <v>-1</v>
      </c>
      <c r="AD594" s="177">
        <f>IF(OR(AB594=0,AB594="#N/A N/A"),0,AC594 / AB594*100)</f>
        <v>-0.33557046979865773</v>
      </c>
      <c r="AE594" s="132">
        <v>0</v>
      </c>
      <c r="AF594" s="133">
        <f>IF(D594 = D856,1,_xll.BDP(K594,$AF$11)*L594)</f>
        <v>0.86409000000000002</v>
      </c>
      <c r="AG594" s="134">
        <f>AC594*AE594*V594/AF594 / AI816</f>
        <v>0</v>
      </c>
      <c r="AH594" s="278">
        <f>AC594*AE594*V594/AF594 / AI856</f>
        <v>0</v>
      </c>
      <c r="AI594" s="77"/>
      <c r="AJ594" s="73"/>
      <c r="AK594" s="65"/>
    </row>
    <row r="595" spans="1:37" x14ac:dyDescent="0.2">
      <c r="B595" s="120">
        <v>3430</v>
      </c>
      <c r="C595" s="120" t="s">
        <v>1161</v>
      </c>
      <c r="D595" s="120" t="str">
        <f>_xll.BDP(C595,$D$11)</f>
        <v>GBp</v>
      </c>
      <c r="E595" s="120" t="s">
        <v>1272</v>
      </c>
      <c r="F595" s="121">
        <f>_xll.BDP(C595,$F$11)</f>
        <v>1134</v>
      </c>
      <c r="G595" s="121">
        <f>_xll.BDP(C595,$G$11)</f>
        <v>1139.5</v>
      </c>
      <c r="H595" s="122">
        <f>IF(OR(OR(G595="#N/A N/A",G595="#N/A Real Time"),OR(F595="#N/A N/A",F595="#N/A Real Time")),0,  G595 - F595)</f>
        <v>5.5</v>
      </c>
      <c r="I595" s="123">
        <f>IF(OR(F595=0,F595="#N/A N/A"),0,H595 / F595*100)</f>
        <v>0.48500881834215165</v>
      </c>
      <c r="J595" s="124">
        <v>-186566</v>
      </c>
      <c r="K595" s="120" t="str">
        <f>CONCATENATE(D856,D595, " Curncy")</f>
        <v>EURGBp Curncy</v>
      </c>
      <c r="L595" s="120">
        <f>IF(D595 = D856,1,_xll.BDP(K595,$L$11))</f>
        <v>1</v>
      </c>
      <c r="M595" s="260">
        <f>IF(D595 = D856,1,_xll.BDP(K595,$M$11)*L595)</f>
        <v>0.86363000000000001</v>
      </c>
      <c r="N595" s="126">
        <f>H595*J595*V595/M595</f>
        <v>-11881.395968180819</v>
      </c>
      <c r="O595" s="127">
        <f>N595 / AA816</f>
        <v>-5.9432386088265548E-5</v>
      </c>
      <c r="P595" s="268">
        <f>N595 / AA856</f>
        <v>-5.5393664304911525E-5</v>
      </c>
      <c r="Q595" s="128">
        <f>IF(OR(OR(J595=0,G595 = "#N/A N/A"),G595="#N/A Real Time"),0,G595*J595*V595/M595)</f>
        <v>-2461609.2192258257</v>
      </c>
      <c r="R595" s="129">
        <f>Q595 / AA816*100</f>
        <v>-1.2313309808650652</v>
      </c>
      <c r="S595" s="273">
        <f>Q595 / AA856*100</f>
        <v>-1.1476560086444849</v>
      </c>
      <c r="T595" s="129">
        <f>IF(S595&lt;0,R595,0)</f>
        <v>-1.2313309808650652</v>
      </c>
      <c r="U595" s="273">
        <f>IF(S595&gt;0,R595,0)</f>
        <v>0</v>
      </c>
      <c r="V595" s="120">
        <f>IF(EXACT(D595,UPPER(D595)),1,0.01)/X595</f>
        <v>0.01</v>
      </c>
      <c r="W595" s="120">
        <v>0</v>
      </c>
      <c r="X595" s="120">
        <v>1</v>
      </c>
      <c r="Y595" s="127">
        <f>IF(AND(S595&lt;0,O595&gt;0),O595,0)</f>
        <v>0</v>
      </c>
      <c r="Z595" s="127">
        <f>IF(AND(S595&gt;0,O595&gt;0),O595,0)</f>
        <v>0</v>
      </c>
      <c r="AA595" s="74"/>
      <c r="AB595" s="130">
        <f>_xll.BDH(C595,$AB$11,$D$1,$D$1)</f>
        <v>1145</v>
      </c>
      <c r="AC595" s="130">
        <f>IF(OR(OR(F595="#N/A N/A",F595="#N/A Real Time"),OR(AB595="#N/A N/A",AB595="#N/A Real Time")),0,  F595 - AB595)</f>
        <v>-11</v>
      </c>
      <c r="AD595" s="177">
        <f>IF(OR(AB595=0,AB595="#N/A N/A"),0,AC595 / AB595*100)</f>
        <v>-0.9606986899563319</v>
      </c>
      <c r="AE595" s="132">
        <v>-186566</v>
      </c>
      <c r="AF595" s="133">
        <f>IF(D595 = D856,1,_xll.BDP(K595,$AF$11)*L595)</f>
        <v>0.86409000000000002</v>
      </c>
      <c r="AG595" s="134">
        <f>AC595*AE595*V595/AF595 / AI816</f>
        <v>1.1855932265517101E-4</v>
      </c>
      <c r="AH595" s="278">
        <f>AC595*AE595*V595/AF595 / AI856</f>
        <v>1.1050230889293905E-4</v>
      </c>
      <c r="AI595" s="77"/>
      <c r="AJ595" s="73"/>
      <c r="AK595" s="65"/>
    </row>
    <row r="596" spans="1:37" x14ac:dyDescent="0.2">
      <c r="B596" s="120">
        <v>8603</v>
      </c>
      <c r="C596" s="120" t="s">
        <v>1162</v>
      </c>
      <c r="D596" s="120" t="str">
        <f>_xll.BDP(C596,$D$11)</f>
        <v>GBp</v>
      </c>
      <c r="E596" s="120" t="s">
        <v>1273</v>
      </c>
      <c r="F596" s="121">
        <f>_xll.BDP(C596,$F$11)</f>
        <v>1091.5</v>
      </c>
      <c r="G596" s="121">
        <f>_xll.BDP(C596,$G$11)</f>
        <v>1091</v>
      </c>
      <c r="H596" s="122">
        <f>IF(OR(OR(G596="#N/A N/A",G596="#N/A Real Time"),OR(F596="#N/A N/A",F596="#N/A Real Time")),0,  G596 - F596)</f>
        <v>-0.5</v>
      </c>
      <c r="I596" s="123">
        <f>IF(OR(F596=0,F596="#N/A N/A"),0,H596 / F596*100)</f>
        <v>-4.5808520384791572E-2</v>
      </c>
      <c r="J596" s="124">
        <v>0</v>
      </c>
      <c r="K596" s="120" t="str">
        <f>CONCATENATE(D856,D596, " Curncy")</f>
        <v>EURGBp Curncy</v>
      </c>
      <c r="L596" s="120">
        <f>IF(D596 = D856,1,_xll.BDP(K596,$L$11))</f>
        <v>1</v>
      </c>
      <c r="M596" s="260">
        <f>IF(D596 = D856,1,_xll.BDP(K596,$M$11)*L596)</f>
        <v>0.86363000000000001</v>
      </c>
      <c r="N596" s="126">
        <f>H596*J596*V596/M596</f>
        <v>0</v>
      </c>
      <c r="O596" s="127">
        <f>N596 / AA816</f>
        <v>0</v>
      </c>
      <c r="P596" s="268">
        <f>N596 / AA856</f>
        <v>0</v>
      </c>
      <c r="Q596" s="128">
        <f>IF(OR(OR(J596=0,G596 = "#N/A N/A"),G596="#N/A Real Time"),0,G596*J596*V596/M596)</f>
        <v>0</v>
      </c>
      <c r="R596" s="129">
        <f>Q596 / AA816*100</f>
        <v>0</v>
      </c>
      <c r="S596" s="273">
        <f>Q596 / AA856*100</f>
        <v>0</v>
      </c>
      <c r="T596" s="129">
        <f>IF(S596&lt;0,R596,0)</f>
        <v>0</v>
      </c>
      <c r="U596" s="273">
        <f>IF(S596&gt;0,R596,0)</f>
        <v>0</v>
      </c>
      <c r="V596" s="120">
        <f>IF(EXACT(D596,UPPER(D596)),1,0.01)/X596</f>
        <v>0.01</v>
      </c>
      <c r="W596" s="120">
        <v>0</v>
      </c>
      <c r="X596" s="120">
        <v>1</v>
      </c>
      <c r="Y596" s="127">
        <f>IF(AND(S596&lt;0,O596&gt;0),O596,0)</f>
        <v>0</v>
      </c>
      <c r="Z596" s="127">
        <f>IF(AND(S596&gt;0,O596&gt;0),O596,0)</f>
        <v>0</v>
      </c>
      <c r="AA596" s="74"/>
      <c r="AB596" s="130">
        <f>_xll.BDH(C596,$AB$11,$D$1,$D$1)</f>
        <v>1082.5</v>
      </c>
      <c r="AC596" s="130">
        <f>IF(OR(OR(F596="#N/A N/A",F596="#N/A Real Time"),OR(AB596="#N/A N/A",AB596="#N/A Real Time")),0,  F596 - AB596)</f>
        <v>9</v>
      </c>
      <c r="AD596" s="177">
        <f>IF(OR(AB596=0,AB596="#N/A N/A"),0,AC596 / AB596*100)</f>
        <v>0.8314087759815243</v>
      </c>
      <c r="AE596" s="132">
        <v>0</v>
      </c>
      <c r="AF596" s="133">
        <f>IF(D596 = D856,1,_xll.BDP(K596,$AF$11)*L596)</f>
        <v>0.86409000000000002</v>
      </c>
      <c r="AG596" s="134">
        <f>AC596*AE596*V596/AF596 / AI816</f>
        <v>0</v>
      </c>
      <c r="AH596" s="278">
        <f>AC596*AE596*V596/AF596 / AI856</f>
        <v>0</v>
      </c>
      <c r="AI596" s="77"/>
      <c r="AJ596" s="73"/>
      <c r="AK596" s="65"/>
    </row>
    <row r="597" spans="1:37" x14ac:dyDescent="0.2">
      <c r="B597" s="120">
        <v>6291</v>
      </c>
      <c r="C597" s="120" t="s">
        <v>1163</v>
      </c>
      <c r="D597" s="120" t="str">
        <f>_xll.BDP(C597,$D$11)</f>
        <v>GBp</v>
      </c>
      <c r="E597" s="120" t="s">
        <v>1274</v>
      </c>
      <c r="F597" s="121">
        <f>_xll.BDP(C597,$F$11)</f>
        <v>121</v>
      </c>
      <c r="G597" s="121">
        <f>_xll.BDP(C597,$G$11)</f>
        <v>120.1</v>
      </c>
      <c r="H597" s="122">
        <f>IF(OR(OR(G597="#N/A N/A",G597="#N/A Real Time"),OR(F597="#N/A N/A",F597="#N/A Real Time")),0,  G597 - F597)</f>
        <v>-0.90000000000000568</v>
      </c>
      <c r="I597" s="123">
        <f>IF(OR(F597=0,F597="#N/A N/A"),0,H597 / F597*100)</f>
        <v>-0.74380165289256672</v>
      </c>
      <c r="J597" s="124">
        <v>0</v>
      </c>
      <c r="K597" s="120" t="str">
        <f>CONCATENATE(D856,D597, " Curncy")</f>
        <v>EURGBp Curncy</v>
      </c>
      <c r="L597" s="120">
        <f>IF(D597 = D856,1,_xll.BDP(K597,$L$11))</f>
        <v>1</v>
      </c>
      <c r="M597" s="260">
        <f>IF(D597 = D856,1,_xll.BDP(K597,$M$11)*L597)</f>
        <v>0.86363000000000001</v>
      </c>
      <c r="N597" s="126">
        <f>H597*J597*V597/M597</f>
        <v>0</v>
      </c>
      <c r="O597" s="127">
        <f>N597 / AA816</f>
        <v>0</v>
      </c>
      <c r="P597" s="268">
        <f>N597 / AA856</f>
        <v>0</v>
      </c>
      <c r="Q597" s="128">
        <f>IF(OR(OR(J597=0,G597 = "#N/A N/A"),G597="#N/A Real Time"),0,G597*J597*V597/M597)</f>
        <v>0</v>
      </c>
      <c r="R597" s="129">
        <f>Q597 / AA816*100</f>
        <v>0</v>
      </c>
      <c r="S597" s="273">
        <f>Q597 / AA856*100</f>
        <v>0</v>
      </c>
      <c r="T597" s="129">
        <f>IF(S597&lt;0,R597,0)</f>
        <v>0</v>
      </c>
      <c r="U597" s="273">
        <f>IF(S597&gt;0,R597,0)</f>
        <v>0</v>
      </c>
      <c r="V597" s="120">
        <f>IF(EXACT(D597,UPPER(D597)),1,0.01)/X597</f>
        <v>0.01</v>
      </c>
      <c r="W597" s="120">
        <v>0</v>
      </c>
      <c r="X597" s="120">
        <v>1</v>
      </c>
      <c r="Y597" s="127">
        <f>IF(AND(S597&lt;0,O597&gt;0),O597,0)</f>
        <v>0</v>
      </c>
      <c r="Z597" s="127">
        <f>IF(AND(S597&gt;0,O597&gt;0),O597,0)</f>
        <v>0</v>
      </c>
      <c r="AA597" s="74"/>
      <c r="AB597" s="130">
        <f>_xll.BDH(C597,$AB$11,$D$1,$D$1)</f>
        <v>124</v>
      </c>
      <c r="AC597" s="130">
        <f>IF(OR(OR(F597="#N/A N/A",F597="#N/A Real Time"),OR(AB597="#N/A N/A",AB597="#N/A Real Time")),0,  F597 - AB597)</f>
        <v>-3</v>
      </c>
      <c r="AD597" s="177">
        <f>IF(OR(AB597=0,AB597="#N/A N/A"),0,AC597 / AB597*100)</f>
        <v>-2.4193548387096775</v>
      </c>
      <c r="AE597" s="132">
        <v>0</v>
      </c>
      <c r="AF597" s="133">
        <f>IF(D597 = D856,1,_xll.BDP(K597,$AF$11)*L597)</f>
        <v>0.86409000000000002</v>
      </c>
      <c r="AG597" s="134">
        <f>AC597*AE597*V597/AF597 / AI816</f>
        <v>0</v>
      </c>
      <c r="AH597" s="278">
        <f>AC597*AE597*V597/AF597 / AI856</f>
        <v>0</v>
      </c>
      <c r="AI597" s="77"/>
      <c r="AJ597" s="73"/>
      <c r="AK597" s="65"/>
    </row>
    <row r="598" spans="1:37" x14ac:dyDescent="0.2">
      <c r="B598" s="120">
        <v>6032</v>
      </c>
      <c r="C598" s="120" t="s">
        <v>1164</v>
      </c>
      <c r="D598" s="120" t="str">
        <f>_xll.BDP(C598,$D$11)</f>
        <v>GBp</v>
      </c>
      <c r="E598" s="120" t="s">
        <v>1275</v>
      </c>
      <c r="F598" s="121">
        <f>_xll.BDP(C598,$F$11)</f>
        <v>672.2</v>
      </c>
      <c r="G598" s="121">
        <f>_xll.BDP(C598,$G$11)</f>
        <v>674.4</v>
      </c>
      <c r="H598" s="122">
        <f>IF(OR(OR(G598="#N/A N/A",G598="#N/A Real Time"),OR(F598="#N/A N/A",F598="#N/A Real Time")),0,  G598 - F598)</f>
        <v>2.1999999999999318</v>
      </c>
      <c r="I598" s="123">
        <f>IF(OR(F598=0,F598="#N/A N/A"),0,H598 / F598*100)</f>
        <v>0.32728354656351261</v>
      </c>
      <c r="J598" s="124">
        <v>0</v>
      </c>
      <c r="K598" s="120" t="str">
        <f>CONCATENATE(D856,D598, " Curncy")</f>
        <v>EURGBp Curncy</v>
      </c>
      <c r="L598" s="120">
        <f>IF(D598 = D856,1,_xll.BDP(K598,$L$11))</f>
        <v>1</v>
      </c>
      <c r="M598" s="260">
        <f>IF(D598 = D856,1,_xll.BDP(K598,$M$11)*L598)</f>
        <v>0.86363000000000001</v>
      </c>
      <c r="N598" s="126">
        <f>H598*J598*V598/M598</f>
        <v>0</v>
      </c>
      <c r="O598" s="127">
        <f>N598 / AA816</f>
        <v>0</v>
      </c>
      <c r="P598" s="268">
        <f>N598 / AA856</f>
        <v>0</v>
      </c>
      <c r="Q598" s="128">
        <f>IF(OR(OR(J598=0,G598 = "#N/A N/A"),G598="#N/A Real Time"),0,G598*J598*V598/M598)</f>
        <v>0</v>
      </c>
      <c r="R598" s="129">
        <f>Q598 / AA816*100</f>
        <v>0</v>
      </c>
      <c r="S598" s="273">
        <f>Q598 / AA856*100</f>
        <v>0</v>
      </c>
      <c r="T598" s="129">
        <f>IF(S598&lt;0,R598,0)</f>
        <v>0</v>
      </c>
      <c r="U598" s="273">
        <f>IF(S598&gt;0,R598,0)</f>
        <v>0</v>
      </c>
      <c r="V598" s="120">
        <f>IF(EXACT(D598,UPPER(D598)),1,0.01)/X598</f>
        <v>0.01</v>
      </c>
      <c r="W598" s="120">
        <v>0</v>
      </c>
      <c r="X598" s="120">
        <v>1</v>
      </c>
      <c r="Y598" s="127">
        <f>IF(AND(S598&lt;0,O598&gt;0),O598,0)</f>
        <v>0</v>
      </c>
      <c r="Z598" s="127">
        <f>IF(AND(S598&gt;0,O598&gt;0),O598,0)</f>
        <v>0</v>
      </c>
      <c r="AA598" s="74"/>
      <c r="AB598" s="130">
        <f>_xll.BDH(C598,$AB$11,$D$1,$D$1)</f>
        <v>649.4</v>
      </c>
      <c r="AC598" s="130">
        <f>IF(OR(OR(F598="#N/A N/A",F598="#N/A Real Time"),OR(AB598="#N/A N/A",AB598="#N/A Real Time")),0,  F598 - AB598)</f>
        <v>22.800000000000068</v>
      </c>
      <c r="AD598" s="177">
        <f>IF(OR(AB598=0,AB598="#N/A N/A"),0,AC598 / AB598*100)</f>
        <v>3.5109331690791605</v>
      </c>
      <c r="AE598" s="132">
        <v>0</v>
      </c>
      <c r="AF598" s="133">
        <f>IF(D598 = D856,1,_xll.BDP(K598,$AF$11)*L598)</f>
        <v>0.86409000000000002</v>
      </c>
      <c r="AG598" s="134">
        <f>AC598*AE598*V598/AF598 / AI816</f>
        <v>0</v>
      </c>
      <c r="AH598" s="278">
        <f>AC598*AE598*V598/AF598 / AI856</f>
        <v>0</v>
      </c>
      <c r="AI598" s="77"/>
      <c r="AJ598" s="73"/>
      <c r="AK598" s="65"/>
    </row>
    <row r="599" spans="1:37" x14ac:dyDescent="0.2">
      <c r="B599" s="120">
        <v>8399</v>
      </c>
      <c r="C599" s="120" t="s">
        <v>1165</v>
      </c>
      <c r="D599" s="120" t="str">
        <f>_xll.BDP(C599,$D$11)</f>
        <v>GBp</v>
      </c>
      <c r="E599" s="120" t="s">
        <v>1276</v>
      </c>
      <c r="F599" s="121">
        <f>_xll.BDP(C599,$F$11)</f>
        <v>371</v>
      </c>
      <c r="G599" s="121">
        <f>_xll.BDP(C599,$G$11)</f>
        <v>371</v>
      </c>
      <c r="H599" s="122">
        <f>IF(OR(OR(G599="#N/A N/A",G599="#N/A Real Time"),OR(F599="#N/A N/A",F599="#N/A Real Time")),0,  G599 - F599)</f>
        <v>0</v>
      </c>
      <c r="I599" s="123">
        <f>IF(OR(F599=0,F599="#N/A N/A"),0,H599 / F599*100)</f>
        <v>0</v>
      </c>
      <c r="J599" s="124">
        <v>0</v>
      </c>
      <c r="K599" s="120" t="str">
        <f>CONCATENATE(D856,D599, " Curncy")</f>
        <v>EURGBp Curncy</v>
      </c>
      <c r="L599" s="120">
        <f>IF(D599 = D856,1,_xll.BDP(K599,$L$11))</f>
        <v>1</v>
      </c>
      <c r="M599" s="260">
        <f>IF(D599 = D856,1,_xll.BDP(K599,$M$11)*L599)</f>
        <v>0.86363000000000001</v>
      </c>
      <c r="N599" s="126">
        <f>H599*J599*V599/M599</f>
        <v>0</v>
      </c>
      <c r="O599" s="127">
        <f>N599 / AA816</f>
        <v>0</v>
      </c>
      <c r="P599" s="268">
        <f>N599 / AA856</f>
        <v>0</v>
      </c>
      <c r="Q599" s="128">
        <f>IF(OR(OR(J599=0,G599 = "#N/A N/A"),G599="#N/A Real Time"),0,G599*J599*V599/M599)</f>
        <v>0</v>
      </c>
      <c r="R599" s="129">
        <f>Q599 / AA816*100</f>
        <v>0</v>
      </c>
      <c r="S599" s="273">
        <f>Q599 / AA856*100</f>
        <v>0</v>
      </c>
      <c r="T599" s="129">
        <f>IF(S599&lt;0,R599,0)</f>
        <v>0</v>
      </c>
      <c r="U599" s="273">
        <f>IF(S599&gt;0,R599,0)</f>
        <v>0</v>
      </c>
      <c r="V599" s="120">
        <f>IF(EXACT(D599,UPPER(D599)),1,0.01)/X599</f>
        <v>0.01</v>
      </c>
      <c r="W599" s="120">
        <v>0</v>
      </c>
      <c r="X599" s="120">
        <v>1</v>
      </c>
      <c r="Y599" s="127">
        <f>IF(AND(S599&lt;0,O599&gt;0),O599,0)</f>
        <v>0</v>
      </c>
      <c r="Z599" s="127">
        <f>IF(AND(S599&gt;0,O599&gt;0),O599,0)</f>
        <v>0</v>
      </c>
      <c r="AA599" s="74"/>
      <c r="AB599" s="130">
        <f>_xll.BDH(C599,$AB$11,$D$1,$D$1)</f>
        <v>378.5</v>
      </c>
      <c r="AC599" s="130">
        <f>IF(OR(OR(F599="#N/A N/A",F599="#N/A Real Time"),OR(AB599="#N/A N/A",AB599="#N/A Real Time")),0,  F599 - AB599)</f>
        <v>-7.5</v>
      </c>
      <c r="AD599" s="177">
        <f>IF(OR(AB599=0,AB599="#N/A N/A"),0,AC599 / AB599*100)</f>
        <v>-1.9815059445178336</v>
      </c>
      <c r="AE599" s="132">
        <v>0</v>
      </c>
      <c r="AF599" s="133">
        <f>IF(D599 = D856,1,_xll.BDP(K599,$AF$11)*L599)</f>
        <v>0.86409000000000002</v>
      </c>
      <c r="AG599" s="134">
        <f>AC599*AE599*V599/AF599 / AI816</f>
        <v>0</v>
      </c>
      <c r="AH599" s="278">
        <f>AC599*AE599*V599/AF599 / AI856</f>
        <v>0</v>
      </c>
      <c r="AI599" s="77"/>
      <c r="AJ599" s="73"/>
      <c r="AK599" s="65"/>
    </row>
    <row r="600" spans="1:37" x14ac:dyDescent="0.2">
      <c r="B600" s="120">
        <v>1177</v>
      </c>
      <c r="C600" s="120" t="s">
        <v>74</v>
      </c>
      <c r="D600" s="120" t="str">
        <f>_xll.BDP(C600,$D$11)</f>
        <v>GBp</v>
      </c>
      <c r="E600" s="120" t="s">
        <v>336</v>
      </c>
      <c r="F600" s="121">
        <f>_xll.BDP(C600,$F$11)</f>
        <v>31</v>
      </c>
      <c r="G600" s="121">
        <f>_xll.BDP(C600,$G$11)</f>
        <v>31.5</v>
      </c>
      <c r="H600" s="122">
        <f>IF(OR(OR(G600="#N/A N/A",G600="#N/A Real Time"),OR(F600="#N/A N/A",F600="#N/A Real Time")),0,  G600 - F600)</f>
        <v>0.5</v>
      </c>
      <c r="I600" s="123">
        <f>IF(OR(F600=0,F600="#N/A N/A"),0,H600 / F600*100)</f>
        <v>1.6129032258064515</v>
      </c>
      <c r="J600" s="124">
        <v>1572919</v>
      </c>
      <c r="K600" s="120" t="str">
        <f>CONCATENATE(D856,D600, " Curncy")</f>
        <v>EURGBp Curncy</v>
      </c>
      <c r="L600" s="120">
        <f>IF(D600 = D856,1,_xll.BDP(K600,$L$11))</f>
        <v>1</v>
      </c>
      <c r="M600" s="260">
        <f>IF(D600 = D856,1,_xll.BDP(K600,$M$11)*L600)</f>
        <v>0.86363000000000001</v>
      </c>
      <c r="N600" s="126">
        <f>H600*J600*V600/M600</f>
        <v>9106.4402579808484</v>
      </c>
      <c r="O600" s="127">
        <f>N600 / AA816</f>
        <v>4.5551673789128758E-5</v>
      </c>
      <c r="P600" s="268">
        <f>N600 / AA856</f>
        <v>4.2456214405634239E-5</v>
      </c>
      <c r="Q600" s="128">
        <f>IF(OR(OR(J600=0,G600 = "#N/A N/A"),G600="#N/A Real Time"),0,G600*J600*V600/M600)</f>
        <v>573705.73625279346</v>
      </c>
      <c r="R600" s="129">
        <f>Q600 / AA816*100</f>
        <v>0.28697554487151117</v>
      </c>
      <c r="S600" s="273">
        <f>Q600 / AA856*100</f>
        <v>0.26747415075549569</v>
      </c>
      <c r="T600" s="129">
        <f>IF(S600&lt;0,R600,0)</f>
        <v>0</v>
      </c>
      <c r="U600" s="273">
        <f>IF(S600&gt;0,R600,0)</f>
        <v>0.28697554487151117</v>
      </c>
      <c r="V600" s="120">
        <f>IF(EXACT(D600,UPPER(D600)),1,0.01)/X600</f>
        <v>0.01</v>
      </c>
      <c r="W600" s="120">
        <v>0</v>
      </c>
      <c r="X600" s="120">
        <v>1</v>
      </c>
      <c r="Y600" s="127">
        <f>IF(AND(S600&lt;0,O600&gt;0),O600,0)</f>
        <v>0</v>
      </c>
      <c r="Z600" s="127">
        <f>IF(AND(S600&gt;0,O600&gt;0),O600,0)</f>
        <v>4.5551673789128758E-5</v>
      </c>
      <c r="AA600" s="74"/>
      <c r="AB600" s="130">
        <f>_xll.BDH(C600,$AB$11,$D$1,$D$1)</f>
        <v>31.2</v>
      </c>
      <c r="AC600" s="130">
        <f>IF(OR(OR(F600="#N/A N/A",F600="#N/A Real Time"),OR(AB600="#N/A N/A",AB600="#N/A Real Time")),0,  F600 - AB600)</f>
        <v>-0.19999999999999929</v>
      </c>
      <c r="AD600" s="177">
        <f>IF(OR(AB600=0,AB600="#N/A N/A"),0,AC600 / AB600*100)</f>
        <v>-0.64102564102563875</v>
      </c>
      <c r="AE600" s="132">
        <v>1572919</v>
      </c>
      <c r="AF600" s="133">
        <f>IF(D600 = D856,1,_xll.BDP(K600,$AF$11)*L600)</f>
        <v>0.86409000000000002</v>
      </c>
      <c r="AG600" s="134">
        <f>AC600*AE600*V600/AF600 / AI816</f>
        <v>-1.8173847444818286E-5</v>
      </c>
      <c r="AH600" s="278">
        <f>AC600*AE600*V600/AF600 / AI856</f>
        <v>-1.6938795356999878E-5</v>
      </c>
      <c r="AI600" s="77"/>
      <c r="AJ600" s="73"/>
      <c r="AK600" s="65"/>
    </row>
    <row r="601" spans="1:37" x14ac:dyDescent="0.2">
      <c r="B601" s="120">
        <v>6508</v>
      </c>
      <c r="C601" s="120" t="s">
        <v>73</v>
      </c>
      <c r="D601" s="120" t="str">
        <f>_xll.BDP(C601,$D$11)</f>
        <v>GBp</v>
      </c>
      <c r="E601" s="120" t="s">
        <v>454</v>
      </c>
      <c r="F601" s="121">
        <f>_xll.BDP(C601,$F$11)</f>
        <v>122.7</v>
      </c>
      <c r="G601" s="121">
        <f>_xll.BDP(C601,$G$11)</f>
        <v>120.6</v>
      </c>
      <c r="H601" s="122">
        <f>IF(OR(OR(G601="#N/A N/A",G601="#N/A Real Time"),OR(F601="#N/A N/A",F601="#N/A Real Time")),0,  G601 - F601)</f>
        <v>-2.1000000000000085</v>
      </c>
      <c r="I601" s="123">
        <f>IF(OR(F601=0,F601="#N/A N/A"),0,H601 / F601*100)</f>
        <v>-1.7114914425427941</v>
      </c>
      <c r="J601" s="124">
        <v>0</v>
      </c>
      <c r="K601" s="120" t="str">
        <f>CONCATENATE(D856,D601, " Curncy")</f>
        <v>EURGBp Curncy</v>
      </c>
      <c r="L601" s="120">
        <f>IF(D601 = D856,1,_xll.BDP(K601,$L$11))</f>
        <v>1</v>
      </c>
      <c r="M601" s="260">
        <f>IF(D601 = D856,1,_xll.BDP(K601,$M$11)*L601)</f>
        <v>0.86363000000000001</v>
      </c>
      <c r="N601" s="126">
        <f>H601*J601*V601/M601</f>
        <v>0</v>
      </c>
      <c r="O601" s="127">
        <f>N601 / AA816</f>
        <v>0</v>
      </c>
      <c r="P601" s="268">
        <f>N601 / AA856</f>
        <v>0</v>
      </c>
      <c r="Q601" s="128">
        <f>IF(OR(OR(J601=0,G601 = "#N/A N/A"),G601="#N/A Real Time"),0,G601*J601*V601/M601)</f>
        <v>0</v>
      </c>
      <c r="R601" s="129">
        <f>Q601 / AA816*100</f>
        <v>0</v>
      </c>
      <c r="S601" s="273">
        <f>Q601 / AA856*100</f>
        <v>0</v>
      </c>
      <c r="T601" s="129">
        <f>IF(S601&lt;0,R601,0)</f>
        <v>0</v>
      </c>
      <c r="U601" s="273">
        <f>IF(S601&gt;0,R601,0)</f>
        <v>0</v>
      </c>
      <c r="V601" s="120">
        <f>IF(EXACT(D601,UPPER(D601)),1,0.01)/X601</f>
        <v>0.01</v>
      </c>
      <c r="W601" s="120">
        <v>0</v>
      </c>
      <c r="X601" s="120">
        <v>1</v>
      </c>
      <c r="Y601" s="127">
        <f>IF(AND(S601&lt;0,O601&gt;0),O601,0)</f>
        <v>0</v>
      </c>
      <c r="Z601" s="127">
        <f>IF(AND(S601&gt;0,O601&gt;0),O601,0)</f>
        <v>0</v>
      </c>
      <c r="AA601" s="74"/>
      <c r="AB601" s="130">
        <f>_xll.BDH(C601,$AB$11,$D$1,$D$1)</f>
        <v>119.7</v>
      </c>
      <c r="AC601" s="130">
        <f>IF(OR(OR(F601="#N/A N/A",F601="#N/A Real Time"),OR(AB601="#N/A N/A",AB601="#N/A Real Time")),0,  F601 - AB601)</f>
        <v>3</v>
      </c>
      <c r="AD601" s="177">
        <f>IF(OR(AB601=0,AB601="#N/A N/A"),0,AC601 / AB601*100)</f>
        <v>2.5062656641604009</v>
      </c>
      <c r="AE601" s="132">
        <v>0</v>
      </c>
      <c r="AF601" s="133">
        <f>IF(D601 = D856,1,_xll.BDP(K601,$AF$11)*L601)</f>
        <v>0.86409000000000002</v>
      </c>
      <c r="AG601" s="134">
        <f>AC601*AE601*V601/AF601 / AI816</f>
        <v>0</v>
      </c>
      <c r="AH601" s="278">
        <f>AC601*AE601*V601/AF601 / AI856</f>
        <v>0</v>
      </c>
      <c r="AI601" s="77"/>
      <c r="AJ601" s="73"/>
      <c r="AK601" s="65"/>
    </row>
    <row r="602" spans="1:37" x14ac:dyDescent="0.2">
      <c r="A602" s="209"/>
      <c r="B602" s="120">
        <v>19530</v>
      </c>
      <c r="C602" s="120" t="s">
        <v>1557</v>
      </c>
      <c r="D602" s="120" t="str">
        <f>_xll.BDP(C602,$D$11)</f>
        <v>USD</v>
      </c>
      <c r="E602" s="120" t="s">
        <v>1558</v>
      </c>
      <c r="F602" s="121">
        <f>_xll.BDP(C602,$F$11)</f>
        <v>19.3</v>
      </c>
      <c r="G602" s="121">
        <f>_xll.BDP(C602,$G$11)</f>
        <v>19.260000000000002</v>
      </c>
      <c r="H602" s="122">
        <f>IF(OR(OR(G602="#N/A N/A",G602="#N/A Real Time"),OR(F602="#N/A N/A",F602="#N/A Real Time")),0,  G602 - F602)</f>
        <v>-3.9999999999999147E-2</v>
      </c>
      <c r="I602" s="123">
        <f>IF(OR(F602=0,F602="#N/A N/A"),0,H602 / F602*100)</f>
        <v>-0.20725388601035827</v>
      </c>
      <c r="J602" s="124">
        <v>160559</v>
      </c>
      <c r="K602" s="120" t="str">
        <f>CONCATENATE(D856,D602, " Curncy")</f>
        <v>EURUSD Curncy</v>
      </c>
      <c r="L602" s="120">
        <f>IF(D602 = D856,1,_xll.BDP(K602,$L$11))</f>
        <v>1</v>
      </c>
      <c r="M602" s="260">
        <f>IF(D602 = D856,1,_xll.BDP(K602,$M$11)*L602)</f>
        <v>1.1314</v>
      </c>
      <c r="N602" s="126">
        <f>H602*J602*V602/M602</f>
        <v>-5676.4716280712955</v>
      </c>
      <c r="O602" s="127">
        <f>N602 / AA816</f>
        <v>-2.8394496263074488E-5</v>
      </c>
      <c r="P602" s="268">
        <f>N602 / AA856</f>
        <v>-2.646495114242712E-5</v>
      </c>
      <c r="Q602" s="128">
        <f>IF(OR(OR(J602=0,G602 = "#N/A N/A"),G602="#N/A Real Time"),0,G602*J602*V602/M602)</f>
        <v>2733221.0889163869</v>
      </c>
      <c r="R602" s="129">
        <f>Q602 / AA816*100</f>
        <v>1.3671949950670659</v>
      </c>
      <c r="S602" s="273">
        <f>Q602 / AA856*100</f>
        <v>1.274287397507893</v>
      </c>
      <c r="T602" s="129">
        <f>IF(S602&lt;0,R602,0)</f>
        <v>0</v>
      </c>
      <c r="U602" s="273">
        <f>IF(S602&gt;0,R602,0)</f>
        <v>1.3671949950670659</v>
      </c>
      <c r="V602" s="120">
        <f>IF(EXACT(D602,UPPER(D602)),1,0.01)/X602</f>
        <v>1</v>
      </c>
      <c r="W602" s="120">
        <v>0</v>
      </c>
      <c r="X602" s="120">
        <v>1</v>
      </c>
      <c r="Y602" s="127">
        <f>IF(AND(S602&lt;0,O602&gt;0),O602,0)</f>
        <v>0</v>
      </c>
      <c r="Z602" s="127">
        <f>IF(AND(S602&gt;0,O602&gt;0),O602,0)</f>
        <v>0</v>
      </c>
      <c r="AA602" s="218"/>
      <c r="AB602" s="130">
        <f>_xll.BDH(C602,$AB$11,$D$1,$D$1)</f>
        <v>19.18</v>
      </c>
      <c r="AC602" s="130">
        <f>IF(OR(OR(F602="#N/A N/A",F602="#N/A Real Time"),OR(AB602="#N/A N/A",AB602="#N/A Real Time")),0,  F602 - AB602)</f>
        <v>0.12000000000000099</v>
      </c>
      <c r="AD602" s="177">
        <f>IF(OR(AB602=0,AB602="#N/A N/A"),0,AC602 / AB602*100)</f>
        <v>0.62565172054223672</v>
      </c>
      <c r="AE602" s="132">
        <v>160559</v>
      </c>
      <c r="AF602" s="133">
        <f>IF(D602 = D856,1,_xll.BDP(K602,$AF$11)*L602)</f>
        <v>1.1298999999999999</v>
      </c>
      <c r="AG602" s="134">
        <f>AC602*AE602*V602/AF602 / AI816</f>
        <v>8.5122700904564032E-5</v>
      </c>
      <c r="AH602" s="278">
        <f>AC602*AE602*V602/AF602 / AI856</f>
        <v>7.933796160859847E-5</v>
      </c>
      <c r="AI602" s="223"/>
      <c r="AJ602" s="73"/>
      <c r="AK602" s="65"/>
    </row>
    <row r="603" spans="1:37" x14ac:dyDescent="0.2">
      <c r="B603" s="120">
        <v>3747</v>
      </c>
      <c r="C603" s="120" t="s">
        <v>1166</v>
      </c>
      <c r="D603" s="120" t="str">
        <f>_xll.BDP(C603,$D$11)</f>
        <v>GBp</v>
      </c>
      <c r="E603" s="120" t="s">
        <v>1277</v>
      </c>
      <c r="F603" s="121">
        <f>_xll.BDP(C603,$F$11)</f>
        <v>247.1</v>
      </c>
      <c r="G603" s="121">
        <f>_xll.BDP(C603,$G$11)</f>
        <v>248.4</v>
      </c>
      <c r="H603" s="122">
        <f>IF(OR(OR(G603="#N/A N/A",G603="#N/A Real Time"),OR(F603="#N/A N/A",F603="#N/A Real Time")),0,  G603 - F603)</f>
        <v>1.3000000000000114</v>
      </c>
      <c r="I603" s="123">
        <f>IF(OR(F603=0,F603="#N/A N/A"),0,H603 / F603*100)</f>
        <v>0.52610279239174884</v>
      </c>
      <c r="J603" s="124">
        <v>0</v>
      </c>
      <c r="K603" s="120" t="str">
        <f>CONCATENATE(D856,D603, " Curncy")</f>
        <v>EURGBp Curncy</v>
      </c>
      <c r="L603" s="120">
        <f>IF(D603 = D856,1,_xll.BDP(K603,$L$11))</f>
        <v>1</v>
      </c>
      <c r="M603" s="260">
        <f>IF(D603 = D856,1,_xll.BDP(K603,$M$11)*L603)</f>
        <v>0.86363000000000001</v>
      </c>
      <c r="N603" s="126">
        <f>H603*J603*V603/M603</f>
        <v>0</v>
      </c>
      <c r="O603" s="127">
        <f>N603 / AA816</f>
        <v>0</v>
      </c>
      <c r="P603" s="268">
        <f>N603 / AA856</f>
        <v>0</v>
      </c>
      <c r="Q603" s="128">
        <f>IF(OR(OR(J603=0,G603 = "#N/A N/A"),G603="#N/A Real Time"),0,G603*J603*V603/M603)</f>
        <v>0</v>
      </c>
      <c r="R603" s="129">
        <f>Q603 / AA816*100</f>
        <v>0</v>
      </c>
      <c r="S603" s="273">
        <f>Q603 / AA856*100</f>
        <v>0</v>
      </c>
      <c r="T603" s="129">
        <f>IF(S603&lt;0,R603,0)</f>
        <v>0</v>
      </c>
      <c r="U603" s="273">
        <f>IF(S603&gt;0,R603,0)</f>
        <v>0</v>
      </c>
      <c r="V603" s="120">
        <f>IF(EXACT(D603,UPPER(D603)),1,0.01)/X603</f>
        <v>0.01</v>
      </c>
      <c r="W603" s="120">
        <v>0</v>
      </c>
      <c r="X603" s="120">
        <v>1</v>
      </c>
      <c r="Y603" s="127">
        <f>IF(AND(S603&lt;0,O603&gt;0),O603,0)</f>
        <v>0</v>
      </c>
      <c r="Z603" s="127">
        <f>IF(AND(S603&gt;0,O603&gt;0),O603,0)</f>
        <v>0</v>
      </c>
      <c r="AA603" s="74"/>
      <c r="AB603" s="130">
        <f>_xll.BDH(C603,$AB$11,$D$1,$D$1)</f>
        <v>248.3</v>
      </c>
      <c r="AC603" s="130">
        <f>IF(OR(OR(F603="#N/A N/A",F603="#N/A Real Time"),OR(AB603="#N/A N/A",AB603="#N/A Real Time")),0,  F603 - AB603)</f>
        <v>-1.2000000000000171</v>
      </c>
      <c r="AD603" s="177">
        <f>IF(OR(AB603=0,AB603="#N/A N/A"),0,AC603 / AB603*100)</f>
        <v>-0.48328634716069951</v>
      </c>
      <c r="AE603" s="132">
        <v>0</v>
      </c>
      <c r="AF603" s="133">
        <f>IF(D603 = D856,1,_xll.BDP(K603,$AF$11)*L603)</f>
        <v>0.86409000000000002</v>
      </c>
      <c r="AG603" s="134">
        <f>AC603*AE603*V603/AF603 / AI816</f>
        <v>0</v>
      </c>
      <c r="AH603" s="278">
        <f>AC603*AE603*V603/AF603 / AI856</f>
        <v>0</v>
      </c>
      <c r="AI603" s="77"/>
      <c r="AJ603" s="73"/>
      <c r="AK603" s="65"/>
    </row>
    <row r="604" spans="1:37" x14ac:dyDescent="0.2">
      <c r="B604" s="120">
        <v>7244</v>
      </c>
      <c r="C604" s="120" t="s">
        <v>1151</v>
      </c>
      <c r="D604" s="120" t="str">
        <f>_xll.BDP(C604,$D$11)</f>
        <v>GBp</v>
      </c>
      <c r="E604" s="120" t="s">
        <v>1262</v>
      </c>
      <c r="F604" s="121">
        <f>_xll.BDP(C604,$F$11)</f>
        <v>705.6</v>
      </c>
      <c r="G604" s="121">
        <f>_xll.BDP(C604,$G$11)</f>
        <v>703.2</v>
      </c>
      <c r="H604" s="122">
        <f>IF(OR(OR(G604="#N/A N/A",G604="#N/A Real Time"),OR(F604="#N/A N/A",F604="#N/A Real Time")),0,  G604 - F604)</f>
        <v>-2.3999999999999773</v>
      </c>
      <c r="I604" s="123">
        <f>IF(OR(F604=0,F604="#N/A N/A"),0,H604 / F604*100)</f>
        <v>-0.34013605442176548</v>
      </c>
      <c r="J604" s="124">
        <v>0</v>
      </c>
      <c r="K604" s="120" t="str">
        <f>CONCATENATE(D856,D604, " Curncy")</f>
        <v>EURGBp Curncy</v>
      </c>
      <c r="L604" s="120">
        <f>IF(D604 = D856,1,_xll.BDP(K604,$L$11))</f>
        <v>1</v>
      </c>
      <c r="M604" s="260">
        <f>IF(D604 = D856,1,_xll.BDP(K604,$M$11)*L604)</f>
        <v>0.86363000000000001</v>
      </c>
      <c r="N604" s="126">
        <f>H604*J604*V604/M604</f>
        <v>0</v>
      </c>
      <c r="O604" s="127">
        <f>N604 / AA816</f>
        <v>0</v>
      </c>
      <c r="P604" s="268">
        <f>N604 / AA856</f>
        <v>0</v>
      </c>
      <c r="Q604" s="128">
        <f>IF(OR(OR(J604=0,G604 = "#N/A N/A"),G604="#N/A Real Time"),0,G604*J604*V604/M604)</f>
        <v>0</v>
      </c>
      <c r="R604" s="129">
        <f>Q604 / AA816*100</f>
        <v>0</v>
      </c>
      <c r="S604" s="273">
        <f>Q604 / AA856*100</f>
        <v>0</v>
      </c>
      <c r="T604" s="129">
        <f>IF(S604&lt;0,R604,0)</f>
        <v>0</v>
      </c>
      <c r="U604" s="273">
        <f>IF(S604&gt;0,R604,0)</f>
        <v>0</v>
      </c>
      <c r="V604" s="120">
        <f>IF(EXACT(D604,UPPER(D604)),1,0.01)/X604</f>
        <v>0.01</v>
      </c>
      <c r="W604" s="120">
        <v>0</v>
      </c>
      <c r="X604" s="120">
        <v>1</v>
      </c>
      <c r="Y604" s="127">
        <f>IF(AND(S604&lt;0,O604&gt;0),O604,0)</f>
        <v>0</v>
      </c>
      <c r="Z604" s="127">
        <f>IF(AND(S604&gt;0,O604&gt;0),O604,0)</f>
        <v>0</v>
      </c>
      <c r="AA604" s="74"/>
      <c r="AB604" s="130">
        <f>_xll.BDH(C604,$AB$11,$D$1,$D$1)</f>
        <v>702</v>
      </c>
      <c r="AC604" s="130">
        <f>IF(OR(OR(F604="#N/A N/A",F604="#N/A Real Time"),OR(AB604="#N/A N/A",AB604="#N/A Real Time")),0,  F604 - AB604)</f>
        <v>3.6000000000000227</v>
      </c>
      <c r="AD604" s="177">
        <f>IF(OR(AB604=0,AB604="#N/A N/A"),0,AC604 / AB604*100)</f>
        <v>0.51282051282051599</v>
      </c>
      <c r="AE604" s="132">
        <v>0</v>
      </c>
      <c r="AF604" s="133">
        <f>IF(D604 = D856,1,_xll.BDP(K604,$AF$11)*L604)</f>
        <v>0.86409000000000002</v>
      </c>
      <c r="AG604" s="134">
        <f>AC604*AE604*V604/AF604 / AI816</f>
        <v>0</v>
      </c>
      <c r="AH604" s="278">
        <f>AC604*AE604*V604/AF604 / AI856</f>
        <v>0</v>
      </c>
      <c r="AI604" s="77"/>
      <c r="AJ604" s="73"/>
      <c r="AK604" s="65"/>
    </row>
    <row r="605" spans="1:37" x14ac:dyDescent="0.2">
      <c r="B605" s="120">
        <v>3426</v>
      </c>
      <c r="C605" s="120" t="s">
        <v>1172</v>
      </c>
      <c r="D605" s="120" t="str">
        <f>_xll.BDP(C605,$D$11)</f>
        <v>GBp</v>
      </c>
      <c r="E605" s="120" t="s">
        <v>1283</v>
      </c>
      <c r="F605" s="121">
        <f>_xll.BDP(C605,$F$11)</f>
        <v>1749</v>
      </c>
      <c r="G605" s="121">
        <f>_xll.BDP(C605,$G$11)</f>
        <v>1703</v>
      </c>
      <c r="H605" s="122">
        <f>IF(OR(OR(G605="#N/A N/A",G605="#N/A Real Time"),OR(F605="#N/A N/A",F605="#N/A Real Time")),0,  G605 - F605)</f>
        <v>-46</v>
      </c>
      <c r="I605" s="123">
        <f>IF(OR(F605=0,F605="#N/A N/A"),0,H605 / F605*100)</f>
        <v>-2.6300743281875358</v>
      </c>
      <c r="J605" s="124">
        <v>0</v>
      </c>
      <c r="K605" s="120" t="str">
        <f>CONCATENATE(D856,D605, " Curncy")</f>
        <v>EURGBp Curncy</v>
      </c>
      <c r="L605" s="120">
        <f>IF(D605 = D856,1,_xll.BDP(K605,$L$11))</f>
        <v>1</v>
      </c>
      <c r="M605" s="260">
        <f>IF(D605 = D856,1,_xll.BDP(K605,$M$11)*L605)</f>
        <v>0.86363000000000001</v>
      </c>
      <c r="N605" s="126">
        <f>H605*J605*V605/M605</f>
        <v>0</v>
      </c>
      <c r="O605" s="127">
        <f>N605 / AA816</f>
        <v>0</v>
      </c>
      <c r="P605" s="268">
        <f>N605 / AA856</f>
        <v>0</v>
      </c>
      <c r="Q605" s="128">
        <f>IF(OR(OR(J605=0,G605 = "#N/A N/A"),G605="#N/A Real Time"),0,G605*J605*V605/M605)</f>
        <v>0</v>
      </c>
      <c r="R605" s="129">
        <f>Q605 / AA816*100</f>
        <v>0</v>
      </c>
      <c r="S605" s="273">
        <f>Q605 / AA856*100</f>
        <v>0</v>
      </c>
      <c r="T605" s="129">
        <f>IF(S605&lt;0,R605,0)</f>
        <v>0</v>
      </c>
      <c r="U605" s="273">
        <f>IF(S605&gt;0,R605,0)</f>
        <v>0</v>
      </c>
      <c r="V605" s="120">
        <f>IF(EXACT(D605,UPPER(D605)),1,0.01)/X605</f>
        <v>0.01</v>
      </c>
      <c r="W605" s="120">
        <v>0</v>
      </c>
      <c r="X605" s="120">
        <v>1</v>
      </c>
      <c r="Y605" s="127">
        <f>IF(AND(S605&lt;0,O605&gt;0),O605,0)</f>
        <v>0</v>
      </c>
      <c r="Z605" s="127">
        <f>IF(AND(S605&gt;0,O605&gt;0),O605,0)</f>
        <v>0</v>
      </c>
      <c r="AA605" s="74"/>
      <c r="AB605" s="130">
        <f>_xll.BDH(C605,$AB$11,$D$1,$D$1)</f>
        <v>1737.5</v>
      </c>
      <c r="AC605" s="130">
        <f>IF(OR(OR(F605="#N/A N/A",F605="#N/A Real Time"),OR(AB605="#N/A N/A",AB605="#N/A Real Time")),0,  F605 - AB605)</f>
        <v>11.5</v>
      </c>
      <c r="AD605" s="177">
        <f>IF(OR(AB605=0,AB605="#N/A N/A"),0,AC605 / AB605*100)</f>
        <v>0.66187050359712229</v>
      </c>
      <c r="AE605" s="132">
        <v>0</v>
      </c>
      <c r="AF605" s="133">
        <f>IF(D605 = D856,1,_xll.BDP(K605,$AF$11)*L605)</f>
        <v>0.86409000000000002</v>
      </c>
      <c r="AG605" s="134">
        <f>AC605*AE605*V605/AF605 / AI816</f>
        <v>0</v>
      </c>
      <c r="AH605" s="278">
        <f>AC605*AE605*V605/AF605 / AI856</f>
        <v>0</v>
      </c>
      <c r="AI605" s="77"/>
      <c r="AJ605" s="73"/>
      <c r="AK605" s="65"/>
    </row>
    <row r="606" spans="1:37" x14ac:dyDescent="0.2">
      <c r="B606" s="120">
        <v>6358</v>
      </c>
      <c r="C606" s="120" t="s">
        <v>1167</v>
      </c>
      <c r="D606" s="120" t="str">
        <f>_xll.BDP(C606,$D$11)</f>
        <v>GBp</v>
      </c>
      <c r="E606" s="120" t="s">
        <v>1278</v>
      </c>
      <c r="F606" s="121">
        <f>_xll.BDP(C606,$F$11)</f>
        <v>23.47</v>
      </c>
      <c r="G606" s="121">
        <f>_xll.BDP(C606,$G$11)</f>
        <v>24.55</v>
      </c>
      <c r="H606" s="122">
        <f>IF(OR(OR(G606="#N/A N/A",G606="#N/A Real Time"),OR(F606="#N/A N/A",F606="#N/A Real Time")),0,  G606 - F606)</f>
        <v>1.0800000000000018</v>
      </c>
      <c r="I606" s="123">
        <f>IF(OR(F606=0,F606="#N/A N/A"),0,H606 / F606*100)</f>
        <v>4.6016190881977073</v>
      </c>
      <c r="J606" s="124">
        <v>0</v>
      </c>
      <c r="K606" s="120" t="str">
        <f>CONCATENATE(D856,D606, " Curncy")</f>
        <v>EURGBp Curncy</v>
      </c>
      <c r="L606" s="120">
        <f>IF(D606 = D856,1,_xll.BDP(K606,$L$11))</f>
        <v>1</v>
      </c>
      <c r="M606" s="260">
        <f>IF(D606 = D856,1,_xll.BDP(K606,$M$11)*L606)</f>
        <v>0.86363000000000001</v>
      </c>
      <c r="N606" s="126">
        <f>H606*J606*V606/M606</f>
        <v>0</v>
      </c>
      <c r="O606" s="127">
        <f>N606 / AA816</f>
        <v>0</v>
      </c>
      <c r="P606" s="268">
        <f>N606 / AA856</f>
        <v>0</v>
      </c>
      <c r="Q606" s="128">
        <f>IF(OR(OR(J606=0,G606 = "#N/A N/A"),G606="#N/A Real Time"),0,G606*J606*V606/M606)</f>
        <v>0</v>
      </c>
      <c r="R606" s="129">
        <f>Q606 / AA816*100</f>
        <v>0</v>
      </c>
      <c r="S606" s="273">
        <f>Q606 / AA856*100</f>
        <v>0</v>
      </c>
      <c r="T606" s="129">
        <f>IF(S606&lt;0,R606,0)</f>
        <v>0</v>
      </c>
      <c r="U606" s="273">
        <f>IF(S606&gt;0,R606,0)</f>
        <v>0</v>
      </c>
      <c r="V606" s="120">
        <f>IF(EXACT(D606,UPPER(D606)),1,0.01)/X606</f>
        <v>0.01</v>
      </c>
      <c r="W606" s="120">
        <v>0</v>
      </c>
      <c r="X606" s="120">
        <v>1</v>
      </c>
      <c r="Y606" s="127">
        <f>IF(AND(S606&lt;0,O606&gt;0),O606,0)</f>
        <v>0</v>
      </c>
      <c r="Z606" s="127">
        <f>IF(AND(S606&gt;0,O606&gt;0),O606,0)</f>
        <v>0</v>
      </c>
      <c r="AA606" s="74"/>
      <c r="AB606" s="130">
        <f>_xll.BDH(C606,$AB$11,$D$1,$D$1)</f>
        <v>24.59</v>
      </c>
      <c r="AC606" s="130">
        <f>IF(OR(OR(F606="#N/A N/A",F606="#N/A Real Time"),OR(AB606="#N/A N/A",AB606="#N/A Real Time")),0,  F606 - AB606)</f>
        <v>-1.120000000000001</v>
      </c>
      <c r="AD606" s="177">
        <f>IF(OR(AB606=0,AB606="#N/A N/A"),0,AC606 / AB606*100)</f>
        <v>-4.5546970313135464</v>
      </c>
      <c r="AE606" s="132">
        <v>0</v>
      </c>
      <c r="AF606" s="133">
        <f>IF(D606 = D856,1,_xll.BDP(K606,$AF$11)*L606)</f>
        <v>0.86409000000000002</v>
      </c>
      <c r="AG606" s="134">
        <f>AC606*AE606*V606/AF606 / AI816</f>
        <v>0</v>
      </c>
      <c r="AH606" s="278">
        <f>AC606*AE606*V606/AF606 / AI856</f>
        <v>0</v>
      </c>
      <c r="AI606" s="77"/>
      <c r="AJ606" s="73"/>
      <c r="AK606" s="65"/>
    </row>
    <row r="607" spans="1:37" x14ac:dyDescent="0.2">
      <c r="B607" s="120">
        <v>3542</v>
      </c>
      <c r="C607" s="120" t="s">
        <v>72</v>
      </c>
      <c r="D607" s="120" t="str">
        <f>_xll.BDP(C607,$D$11)</f>
        <v>GBp</v>
      </c>
      <c r="E607" s="120" t="s">
        <v>455</v>
      </c>
      <c r="F607" s="121">
        <f>_xll.BDP(C607,$F$11)</f>
        <v>1398.5</v>
      </c>
      <c r="G607" s="121">
        <f>_xll.BDP(C607,$G$11)</f>
        <v>1411</v>
      </c>
      <c r="H607" s="122">
        <f>IF(OR(OR(G607="#N/A N/A",G607="#N/A Real Time"),OR(F607="#N/A N/A",F607="#N/A Real Time")),0,  G607 - F607)</f>
        <v>12.5</v>
      </c>
      <c r="I607" s="123">
        <f>IF(OR(F607=0,F607="#N/A N/A"),0,H607 / F607*100)</f>
        <v>0.89381480157311399</v>
      </c>
      <c r="J607" s="124">
        <v>0</v>
      </c>
      <c r="K607" s="120" t="str">
        <f>CONCATENATE(D856,D607, " Curncy")</f>
        <v>EURGBp Curncy</v>
      </c>
      <c r="L607" s="120">
        <f>IF(D607 = D856,1,_xll.BDP(K607,$L$11))</f>
        <v>1</v>
      </c>
      <c r="M607" s="260">
        <f>IF(D607 = D856,1,_xll.BDP(K607,$M$11)*L607)</f>
        <v>0.86363000000000001</v>
      </c>
      <c r="N607" s="126">
        <f>H607*J607*V607/M607</f>
        <v>0</v>
      </c>
      <c r="O607" s="127">
        <f>N607 / AA816</f>
        <v>0</v>
      </c>
      <c r="P607" s="268">
        <f>N607 / AA856</f>
        <v>0</v>
      </c>
      <c r="Q607" s="128">
        <f>IF(OR(OR(J607=0,G607 = "#N/A N/A"),G607="#N/A Real Time"),0,G607*J607*V607/M607)</f>
        <v>0</v>
      </c>
      <c r="R607" s="129">
        <f>Q607 / AA816*100</f>
        <v>0</v>
      </c>
      <c r="S607" s="273">
        <f>Q607 / AA856*100</f>
        <v>0</v>
      </c>
      <c r="T607" s="129">
        <f>IF(S607&lt;0,R607,0)</f>
        <v>0</v>
      </c>
      <c r="U607" s="273">
        <f>IF(S607&gt;0,R607,0)</f>
        <v>0</v>
      </c>
      <c r="V607" s="120">
        <f>IF(EXACT(D607,UPPER(D607)),1,0.01)/X607</f>
        <v>0.01</v>
      </c>
      <c r="W607" s="120">
        <v>0</v>
      </c>
      <c r="X607" s="120">
        <v>1</v>
      </c>
      <c r="Y607" s="127">
        <f>IF(AND(S607&lt;0,O607&gt;0),O607,0)</f>
        <v>0</v>
      </c>
      <c r="Z607" s="127">
        <f>IF(AND(S607&gt;0,O607&gt;0),O607,0)</f>
        <v>0</v>
      </c>
      <c r="AA607" s="74"/>
      <c r="AB607" s="130">
        <f>_xll.BDH(C607,$AB$11,$D$1,$D$1)</f>
        <v>1403</v>
      </c>
      <c r="AC607" s="130">
        <f>IF(OR(OR(F607="#N/A N/A",F607="#N/A Real Time"),OR(AB607="#N/A N/A",AB607="#N/A Real Time")),0,  F607 - AB607)</f>
        <v>-4.5</v>
      </c>
      <c r="AD607" s="177">
        <f>IF(OR(AB607=0,AB607="#N/A N/A"),0,AC607 / AB607*100)</f>
        <v>-0.32074126870990738</v>
      </c>
      <c r="AE607" s="132">
        <v>0</v>
      </c>
      <c r="AF607" s="133">
        <f>IF(D607 = D856,1,_xll.BDP(K607,$AF$11)*L607)</f>
        <v>0.86409000000000002</v>
      </c>
      <c r="AG607" s="134">
        <f>AC607*AE607*V607/AF607 / AI816</f>
        <v>0</v>
      </c>
      <c r="AH607" s="278">
        <f>AC607*AE607*V607/AF607 / AI856</f>
        <v>0</v>
      </c>
      <c r="AI607" s="77"/>
      <c r="AJ607" s="73"/>
      <c r="AK607" s="65"/>
    </row>
    <row r="608" spans="1:37" x14ac:dyDescent="0.2">
      <c r="B608" s="120">
        <v>6356</v>
      </c>
      <c r="C608" s="120" t="s">
        <v>1452</v>
      </c>
      <c r="D608" s="120" t="str">
        <f>_xll.BDP(C608,$D$11)</f>
        <v>GBp</v>
      </c>
      <c r="E608" s="120" t="s">
        <v>1622</v>
      </c>
      <c r="F608" s="121">
        <f>_xll.BDP(C608,$F$11)</f>
        <v>63.2</v>
      </c>
      <c r="G608" s="121">
        <f>_xll.BDP(C608,$G$11)</f>
        <v>64</v>
      </c>
      <c r="H608" s="122">
        <f>IF(OR(OR(G608="#N/A N/A",G608="#N/A Real Time"),OR(F608="#N/A N/A",F608="#N/A Real Time")),0,  G608 - F608)</f>
        <v>0.79999999999999716</v>
      </c>
      <c r="I608" s="123">
        <f>IF(OR(F608=0,F608="#N/A N/A"),0,H608 / F608*100)</f>
        <v>1.265822784810122</v>
      </c>
      <c r="J608" s="124">
        <v>-42285</v>
      </c>
      <c r="K608" s="120" t="str">
        <f>CONCATENATE(D856,D608, " Curncy")</f>
        <v>EURGBp Curncy</v>
      </c>
      <c r="L608" s="120">
        <f>IF(D608 = D856,1,_xll.BDP(K608,$L$11))</f>
        <v>1</v>
      </c>
      <c r="M608" s="260">
        <f>IF(D608 = D856,1,_xll.BDP(K608,$M$11)*L608)</f>
        <v>0.86363000000000001</v>
      </c>
      <c r="N608" s="126">
        <f>H608*J608*V608/M608</f>
        <v>-391.69551775644521</v>
      </c>
      <c r="O608" s="127">
        <f>N608 / AA816</f>
        <v>-1.959315159825321E-6</v>
      </c>
      <c r="P608" s="268">
        <f>N608 / AA856</f>
        <v>-1.8261700963797752E-6</v>
      </c>
      <c r="Q608" s="128">
        <f>IF(OR(OR(J608=0,G608 = "#N/A N/A"),G608="#N/A Real Time"),0,G608*J608*V608/M608)</f>
        <v>-31335.641420515731</v>
      </c>
      <c r="R608" s="129">
        <f>Q608 / AA816*100</f>
        <v>-1.5674521278602627E-2</v>
      </c>
      <c r="S608" s="273">
        <f>Q608 / AA856*100</f>
        <v>-1.4609360771038252E-2</v>
      </c>
      <c r="T608" s="129">
        <f>IF(S608&lt;0,R608,0)</f>
        <v>-1.5674521278602627E-2</v>
      </c>
      <c r="U608" s="273">
        <f>IF(S608&gt;0,R608,0)</f>
        <v>0</v>
      </c>
      <c r="V608" s="120">
        <f>IF(EXACT(D608,UPPER(D608)),1,0.01)/X608</f>
        <v>0.01</v>
      </c>
      <c r="W608" s="120">
        <v>0</v>
      </c>
      <c r="X608" s="120">
        <v>1</v>
      </c>
      <c r="Y608" s="127">
        <f>IF(AND(S608&lt;0,O608&gt;0),O608,0)</f>
        <v>0</v>
      </c>
      <c r="Z608" s="127">
        <f>IF(AND(S608&gt;0,O608&gt;0),O608,0)</f>
        <v>0</v>
      </c>
      <c r="AA608" s="74"/>
      <c r="AB608" s="130">
        <f>_xll.BDH(C608,$AB$11,$D$1,$D$1)</f>
        <v>64.45</v>
      </c>
      <c r="AC608" s="130">
        <f>IF(OR(OR(F608="#N/A N/A",F608="#N/A Real Time"),OR(AB608="#N/A N/A",AB608="#N/A Real Time")),0,  F608 - AB608)</f>
        <v>-1.25</v>
      </c>
      <c r="AD608" s="177">
        <f>IF(OR(AB608=0,AB608="#N/A N/A"),0,AC608 / AB608*100)</f>
        <v>-1.9394879751745537</v>
      </c>
      <c r="AE608" s="132">
        <v>-42285</v>
      </c>
      <c r="AF608" s="133">
        <f>IF(D608 = D856,1,_xll.BDP(K608,$AF$11)*L608)</f>
        <v>0.86409000000000002</v>
      </c>
      <c r="AG608" s="134">
        <f>AC608*AE608*V608/AF608 / AI816</f>
        <v>3.0535629107575784E-6</v>
      </c>
      <c r="AH608" s="278">
        <f>AC608*AE608*V608/AF608 / AI856</f>
        <v>2.846049930379212E-6</v>
      </c>
      <c r="AI608" s="77"/>
      <c r="AJ608" s="73"/>
      <c r="AK608" s="65"/>
    </row>
    <row r="609" spans="1:38" x14ac:dyDescent="0.2">
      <c r="B609" s="120">
        <v>26475</v>
      </c>
      <c r="C609" s="120" t="s">
        <v>71</v>
      </c>
      <c r="D609" s="120" t="str">
        <f>_xll.BDP(C609,$D$11)</f>
        <v>GBp</v>
      </c>
      <c r="E609" s="120" t="s">
        <v>335</v>
      </c>
      <c r="F609" s="121">
        <f>_xll.BDP(C609,$F$11)</f>
        <v>39.5</v>
      </c>
      <c r="G609" s="121">
        <f>_xll.BDP(C609,$G$11)</f>
        <v>39.5</v>
      </c>
      <c r="H609" s="122">
        <f>IF(OR(OR(G609="#N/A N/A",G609="#N/A Real Time"),OR(F609="#N/A N/A",F609="#N/A Real Time")),0,  G609 - F609)</f>
        <v>0</v>
      </c>
      <c r="I609" s="123">
        <f>IF(OR(F609=0,F609="#N/A N/A"),0,H609 / F609*100)</f>
        <v>0</v>
      </c>
      <c r="J609" s="124">
        <v>25525416</v>
      </c>
      <c r="K609" s="120" t="str">
        <f>CONCATENATE(D856,D609, " Curncy")</f>
        <v>EURGBp Curncy</v>
      </c>
      <c r="L609" s="120">
        <f>IF(D609 = D856,1,_xll.BDP(K609,$L$11))</f>
        <v>1</v>
      </c>
      <c r="M609" s="260">
        <f>IF(D609 = D856,1,_xll.BDP(K609,$M$11)*L609)</f>
        <v>0.86363000000000001</v>
      </c>
      <c r="N609" s="126">
        <f>H609*J609*V609/M609</f>
        <v>0</v>
      </c>
      <c r="O609" s="127">
        <f>N609 / AA816</f>
        <v>0</v>
      </c>
      <c r="P609" s="268">
        <f>N609 / AA856</f>
        <v>0</v>
      </c>
      <c r="Q609" s="128">
        <f>IF(OR(OR(J609=0,G609 = "#N/A N/A"),G609="#N/A Real Time"),0,G609*J609*V609/M609)</f>
        <v>11674605.236038582</v>
      </c>
      <c r="R609" s="129">
        <f>Q609 / AA816*100</f>
        <v>5.8397990242435132</v>
      </c>
      <c r="S609" s="273">
        <f>Q609 / AA856*100</f>
        <v>5.4429560724125992</v>
      </c>
      <c r="T609" s="129">
        <f>IF(S609&lt;0,R609,0)</f>
        <v>0</v>
      </c>
      <c r="U609" s="273">
        <f>IF(S609&gt;0,R609,0)</f>
        <v>5.8397990242435132</v>
      </c>
      <c r="V609" s="120">
        <f>IF(EXACT(D609,UPPER(D609)),1,0.01)/X609</f>
        <v>0.01</v>
      </c>
      <c r="W609" s="120">
        <v>0</v>
      </c>
      <c r="X609" s="120">
        <v>1</v>
      </c>
      <c r="Y609" s="127">
        <f>IF(AND(S609&lt;0,O609&gt;0),O609,0)</f>
        <v>0</v>
      </c>
      <c r="Z609" s="127">
        <f>IF(AND(S609&gt;0,O609&gt;0),O609,0)</f>
        <v>0</v>
      </c>
      <c r="AA609" s="74"/>
      <c r="AB609" s="130">
        <f>_xll.BDH(C609,$AB$11,$D$1,$D$1)</f>
        <v>39.5</v>
      </c>
      <c r="AC609" s="130">
        <f>IF(OR(OR(F609="#N/A N/A",F609="#N/A Real Time"),OR(AB609="#N/A N/A",AB609="#N/A Real Time")),0,  F609 - AB609)</f>
        <v>0</v>
      </c>
      <c r="AD609" s="177">
        <f>IF(OR(AB609=0,AB609="#N/A N/A"),0,AC609 / AB609*100)</f>
        <v>0</v>
      </c>
      <c r="AE609" s="132">
        <v>25525416</v>
      </c>
      <c r="AF609" s="133">
        <f>IF(D609 = D856,1,_xll.BDP(K609,$AF$11)*L609)</f>
        <v>0.86409000000000002</v>
      </c>
      <c r="AG609" s="134">
        <f>AC609*AE609*V609/AF609 / AI816</f>
        <v>0</v>
      </c>
      <c r="AH609" s="278">
        <f>AC609*AE609*V609/AF609 / AI856</f>
        <v>0</v>
      </c>
      <c r="AI609" s="77"/>
      <c r="AJ609" s="73"/>
      <c r="AK609" s="65"/>
    </row>
    <row r="610" spans="1:38" x14ac:dyDescent="0.2">
      <c r="B610" s="120">
        <v>3423</v>
      </c>
      <c r="C610" s="120" t="s">
        <v>70</v>
      </c>
      <c r="D610" s="120" t="str">
        <f>_xll.BDP(C610,$D$11)</f>
        <v>GBp</v>
      </c>
      <c r="E610" s="120" t="s">
        <v>456</v>
      </c>
      <c r="F610" s="121">
        <f>_xll.BDP(C610,$F$11)</f>
        <v>239.9</v>
      </c>
      <c r="G610" s="121">
        <f>_xll.BDP(C610,$G$11)</f>
        <v>238.6</v>
      </c>
      <c r="H610" s="122">
        <f>IF(OR(OR(G610="#N/A N/A",G610="#N/A Real Time"),OR(F610="#N/A N/A",F610="#N/A Real Time")),0,  G610 - F610)</f>
        <v>-1.3000000000000114</v>
      </c>
      <c r="I610" s="123">
        <f>IF(OR(F610=0,F610="#N/A N/A"),0,H610 / F610*100)</f>
        <v>-0.54189245518966711</v>
      </c>
      <c r="J610" s="124">
        <v>0</v>
      </c>
      <c r="K610" s="120" t="str">
        <f>CONCATENATE(D856,D610, " Curncy")</f>
        <v>EURGBp Curncy</v>
      </c>
      <c r="L610" s="120">
        <f>IF(D610 = D856,1,_xll.BDP(K610,$L$11))</f>
        <v>1</v>
      </c>
      <c r="M610" s="260">
        <f>IF(D610 = D856,1,_xll.BDP(K610,$M$11)*L610)</f>
        <v>0.86363000000000001</v>
      </c>
      <c r="N610" s="126">
        <f>H610*J610*V610/M610</f>
        <v>0</v>
      </c>
      <c r="O610" s="127">
        <f>N610 / AA816</f>
        <v>0</v>
      </c>
      <c r="P610" s="268">
        <f>N610 / AA856</f>
        <v>0</v>
      </c>
      <c r="Q610" s="128">
        <f>IF(OR(OR(J610=0,G610 = "#N/A N/A"),G610="#N/A Real Time"),0,G610*J610*V610/M610)</f>
        <v>0</v>
      </c>
      <c r="R610" s="129">
        <f>Q610 / AA816*100</f>
        <v>0</v>
      </c>
      <c r="S610" s="273">
        <f>Q610 / AA856*100</f>
        <v>0</v>
      </c>
      <c r="T610" s="129">
        <f>IF(S610&lt;0,R610,0)</f>
        <v>0</v>
      </c>
      <c r="U610" s="273">
        <f>IF(S610&gt;0,R610,0)</f>
        <v>0</v>
      </c>
      <c r="V610" s="120">
        <f>IF(EXACT(D610,UPPER(D610)),1,0.01)/X610</f>
        <v>0.01</v>
      </c>
      <c r="W610" s="120">
        <v>0</v>
      </c>
      <c r="X610" s="120">
        <v>1</v>
      </c>
      <c r="Y610" s="127">
        <f>IF(AND(S610&lt;0,O610&gt;0),O610,0)</f>
        <v>0</v>
      </c>
      <c r="Z610" s="127">
        <f>IF(AND(S610&gt;0,O610&gt;0),O610,0)</f>
        <v>0</v>
      </c>
      <c r="AA610" s="74"/>
      <c r="AB610" s="130">
        <f>_xll.BDH(C610,$AB$11,$D$1,$D$1)</f>
        <v>236.9</v>
      </c>
      <c r="AC610" s="130">
        <f>IF(OR(OR(F610="#N/A N/A",F610="#N/A Real Time"),OR(AB610="#N/A N/A",AB610="#N/A Real Time")),0,  F610 - AB610)</f>
        <v>3</v>
      </c>
      <c r="AD610" s="177">
        <f>IF(OR(AB610=0,AB610="#N/A N/A"),0,AC610 / AB610*100)</f>
        <v>1.2663571127057829</v>
      </c>
      <c r="AE610" s="132">
        <v>0</v>
      </c>
      <c r="AF610" s="133">
        <f>IF(D610 = D856,1,_xll.BDP(K610,$AF$11)*L610)</f>
        <v>0.86409000000000002</v>
      </c>
      <c r="AG610" s="134">
        <f>AC610*AE610*V610/AF610 / AI816</f>
        <v>0</v>
      </c>
      <c r="AH610" s="278">
        <f>AC610*AE610*V610/AF610 / AI856</f>
        <v>0</v>
      </c>
      <c r="AI610" s="77"/>
      <c r="AJ610" s="73"/>
      <c r="AK610" s="65"/>
    </row>
    <row r="611" spans="1:38" x14ac:dyDescent="0.2">
      <c r="B611" s="120">
        <v>19477</v>
      </c>
      <c r="C611" s="120" t="s">
        <v>69</v>
      </c>
      <c r="D611" s="120" t="str">
        <f>_xll.BDP(C611,$D$11)</f>
        <v>GBp</v>
      </c>
      <c r="E611" s="120" t="s">
        <v>334</v>
      </c>
      <c r="F611" s="121">
        <f>_xll.BDP(C611,$F$11)</f>
        <v>40.5</v>
      </c>
      <c r="G611" s="121">
        <f>_xll.BDP(C611,$G$11)</f>
        <v>42</v>
      </c>
      <c r="H611" s="122">
        <f>IF(OR(OR(G611="#N/A N/A",G611="#N/A Real Time"),OR(F611="#N/A N/A",F611="#N/A Real Time")),0,  G611 - F611)</f>
        <v>1.5</v>
      </c>
      <c r="I611" s="123">
        <f>IF(OR(F611=0,F611="#N/A N/A"),0,H611 / F611*100)</f>
        <v>3.7037037037037033</v>
      </c>
      <c r="J611" s="124">
        <v>4324000</v>
      </c>
      <c r="K611" s="120" t="str">
        <f>CONCATENATE(D856,D611, " Curncy")</f>
        <v>EURGBp Curncy</v>
      </c>
      <c r="L611" s="120">
        <f>IF(D611 = D856,1,_xll.BDP(K611,$L$11))</f>
        <v>1</v>
      </c>
      <c r="M611" s="260">
        <f>IF(D611 = D856,1,_xll.BDP(K611,$M$11)*L611)</f>
        <v>0.86363000000000001</v>
      </c>
      <c r="N611" s="126">
        <f>H611*J611*V611/M611</f>
        <v>75101.606011833777</v>
      </c>
      <c r="O611" s="127">
        <f>N611 / AA816</f>
        <v>3.7566862145639943E-4</v>
      </c>
      <c r="P611" s="268">
        <f>N611 / AA856</f>
        <v>3.5014009829488192E-4</v>
      </c>
      <c r="Q611" s="128">
        <f>IF(OR(OR(J611=0,G611 = "#N/A N/A"),G611="#N/A Real Time"),0,G611*J611*V611/M611)</f>
        <v>2102844.9683313454</v>
      </c>
      <c r="R611" s="129">
        <f>Q611 / AA816*100</f>
        <v>1.0518721400779181</v>
      </c>
      <c r="S611" s="273">
        <f>Q611 / AA856*100</f>
        <v>0.98039227522566919</v>
      </c>
      <c r="T611" s="129">
        <f>IF(S611&lt;0,R611,0)</f>
        <v>0</v>
      </c>
      <c r="U611" s="273">
        <f>IF(S611&gt;0,R611,0)</f>
        <v>1.0518721400779181</v>
      </c>
      <c r="V611" s="120">
        <f>IF(EXACT(D611,UPPER(D611)),1,0.01)/X611</f>
        <v>0.01</v>
      </c>
      <c r="W611" s="120">
        <v>0</v>
      </c>
      <c r="X611" s="120">
        <v>1</v>
      </c>
      <c r="Y611" s="127">
        <f>IF(AND(S611&lt;0,O611&gt;0),O611,0)</f>
        <v>0</v>
      </c>
      <c r="Z611" s="127">
        <f>IF(AND(S611&gt;0,O611&gt;0),O611,0)</f>
        <v>3.7566862145639943E-4</v>
      </c>
      <c r="AA611" s="74"/>
      <c r="AB611" s="130">
        <f>_xll.BDH(C611,$AB$11,$D$1,$D$1)</f>
        <v>42</v>
      </c>
      <c r="AC611" s="130">
        <f>IF(OR(OR(F611="#N/A N/A",F611="#N/A Real Time"),OR(AB611="#N/A N/A",AB611="#N/A Real Time")),0,  F611 - AB611)</f>
        <v>-1.5</v>
      </c>
      <c r="AD611" s="177">
        <f>IF(OR(AB611=0,AB611="#N/A N/A"),0,AC611 / AB611*100)</f>
        <v>-3.5714285714285712</v>
      </c>
      <c r="AE611" s="132">
        <v>4324000</v>
      </c>
      <c r="AF611" s="133">
        <f>IF(D611 = D856,1,_xll.BDP(K611,$AF$11)*L611)</f>
        <v>0.86409000000000002</v>
      </c>
      <c r="AG611" s="134">
        <f>AC611*AE611*V611/AF611 / AI816</f>
        <v>-3.7470325721506266E-4</v>
      </c>
      <c r="AH611" s="278">
        <f>AC611*AE611*V611/AF611 / AI856</f>
        <v>-3.4923930185057719E-4</v>
      </c>
      <c r="AI611" s="77"/>
      <c r="AJ611" s="73"/>
      <c r="AK611" s="65"/>
    </row>
    <row r="612" spans="1:38" x14ac:dyDescent="0.2">
      <c r="B612" s="120">
        <v>3437</v>
      </c>
      <c r="C612" s="120" t="s">
        <v>1168</v>
      </c>
      <c r="D612" s="120" t="str">
        <f>_xll.BDP(C612,$D$11)</f>
        <v>GBp</v>
      </c>
      <c r="E612" s="120" t="s">
        <v>1279</v>
      </c>
      <c r="F612" s="121">
        <f>_xll.BDP(C612,$F$11)</f>
        <v>4364</v>
      </c>
      <c r="G612" s="121">
        <f>_xll.BDP(C612,$G$11)</f>
        <v>4362</v>
      </c>
      <c r="H612" s="122">
        <f>IF(OR(OR(G612="#N/A N/A",G612="#N/A Real Time"),OR(F612="#N/A N/A",F612="#N/A Real Time")),0,  G612 - F612)</f>
        <v>-2</v>
      </c>
      <c r="I612" s="123">
        <f>IF(OR(F612=0,F612="#N/A N/A"),0,H612 / F612*100)</f>
        <v>-4.5829514207149404E-2</v>
      </c>
      <c r="J612" s="124">
        <v>0</v>
      </c>
      <c r="K612" s="120" t="str">
        <f>CONCATENATE(D856,D612, " Curncy")</f>
        <v>EURGBp Curncy</v>
      </c>
      <c r="L612" s="120">
        <f>IF(D612 = D856,1,_xll.BDP(K612,$L$11))</f>
        <v>1</v>
      </c>
      <c r="M612" s="260">
        <f>IF(D612 = D856,1,_xll.BDP(K612,$M$11)*L612)</f>
        <v>0.86363000000000001</v>
      </c>
      <c r="N612" s="126">
        <f>H612*J612*V612/M612</f>
        <v>0</v>
      </c>
      <c r="O612" s="127">
        <f>N612 / AA816</f>
        <v>0</v>
      </c>
      <c r="P612" s="268">
        <f>N612 / AA856</f>
        <v>0</v>
      </c>
      <c r="Q612" s="128">
        <f>IF(OR(OR(J612=0,G612 = "#N/A N/A"),G612="#N/A Real Time"),0,G612*J612*V612/M612)</f>
        <v>0</v>
      </c>
      <c r="R612" s="129">
        <f>Q612 / AA816*100</f>
        <v>0</v>
      </c>
      <c r="S612" s="273">
        <f>Q612 / AA856*100</f>
        <v>0</v>
      </c>
      <c r="T612" s="129">
        <f>IF(S612&lt;0,R612,0)</f>
        <v>0</v>
      </c>
      <c r="U612" s="273">
        <f>IF(S612&gt;0,R612,0)</f>
        <v>0</v>
      </c>
      <c r="V612" s="120">
        <f>IF(EXACT(D612,UPPER(D612)),1,0.01)/X612</f>
        <v>0.01</v>
      </c>
      <c r="W612" s="120">
        <v>0</v>
      </c>
      <c r="X612" s="120">
        <v>1</v>
      </c>
      <c r="Y612" s="127">
        <f>IF(AND(S612&lt;0,O612&gt;0),O612,0)</f>
        <v>0</v>
      </c>
      <c r="Z612" s="127">
        <f>IF(AND(S612&gt;0,O612&gt;0),O612,0)</f>
        <v>0</v>
      </c>
      <c r="AA612" s="74"/>
      <c r="AB612" s="130">
        <f>_xll.BDH(C612,$AB$11,$D$1,$D$1)</f>
        <v>4393</v>
      </c>
      <c r="AC612" s="130">
        <f>IF(OR(OR(F612="#N/A N/A",F612="#N/A Real Time"),OR(AB612="#N/A N/A",AB612="#N/A Real Time")),0,  F612 - AB612)</f>
        <v>-29</v>
      </c>
      <c r="AD612" s="177">
        <f>IF(OR(AB612=0,AB612="#N/A N/A"),0,AC612 / AB612*100)</f>
        <v>-0.66014113362167093</v>
      </c>
      <c r="AE612" s="132">
        <v>0</v>
      </c>
      <c r="AF612" s="133">
        <f>IF(D612 = D856,1,_xll.BDP(K612,$AF$11)*L612)</f>
        <v>0.86409000000000002</v>
      </c>
      <c r="AG612" s="134">
        <f>AC612*AE612*V612/AF612 / AI816</f>
        <v>0</v>
      </c>
      <c r="AH612" s="278">
        <f>AC612*AE612*V612/AF612 / AI856</f>
        <v>0</v>
      </c>
      <c r="AI612" s="77"/>
      <c r="AJ612" s="73"/>
      <c r="AK612" s="65"/>
    </row>
    <row r="613" spans="1:38" x14ac:dyDescent="0.2">
      <c r="B613" s="120">
        <v>6520</v>
      </c>
      <c r="C613" s="120" t="s">
        <v>1169</v>
      </c>
      <c r="D613" s="120" t="str">
        <f>_xll.BDP(C613,$D$11)</f>
        <v>GBp</v>
      </c>
      <c r="E613" s="120" t="s">
        <v>1280</v>
      </c>
      <c r="F613" s="121">
        <f>_xll.BDP(C613,$F$11)</f>
        <v>820.6</v>
      </c>
      <c r="G613" s="121">
        <f>_xll.BDP(C613,$G$11)</f>
        <v>823.2</v>
      </c>
      <c r="H613" s="122">
        <f>IF(OR(OR(G613="#N/A N/A",G613="#N/A Real Time"),OR(F613="#N/A N/A",F613="#N/A Real Time")),0,  G613 - F613)</f>
        <v>2.6000000000000227</v>
      </c>
      <c r="I613" s="123">
        <f>IF(OR(F613=0,F613="#N/A N/A"),0,H613 / F613*100)</f>
        <v>0.31684133560809441</v>
      </c>
      <c r="J613" s="124">
        <v>0</v>
      </c>
      <c r="K613" s="120" t="str">
        <f>CONCATENATE(D856,D613, " Curncy")</f>
        <v>EURGBp Curncy</v>
      </c>
      <c r="L613" s="120">
        <f>IF(D613 = D856,1,_xll.BDP(K613,$L$11))</f>
        <v>1</v>
      </c>
      <c r="M613" s="260">
        <f>IF(D613 = D856,1,_xll.BDP(K613,$M$11)*L613)</f>
        <v>0.86363000000000001</v>
      </c>
      <c r="N613" s="126">
        <f>H613*J613*V613/M613</f>
        <v>0</v>
      </c>
      <c r="O613" s="127">
        <f>N613 / AA816</f>
        <v>0</v>
      </c>
      <c r="P613" s="268">
        <f>N613 / AA856</f>
        <v>0</v>
      </c>
      <c r="Q613" s="128">
        <f>IF(OR(OR(J613=0,G613 = "#N/A N/A"),G613="#N/A Real Time"),0,G613*J613*V613/M613)</f>
        <v>0</v>
      </c>
      <c r="R613" s="129">
        <f>Q613 / AA816*100</f>
        <v>0</v>
      </c>
      <c r="S613" s="273">
        <f>Q613 / AA856*100</f>
        <v>0</v>
      </c>
      <c r="T613" s="129">
        <f>IF(S613&lt;0,R613,0)</f>
        <v>0</v>
      </c>
      <c r="U613" s="273">
        <f>IF(S613&gt;0,R613,0)</f>
        <v>0</v>
      </c>
      <c r="V613" s="120">
        <f>IF(EXACT(D613,UPPER(D613)),1,0.01)/X613</f>
        <v>0.01</v>
      </c>
      <c r="W613" s="120">
        <v>0</v>
      </c>
      <c r="X613" s="120">
        <v>1</v>
      </c>
      <c r="Y613" s="127">
        <f>IF(AND(S613&lt;0,O613&gt;0),O613,0)</f>
        <v>0</v>
      </c>
      <c r="Z613" s="127">
        <f>IF(AND(S613&gt;0,O613&gt;0),O613,0)</f>
        <v>0</v>
      </c>
      <c r="AA613" s="74"/>
      <c r="AB613" s="130">
        <f>_xll.BDH(C613,$AB$11,$D$1,$D$1)</f>
        <v>823.8</v>
      </c>
      <c r="AC613" s="130">
        <f>IF(OR(OR(F613="#N/A N/A",F613="#N/A Real Time"),OR(AB613="#N/A N/A",AB613="#N/A Real Time")),0,  F613 - AB613)</f>
        <v>-3.1999999999999318</v>
      </c>
      <c r="AD613" s="177">
        <f>IF(OR(AB613=0,AB613="#N/A N/A"),0,AC613 / AB613*100)</f>
        <v>-0.38844379703810777</v>
      </c>
      <c r="AE613" s="132">
        <v>0</v>
      </c>
      <c r="AF613" s="133">
        <f>IF(D613 = D856,1,_xll.BDP(K613,$AF$11)*L613)</f>
        <v>0.86409000000000002</v>
      </c>
      <c r="AG613" s="134">
        <f>AC613*AE613*V613/AF613 / AI816</f>
        <v>0</v>
      </c>
      <c r="AH613" s="278">
        <f>AC613*AE613*V613/AF613 / AI856</f>
        <v>0</v>
      </c>
      <c r="AI613" s="77"/>
      <c r="AJ613" s="73"/>
      <c r="AK613" s="65"/>
    </row>
    <row r="614" spans="1:38" x14ac:dyDescent="0.2">
      <c r="B614" s="120">
        <v>3428</v>
      </c>
      <c r="C614" s="120" t="s">
        <v>1170</v>
      </c>
      <c r="D614" s="120" t="str">
        <f>_xll.BDP(C614,$D$11)</f>
        <v>GBp</v>
      </c>
      <c r="E614" s="120" t="s">
        <v>1281</v>
      </c>
      <c r="F614" s="121">
        <f>_xll.BDP(C614,$F$11)</f>
        <v>73.150000000000006</v>
      </c>
      <c r="G614" s="121">
        <f>_xll.BDP(C614,$G$11)</f>
        <v>72.650000000000006</v>
      </c>
      <c r="H614" s="122">
        <f>IF(OR(OR(G614="#N/A N/A",G614="#N/A Real Time"),OR(F614="#N/A N/A",F614="#N/A Real Time")),0,  G614 - F614)</f>
        <v>-0.5</v>
      </c>
      <c r="I614" s="123">
        <f>IF(OR(F614=0,F614="#N/A N/A"),0,H614 / F614*100)</f>
        <v>-0.68352699931647298</v>
      </c>
      <c r="J614" s="124">
        <v>0</v>
      </c>
      <c r="K614" s="120" t="str">
        <f>CONCATENATE(D856,D614, " Curncy")</f>
        <v>EURGBp Curncy</v>
      </c>
      <c r="L614" s="120">
        <f>IF(D614 = D856,1,_xll.BDP(K614,$L$11))</f>
        <v>1</v>
      </c>
      <c r="M614" s="260">
        <f>IF(D614 = D856,1,_xll.BDP(K614,$M$11)*L614)</f>
        <v>0.86363000000000001</v>
      </c>
      <c r="N614" s="126">
        <f>H614*J614*V614/M614</f>
        <v>0</v>
      </c>
      <c r="O614" s="127">
        <f>N614 / AA816</f>
        <v>0</v>
      </c>
      <c r="P614" s="268">
        <f>N614 / AA856</f>
        <v>0</v>
      </c>
      <c r="Q614" s="128">
        <f>IF(OR(OR(J614=0,G614 = "#N/A N/A"),G614="#N/A Real Time"),0,G614*J614*V614/M614)</f>
        <v>0</v>
      </c>
      <c r="R614" s="129">
        <f>Q614 / AA816*100</f>
        <v>0</v>
      </c>
      <c r="S614" s="273">
        <f>Q614 / AA856*100</f>
        <v>0</v>
      </c>
      <c r="T614" s="129">
        <f>IF(S614&lt;0,R614,0)</f>
        <v>0</v>
      </c>
      <c r="U614" s="273">
        <f>IF(S614&gt;0,R614,0)</f>
        <v>0</v>
      </c>
      <c r="V614" s="120">
        <f>IF(EXACT(D614,UPPER(D614)),1,0.01)/X614</f>
        <v>0.01</v>
      </c>
      <c r="W614" s="120">
        <v>0</v>
      </c>
      <c r="X614" s="120">
        <v>1</v>
      </c>
      <c r="Y614" s="127">
        <f>IF(AND(S614&lt;0,O614&gt;0),O614,0)</f>
        <v>0</v>
      </c>
      <c r="Z614" s="127">
        <f>IF(AND(S614&gt;0,O614&gt;0),O614,0)</f>
        <v>0</v>
      </c>
      <c r="AA614" s="74"/>
      <c r="AB614" s="130">
        <f>_xll.BDH(C614,$AB$11,$D$1,$D$1)</f>
        <v>73.400000000000006</v>
      </c>
      <c r="AC614" s="130">
        <f>IF(OR(OR(F614="#N/A N/A",F614="#N/A Real Time"),OR(AB614="#N/A N/A",AB614="#N/A Real Time")),0,  F614 - AB614)</f>
        <v>-0.25</v>
      </c>
      <c r="AD614" s="177">
        <f>IF(OR(AB614=0,AB614="#N/A N/A"),0,AC614 / AB614*100)</f>
        <v>-0.34059945504087191</v>
      </c>
      <c r="AE614" s="132">
        <v>0</v>
      </c>
      <c r="AF614" s="133">
        <f>IF(D614 = D856,1,_xll.BDP(K614,$AF$11)*L614)</f>
        <v>0.86409000000000002</v>
      </c>
      <c r="AG614" s="134">
        <f>AC614*AE614*V614/AF614 / AI816</f>
        <v>0</v>
      </c>
      <c r="AH614" s="278">
        <f>AC614*AE614*V614/AF614 / AI856</f>
        <v>0</v>
      </c>
      <c r="AI614" s="77"/>
      <c r="AJ614" s="73"/>
      <c r="AK614" s="65"/>
    </row>
    <row r="615" spans="1:38" x14ac:dyDescent="0.2">
      <c r="B615" s="120">
        <v>23560</v>
      </c>
      <c r="C615" s="120" t="s">
        <v>1171</v>
      </c>
      <c r="D615" s="120" t="str">
        <f>_xll.BDP(C615,$D$11)</f>
        <v>GBp</v>
      </c>
      <c r="E615" s="120" t="s">
        <v>1282</v>
      </c>
      <c r="F615" s="121">
        <f>_xll.BDP(C615,$F$11)</f>
        <v>2406</v>
      </c>
      <c r="G615" s="121">
        <f>_xll.BDP(C615,$G$11)</f>
        <v>2442</v>
      </c>
      <c r="H615" s="122">
        <f>IF(OR(OR(G615="#N/A N/A",G615="#N/A Real Time"),OR(F615="#N/A N/A",F615="#N/A Real Time")),0,  G615 - F615)</f>
        <v>36</v>
      </c>
      <c r="I615" s="123">
        <f>IF(OR(F615=0,F615="#N/A N/A"),0,H615 / F615*100)</f>
        <v>1.4962593516209477</v>
      </c>
      <c r="J615" s="124">
        <v>0</v>
      </c>
      <c r="K615" s="120" t="str">
        <f>CONCATENATE(D856,D615, " Curncy")</f>
        <v>EURGBp Curncy</v>
      </c>
      <c r="L615" s="120">
        <f>IF(D615 = D856,1,_xll.BDP(K615,$L$11))</f>
        <v>1</v>
      </c>
      <c r="M615" s="260">
        <f>IF(D615 = D856,1,_xll.BDP(K615,$M$11)*L615)</f>
        <v>0.86363000000000001</v>
      </c>
      <c r="N615" s="126">
        <f>H615*J615*V615/M615</f>
        <v>0</v>
      </c>
      <c r="O615" s="127">
        <f>N615 / AA816</f>
        <v>0</v>
      </c>
      <c r="P615" s="268">
        <f>N615 / AA856</f>
        <v>0</v>
      </c>
      <c r="Q615" s="128">
        <f>IF(OR(OR(J615=0,G615 = "#N/A N/A"),G615="#N/A Real Time"),0,G615*J615*V615/M615)</f>
        <v>0</v>
      </c>
      <c r="R615" s="129">
        <f>Q615 / AA816*100</f>
        <v>0</v>
      </c>
      <c r="S615" s="273">
        <f>Q615 / AA856*100</f>
        <v>0</v>
      </c>
      <c r="T615" s="129">
        <f>IF(S615&lt;0,R615,0)</f>
        <v>0</v>
      </c>
      <c r="U615" s="273">
        <f>IF(S615&gt;0,R615,0)</f>
        <v>0</v>
      </c>
      <c r="V615" s="120">
        <f>IF(EXACT(D615,UPPER(D615)),1,0.01)/X615</f>
        <v>0.01</v>
      </c>
      <c r="W615" s="120">
        <v>0</v>
      </c>
      <c r="X615" s="120">
        <v>1</v>
      </c>
      <c r="Y615" s="127">
        <f>IF(AND(S615&lt;0,O615&gt;0),O615,0)</f>
        <v>0</v>
      </c>
      <c r="Z615" s="127">
        <f>IF(AND(S615&gt;0,O615&gt;0),O615,0)</f>
        <v>0</v>
      </c>
      <c r="AA615" s="74"/>
      <c r="AB615" s="130">
        <f>_xll.BDH(C615,$AB$11,$D$1,$D$1)</f>
        <v>2372</v>
      </c>
      <c r="AC615" s="130">
        <f>IF(OR(OR(F615="#N/A N/A",F615="#N/A Real Time"),OR(AB615="#N/A N/A",AB615="#N/A Real Time")),0,  F615 - AB615)</f>
        <v>34</v>
      </c>
      <c r="AD615" s="177">
        <f>IF(OR(AB615=0,AB615="#N/A N/A"),0,AC615 / AB615*100)</f>
        <v>1.4333895446880269</v>
      </c>
      <c r="AE615" s="132">
        <v>0</v>
      </c>
      <c r="AF615" s="133">
        <f>IF(D615 = D856,1,_xll.BDP(K615,$AF$11)*L615)</f>
        <v>0.86409000000000002</v>
      </c>
      <c r="AG615" s="134">
        <f>AC615*AE615*V615/AF615 / AI816</f>
        <v>0</v>
      </c>
      <c r="AH615" s="278">
        <f>AC615*AE615*V615/AF615 / AI856</f>
        <v>0</v>
      </c>
      <c r="AI615" s="77"/>
      <c r="AJ615" s="73"/>
      <c r="AK615" s="65"/>
    </row>
    <row r="616" spans="1:38" x14ac:dyDescent="0.2">
      <c r="A616" s="1"/>
      <c r="B616" s="120">
        <v>3419</v>
      </c>
      <c r="C616" s="120" t="s">
        <v>3</v>
      </c>
      <c r="D616" s="120" t="str">
        <f>_xll.BDP(C616,$D$11)</f>
        <v>GBp</v>
      </c>
      <c r="E616" s="120" t="s">
        <v>457</v>
      </c>
      <c r="F616" s="121">
        <f>_xll.BDP(C616,$F$11)</f>
        <v>140.54</v>
      </c>
      <c r="G616" s="121">
        <f>_xll.BDP(C616,$G$11)</f>
        <v>140.94</v>
      </c>
      <c r="H616" s="122">
        <f>IF(OR(OR(G616="#N/A N/A",G616="#N/A Real Time"),OR(F616="#N/A N/A",F616="#N/A Real Time")),0,  G616 - F616)</f>
        <v>0.40000000000000568</v>
      </c>
      <c r="I616" s="123">
        <f>IF(OR(F616=0,F616="#N/A N/A"),0,H616 / F616*100)</f>
        <v>0.28461647929415518</v>
      </c>
      <c r="J616" s="124">
        <v>2367742</v>
      </c>
      <c r="K616" s="120" t="str">
        <f>CONCATENATE(D856,D616, " Curncy")</f>
        <v>EURGBp Curncy</v>
      </c>
      <c r="L616" s="120">
        <f>IF(D616 = D856,1,_xll.BDP(K616,$L$11))</f>
        <v>1</v>
      </c>
      <c r="M616" s="260">
        <f>IF(D616 = D856,1,_xll.BDP(K616,$M$11)*L616)</f>
        <v>0.86363000000000001</v>
      </c>
      <c r="N616" s="126">
        <f>H616*J616*V616/M616</f>
        <v>10966.464805530302</v>
      </c>
      <c r="O616" s="127">
        <f>N616 / AA816</f>
        <v>5.4855773857812557E-5</v>
      </c>
      <c r="P616" s="268">
        <f>N616 / AA856</f>
        <v>5.1128055295524638E-5</v>
      </c>
      <c r="Q616" s="128">
        <f>IF(OR(OR(J616=0,G616 = "#N/A N/A"),G616="#N/A Real Time"),0,G616*J616*V616/M616)</f>
        <v>3864033.8742285469</v>
      </c>
      <c r="R616" s="129">
        <f>Q616 / AA816*100</f>
        <v>1.932843191879998</v>
      </c>
      <c r="S616" s="273">
        <f>Q616 / AA856*100</f>
        <v>1.8014970283377851</v>
      </c>
      <c r="T616" s="129">
        <f>IF(S616&lt;0,R616,0)</f>
        <v>0</v>
      </c>
      <c r="U616" s="273">
        <f>IF(S616&gt;0,R616,0)</f>
        <v>1.932843191879998</v>
      </c>
      <c r="V616" s="120">
        <f>IF(EXACT(D616,UPPER(D616)),1,0.01)/X616</f>
        <v>0.01</v>
      </c>
      <c r="W616" s="120">
        <v>0</v>
      </c>
      <c r="X616" s="120">
        <v>1</v>
      </c>
      <c r="Y616" s="127">
        <f>IF(AND(S616&lt;0,O616&gt;0),O616,0)</f>
        <v>0</v>
      </c>
      <c r="Z616" s="127">
        <f>IF(AND(S616&gt;0,O616&gt;0),O616,0)</f>
        <v>5.4855773857812557E-5</v>
      </c>
      <c r="AA616" s="74"/>
      <c r="AB616" s="130">
        <f>_xll.BDH(C616,$AB$11,$D$1,$D$1)</f>
        <v>138.1</v>
      </c>
      <c r="AC616" s="130">
        <f>IF(OR(OR(F616="#N/A N/A",F616="#N/A Real Time"),OR(AB616="#N/A N/A",AB616="#N/A Real Time")),0,  F616 - AB616)</f>
        <v>2.4399999999999977</v>
      </c>
      <c r="AD616" s="177">
        <f>IF(OR(AB616=0,AB616="#N/A N/A"),0,AC616 / AB616*100)</f>
        <v>1.7668356263577101</v>
      </c>
      <c r="AE616" s="132">
        <v>2367742</v>
      </c>
      <c r="AF616" s="133">
        <f>IF(D616 = D856,1,_xll.BDP(K616,$AF$11)*L616)</f>
        <v>0.86409000000000002</v>
      </c>
      <c r="AG616" s="134">
        <f>AC616*AE616*V616/AF616 / AI816</f>
        <v>3.3376033930520676E-4</v>
      </c>
      <c r="AH616" s="278">
        <f>AC616*AE616*V616/AF616 / AI856</f>
        <v>3.1107876870539383E-4</v>
      </c>
      <c r="AI616" s="77"/>
      <c r="AJ616" s="73"/>
      <c r="AK616" s="65"/>
    </row>
    <row r="617" spans="1:38" x14ac:dyDescent="0.2">
      <c r="A617" s="30"/>
      <c r="B617" s="120">
        <v>10172</v>
      </c>
      <c r="C617" s="120" t="s">
        <v>1173</v>
      </c>
      <c r="D617" s="120" t="str">
        <f>_xll.BDP(C617,$D$11)</f>
        <v>GBp</v>
      </c>
      <c r="E617" s="120" t="s">
        <v>1284</v>
      </c>
      <c r="F617" s="121">
        <f>_xll.BDP(C617,$F$11)</f>
        <v>168.15</v>
      </c>
      <c r="G617" s="121">
        <f>_xll.BDP(C617,$G$11)</f>
        <v>166.1</v>
      </c>
      <c r="H617" s="122">
        <f>IF(OR(OR(G617="#N/A N/A",G617="#N/A Real Time"),OR(F617="#N/A N/A",F617="#N/A Real Time")),0,  G617 - F617)</f>
        <v>-2.0500000000000114</v>
      </c>
      <c r="I617" s="123">
        <f>IF(OR(F617=0,F617="#N/A N/A"),0,H617 / F617*100)</f>
        <v>-1.2191495688373544</v>
      </c>
      <c r="J617" s="124">
        <v>0</v>
      </c>
      <c r="K617" s="120" t="str">
        <f>CONCATENATE(D856,D617, " Curncy")</f>
        <v>EURGBp Curncy</v>
      </c>
      <c r="L617" s="120">
        <f>IF(D617 = D856,1,_xll.BDP(K617,$L$11))</f>
        <v>1</v>
      </c>
      <c r="M617" s="260">
        <f>IF(D617 = D856,1,_xll.BDP(K617,$M$11)*L617)</f>
        <v>0.86363000000000001</v>
      </c>
      <c r="N617" s="126">
        <f>H617*J617*V617/M617</f>
        <v>0</v>
      </c>
      <c r="O617" s="127">
        <f>N617 / AA816</f>
        <v>0</v>
      </c>
      <c r="P617" s="268">
        <f>N617 / AA856</f>
        <v>0</v>
      </c>
      <c r="Q617" s="128">
        <f>IF(OR(OR(J617=0,G617 = "#N/A N/A"),G617="#N/A Real Time"),0,G617*J617*V617/M617)</f>
        <v>0</v>
      </c>
      <c r="R617" s="129">
        <f>Q617 / AA816*100</f>
        <v>0</v>
      </c>
      <c r="S617" s="273">
        <f>Q617 / AA856*100</f>
        <v>0</v>
      </c>
      <c r="T617" s="129">
        <f>IF(S617&lt;0,R617,0)</f>
        <v>0</v>
      </c>
      <c r="U617" s="273">
        <f>IF(S617&gt;0,R617,0)</f>
        <v>0</v>
      </c>
      <c r="V617" s="120">
        <f>IF(EXACT(D617,UPPER(D617)),1,0.01)/X617</f>
        <v>0.01</v>
      </c>
      <c r="W617" s="120">
        <v>0</v>
      </c>
      <c r="X617" s="120">
        <v>1</v>
      </c>
      <c r="Y617" s="127">
        <f>IF(AND(S617&lt;0,O617&gt;0),O617,0)</f>
        <v>0</v>
      </c>
      <c r="Z617" s="127">
        <f>IF(AND(S617&gt;0,O617&gt;0),O617,0)</f>
        <v>0</v>
      </c>
      <c r="AA617" s="74"/>
      <c r="AB617" s="130">
        <f>_xll.BDH(C617,$AB$11,$D$1,$D$1)</f>
        <v>161.30000000000001</v>
      </c>
      <c r="AC617" s="130">
        <f>IF(OR(OR(F617="#N/A N/A",F617="#N/A Real Time"),OR(AB617="#N/A N/A",AB617="#N/A Real Time")),0,  F617 - AB617)</f>
        <v>6.8499999999999943</v>
      </c>
      <c r="AD617" s="177">
        <f>IF(OR(AB617=0,AB617="#N/A N/A"),0,AC617 / AB617*100)</f>
        <v>4.2467451952882787</v>
      </c>
      <c r="AE617" s="132">
        <v>0</v>
      </c>
      <c r="AF617" s="133">
        <f>IF(D617 = D856,1,_xll.BDP(K617,$AF$11)*L617)</f>
        <v>0.86409000000000002</v>
      </c>
      <c r="AG617" s="134">
        <f>AC617*AE617*V617/AF617 / AI816</f>
        <v>0</v>
      </c>
      <c r="AH617" s="278">
        <f>AC617*AE617*V617/AF617 / AI856</f>
        <v>0</v>
      </c>
      <c r="AI617" s="77"/>
      <c r="AJ617" s="73"/>
      <c r="AK617" s="65"/>
    </row>
    <row r="618" spans="1:38" x14ac:dyDescent="0.2">
      <c r="A618" s="209"/>
      <c r="B618" s="120">
        <v>28571</v>
      </c>
      <c r="C618" s="120" t="s">
        <v>1518</v>
      </c>
      <c r="D618" s="120" t="str">
        <f>_xll.BDP(C618,$D$11)</f>
        <v>GBp</v>
      </c>
      <c r="E618" s="120" t="s">
        <v>1519</v>
      </c>
      <c r="F618" s="121">
        <f>_xll.BDP(C618,$F$11)</f>
        <v>3257</v>
      </c>
      <c r="G618" s="121">
        <f>_xll.BDP(C618,$G$11)</f>
        <v>3311</v>
      </c>
      <c r="H618" s="122">
        <f>IF(OR(OR(G618="#N/A N/A",G618="#N/A Real Time"),OR(F618="#N/A N/A",F618="#N/A Real Time")),0,  G618 - F618)</f>
        <v>54</v>
      </c>
      <c r="I618" s="123">
        <f>IF(OR(F618=0,F618="#N/A N/A"),0,H618 / F618*100)</f>
        <v>1.6579674547129262</v>
      </c>
      <c r="J618" s="124">
        <v>0</v>
      </c>
      <c r="K618" s="120" t="str">
        <f>CONCATENATE(D856,D618, " Curncy")</f>
        <v>EURGBp Curncy</v>
      </c>
      <c r="L618" s="120">
        <f>IF(D618 = D856,1,_xll.BDP(K618,$L$11))</f>
        <v>1</v>
      </c>
      <c r="M618" s="260">
        <f>IF(D618 = D856,1,_xll.BDP(K618,$M$11)*L618)</f>
        <v>0.86363000000000001</v>
      </c>
      <c r="N618" s="126">
        <f>H618*J618*V618/M618</f>
        <v>0</v>
      </c>
      <c r="O618" s="127">
        <f>N618 / AA816</f>
        <v>0</v>
      </c>
      <c r="P618" s="268">
        <f>N618 / AA856</f>
        <v>0</v>
      </c>
      <c r="Q618" s="128">
        <f>IF(OR(OR(J618=0,G618 = "#N/A N/A"),G618="#N/A Real Time"),0,G618*J618*V618/M618)</f>
        <v>0</v>
      </c>
      <c r="R618" s="129">
        <f>Q618 / AA816*100</f>
        <v>0</v>
      </c>
      <c r="S618" s="273">
        <f>Q618 / AA856*100</f>
        <v>0</v>
      </c>
      <c r="T618" s="129">
        <f>IF(S618&lt;0,R618,0)</f>
        <v>0</v>
      </c>
      <c r="U618" s="273">
        <f>IF(S618&gt;0,R618,0)</f>
        <v>0</v>
      </c>
      <c r="V618" s="120">
        <f>IF(EXACT(D618,UPPER(D618)),1,0.01)/X618</f>
        <v>0.01</v>
      </c>
      <c r="W618" s="120">
        <v>0</v>
      </c>
      <c r="X618" s="120">
        <v>1</v>
      </c>
      <c r="Y618" s="127">
        <f>IF(AND(S618&lt;0,O618&gt;0),O618,0)</f>
        <v>0</v>
      </c>
      <c r="Z618" s="127">
        <f>IF(AND(S618&gt;0,O618&gt;0),O618,0)</f>
        <v>0</v>
      </c>
      <c r="AA618" s="218"/>
      <c r="AB618" s="130">
        <f>_xll.BDH(C618,$AB$11,$D$1,$D$1)</f>
        <v>3290</v>
      </c>
      <c r="AC618" s="130">
        <f>IF(OR(OR(F618="#N/A N/A",F618="#N/A Real Time"),OR(AB618="#N/A N/A",AB618="#N/A Real Time")),0,  F618 - AB618)</f>
        <v>-33</v>
      </c>
      <c r="AD618" s="177">
        <f>IF(OR(AB618=0,AB618="#N/A N/A"),0,AC618 / AB618*100)</f>
        <v>-1.0030395136778116</v>
      </c>
      <c r="AE618" s="132">
        <v>0</v>
      </c>
      <c r="AF618" s="133">
        <f>IF(D618 = D856,1,_xll.BDP(K618,$AF$11)*L618)</f>
        <v>0.86409000000000002</v>
      </c>
      <c r="AG618" s="134">
        <f>AC618*AE618*V618/AF618 / AI816</f>
        <v>0</v>
      </c>
      <c r="AH618" s="278">
        <f>AC618*AE618*V618/AF618 / AI856</f>
        <v>0</v>
      </c>
      <c r="AI618" s="223"/>
      <c r="AJ618" s="73"/>
      <c r="AK618" s="65"/>
    </row>
    <row r="619" spans="1:38" x14ac:dyDescent="0.2">
      <c r="B619" s="120">
        <v>6378</v>
      </c>
      <c r="C619" s="120" t="s">
        <v>1126</v>
      </c>
      <c r="D619" s="120" t="str">
        <f>_xll.BDP(C619,$D$11)</f>
        <v>GBp</v>
      </c>
      <c r="E619" s="120" t="s">
        <v>1240</v>
      </c>
      <c r="F619" s="121">
        <f>_xll.BDP(C619,$F$11)</f>
        <v>222</v>
      </c>
      <c r="G619" s="121">
        <f>_xll.BDP(C619,$G$11)</f>
        <v>223.9</v>
      </c>
      <c r="H619" s="122">
        <f>IF(OR(OR(G619="#N/A N/A",G619="#N/A Real Time"),OR(F619="#N/A N/A",F619="#N/A Real Time")),0,  G619 - F619)</f>
        <v>1.9000000000000057</v>
      </c>
      <c r="I619" s="123">
        <f>IF(OR(F619=0,F619="#N/A N/A"),0,H619 / F619*100)</f>
        <v>0.85585585585585844</v>
      </c>
      <c r="J619" s="124">
        <v>0</v>
      </c>
      <c r="K619" s="120" t="str">
        <f>CONCATENATE(D856,D619, " Curncy")</f>
        <v>EURGBp Curncy</v>
      </c>
      <c r="L619" s="120">
        <f>IF(D619 = D856,1,_xll.BDP(K619,$L$11))</f>
        <v>1</v>
      </c>
      <c r="M619" s="260">
        <f>IF(D619 = D856,1,_xll.BDP(K619,$M$11)*L619)</f>
        <v>0.86363000000000001</v>
      </c>
      <c r="N619" s="126">
        <f>H619*J619*V619/M619</f>
        <v>0</v>
      </c>
      <c r="O619" s="127">
        <f>N619 / AA816</f>
        <v>0</v>
      </c>
      <c r="P619" s="268">
        <f>N619 / AA856</f>
        <v>0</v>
      </c>
      <c r="Q619" s="128">
        <f>IF(OR(OR(J619=0,G619 = "#N/A N/A"),G619="#N/A Real Time"),0,G619*J619*V619/M619)</f>
        <v>0</v>
      </c>
      <c r="R619" s="129">
        <f>Q619 / AA816*100</f>
        <v>0</v>
      </c>
      <c r="S619" s="273">
        <f>Q619 / AA856*100</f>
        <v>0</v>
      </c>
      <c r="T619" s="129">
        <f>IF(S619&lt;0,R619,0)</f>
        <v>0</v>
      </c>
      <c r="U619" s="273">
        <f>IF(S619&gt;0,R619,0)</f>
        <v>0</v>
      </c>
      <c r="V619" s="120">
        <f>IF(EXACT(D619,UPPER(D619)),1,0.01)/X619</f>
        <v>0.01</v>
      </c>
      <c r="W619" s="120">
        <v>0</v>
      </c>
      <c r="X619" s="120">
        <v>1</v>
      </c>
      <c r="Y619" s="127">
        <f>IF(AND(S619&lt;0,O619&gt;0),O619,0)</f>
        <v>0</v>
      </c>
      <c r="Z619" s="127">
        <f>IF(AND(S619&gt;0,O619&gt;0),O619,0)</f>
        <v>0</v>
      </c>
      <c r="AA619" s="74"/>
      <c r="AB619" s="130">
        <f>_xll.BDH(C619,$AB$11,$D$1,$D$1)</f>
        <v>223</v>
      </c>
      <c r="AC619" s="130">
        <f>IF(OR(OR(F619="#N/A N/A",F619="#N/A Real Time"),OR(AB619="#N/A N/A",AB619="#N/A Real Time")),0,  F619 - AB619)</f>
        <v>-1</v>
      </c>
      <c r="AD619" s="177">
        <f>IF(OR(AB619=0,AB619="#N/A N/A"),0,AC619 / AB619*100)</f>
        <v>-0.44843049327354262</v>
      </c>
      <c r="AE619" s="132">
        <v>0</v>
      </c>
      <c r="AF619" s="133">
        <f>IF(D619 = D856,1,_xll.BDP(K619,$AF$11)*L619)</f>
        <v>0.86409000000000002</v>
      </c>
      <c r="AG619" s="134">
        <f>AC619*AE619*V619/AF619 / AI816</f>
        <v>0</v>
      </c>
      <c r="AH619" s="278">
        <f>AC619*AE619*V619/AF619 / AI856</f>
        <v>0</v>
      </c>
      <c r="AI619" s="77"/>
      <c r="AJ619" s="73"/>
      <c r="AK619" s="65"/>
      <c r="AL619" s="30"/>
    </row>
    <row r="620" spans="1:38" x14ac:dyDescent="0.2">
      <c r="B620" s="120">
        <v>6363</v>
      </c>
      <c r="C620" s="120" t="s">
        <v>1094</v>
      </c>
      <c r="D620" s="120" t="str">
        <f>_xll.BDP(C620,$D$11)</f>
        <v>GBp</v>
      </c>
      <c r="E620" s="120" t="s">
        <v>1210</v>
      </c>
      <c r="F620" s="121">
        <f>_xll.BDP(C620,$F$11)</f>
        <v>5330</v>
      </c>
      <c r="G620" s="121">
        <f>_xll.BDP(C620,$G$11)</f>
        <v>5382</v>
      </c>
      <c r="H620" s="122">
        <f>IF(OR(OR(G620="#N/A N/A",G620="#N/A Real Time"),OR(F620="#N/A N/A",F620="#N/A Real Time")),0,  G620 - F620)</f>
        <v>52</v>
      </c>
      <c r="I620" s="123">
        <f>IF(OR(F620=0,F620="#N/A N/A"),0,H620 / F620*100)</f>
        <v>0.97560975609756095</v>
      </c>
      <c r="J620" s="124">
        <v>0</v>
      </c>
      <c r="K620" s="120" t="str">
        <f>CONCATENATE(D856,D620, " Curncy")</f>
        <v>EURGBp Curncy</v>
      </c>
      <c r="L620" s="120">
        <f>IF(D620 = D856,1,_xll.BDP(K620,$L$11))</f>
        <v>1</v>
      </c>
      <c r="M620" s="260">
        <f>IF(D620 = D856,1,_xll.BDP(K620,$M$11)*L620)</f>
        <v>0.86363000000000001</v>
      </c>
      <c r="N620" s="126">
        <f>H620*J620*V620/M620</f>
        <v>0</v>
      </c>
      <c r="O620" s="127">
        <f>N620 / AA816</f>
        <v>0</v>
      </c>
      <c r="P620" s="268">
        <f>N620 / AA856</f>
        <v>0</v>
      </c>
      <c r="Q620" s="128">
        <f>IF(OR(OR(J620=0,G620 = "#N/A N/A"),G620="#N/A Real Time"),0,G620*J620*V620/M620)</f>
        <v>0</v>
      </c>
      <c r="R620" s="129">
        <f>Q620 / AA816*100</f>
        <v>0</v>
      </c>
      <c r="S620" s="273">
        <f>Q620 / AA856*100</f>
        <v>0</v>
      </c>
      <c r="T620" s="129">
        <f>IF(S620&lt;0,R620,0)</f>
        <v>0</v>
      </c>
      <c r="U620" s="273">
        <f>IF(S620&gt;0,R620,0)</f>
        <v>0</v>
      </c>
      <c r="V620" s="120">
        <f>IF(EXACT(D620,UPPER(D620)),1,0.01)/X620</f>
        <v>0.01</v>
      </c>
      <c r="W620" s="120">
        <v>0</v>
      </c>
      <c r="X620" s="120">
        <v>1</v>
      </c>
      <c r="Y620" s="127">
        <f>IF(AND(S620&lt;0,O620&gt;0),O620,0)</f>
        <v>0</v>
      </c>
      <c r="Z620" s="127">
        <f>IF(AND(S620&gt;0,O620&gt;0),O620,0)</f>
        <v>0</v>
      </c>
      <c r="AA620" s="74"/>
      <c r="AB620" s="130">
        <f>_xll.BDH(C620,$AB$11,$D$1,$D$1)</f>
        <v>5316</v>
      </c>
      <c r="AC620" s="130">
        <f>IF(OR(OR(F620="#N/A N/A",F620="#N/A Real Time"),OR(AB620="#N/A N/A",AB620="#N/A Real Time")),0,  F620 - AB620)</f>
        <v>14</v>
      </c>
      <c r="AD620" s="177">
        <f>IF(OR(AB620=0,AB620="#N/A N/A"),0,AC620 / AB620*100)</f>
        <v>0.26335590669676445</v>
      </c>
      <c r="AE620" s="132">
        <v>0</v>
      </c>
      <c r="AF620" s="133">
        <f>IF(D620 = D856,1,_xll.BDP(K620,$AF$11)*L620)</f>
        <v>0.86409000000000002</v>
      </c>
      <c r="AG620" s="134">
        <f>AC620*AE620*V620/AF620 / AI816</f>
        <v>0</v>
      </c>
      <c r="AH620" s="278">
        <f>AC620*AE620*V620/AF620 / AI856</f>
        <v>0</v>
      </c>
      <c r="AI620" s="77"/>
      <c r="AJ620" s="73"/>
      <c r="AK620" s="65"/>
    </row>
    <row r="621" spans="1:38" x14ac:dyDescent="0.2">
      <c r="B621" s="120">
        <v>10174</v>
      </c>
      <c r="C621" s="120" t="s">
        <v>68</v>
      </c>
      <c r="D621" s="120" t="str">
        <f>_xll.BDP(C621,$D$11)</f>
        <v>GBp</v>
      </c>
      <c r="E621" s="120" t="s">
        <v>458</v>
      </c>
      <c r="F621" s="121">
        <f>_xll.BDP(C621,$F$11)</f>
        <v>872</v>
      </c>
      <c r="G621" s="121">
        <f>_xll.BDP(C621,$G$11)</f>
        <v>883.6</v>
      </c>
      <c r="H621" s="122">
        <f>IF(OR(OR(G621="#N/A N/A",G621="#N/A Real Time"),OR(F621="#N/A N/A",F621="#N/A Real Time")),0,  G621 - F621)</f>
        <v>11.600000000000023</v>
      </c>
      <c r="I621" s="123">
        <f>IF(OR(F621=0,F621="#N/A N/A"),0,H621 / F621*100)</f>
        <v>1.3302752293578008</v>
      </c>
      <c r="J621" s="124">
        <v>-164887</v>
      </c>
      <c r="K621" s="120" t="str">
        <f>CONCATENATE(D856,D621, " Curncy")</f>
        <v>EURGBp Curncy</v>
      </c>
      <c r="L621" s="120">
        <f>IF(D621 = D856,1,_xll.BDP(K621,$L$11))</f>
        <v>1</v>
      </c>
      <c r="M621" s="260">
        <f>IF(D621 = D856,1,_xll.BDP(K621,$M$11)*L621)</f>
        <v>0.86363000000000001</v>
      </c>
      <c r="N621" s="126">
        <f>H621*J621*V621/M621</f>
        <v>-22147.09076803728</v>
      </c>
      <c r="O621" s="127">
        <f>N621 / AA816</f>
        <v>-1.1078281144596742E-4</v>
      </c>
      <c r="P621" s="268">
        <f>N621 / AA856</f>
        <v>-1.0325457670298494E-4</v>
      </c>
      <c r="Q621" s="128">
        <f>IF(OR(OR(J621=0,G621 = "#N/A N/A"),G621="#N/A Real Time"),0,G621*J621*V621/M621)</f>
        <v>-1686997.3622963538</v>
      </c>
      <c r="R621" s="129">
        <f>Q621 / AA816*100</f>
        <v>-0.84385941546255716</v>
      </c>
      <c r="S621" s="273">
        <f>Q621 / AA856*100</f>
        <v>-0.78651503426514924</v>
      </c>
      <c r="T621" s="129">
        <f>IF(S621&lt;0,R621,0)</f>
        <v>-0.84385941546255716</v>
      </c>
      <c r="U621" s="273">
        <f>IF(S621&gt;0,R621,0)</f>
        <v>0</v>
      </c>
      <c r="V621" s="120">
        <f>IF(EXACT(D621,UPPER(D621)),1,0.01)/X621</f>
        <v>0.01</v>
      </c>
      <c r="W621" s="120">
        <v>0</v>
      </c>
      <c r="X621" s="120">
        <v>1</v>
      </c>
      <c r="Y621" s="127">
        <f>IF(AND(S621&lt;0,O621&gt;0),O621,0)</f>
        <v>0</v>
      </c>
      <c r="Z621" s="127">
        <f>IF(AND(S621&gt;0,O621&gt;0),O621,0)</f>
        <v>0</v>
      </c>
      <c r="AA621" s="74"/>
      <c r="AB621" s="130">
        <f>_xll.BDH(C621,$AB$11,$D$1,$D$1)</f>
        <v>876</v>
      </c>
      <c r="AC621" s="130">
        <f>IF(OR(OR(F621="#N/A N/A",F621="#N/A Real Time"),OR(AB621="#N/A N/A",AB621="#N/A Real Time")),0,  F621 - AB621)</f>
        <v>-4</v>
      </c>
      <c r="AD621" s="177">
        <f>IF(OR(AB621=0,AB621="#N/A N/A"),0,AC621 / AB621*100)</f>
        <v>-0.45662100456621002</v>
      </c>
      <c r="AE621" s="132">
        <v>-164887</v>
      </c>
      <c r="AF621" s="133">
        <f>IF(D621 = D856,1,_xll.BDP(K621,$AF$11)*L621)</f>
        <v>0.86409000000000002</v>
      </c>
      <c r="AG621" s="134">
        <f>AC621*AE621*V621/AF621 / AI816</f>
        <v>3.8102803559926019E-5</v>
      </c>
      <c r="AH621" s="278">
        <f>AC621*AE621*V621/AF621 / AI856</f>
        <v>3.5513426311585646E-5</v>
      </c>
      <c r="AI621" s="77"/>
      <c r="AJ621" s="73"/>
      <c r="AK621" s="65"/>
    </row>
    <row r="622" spans="1:38" x14ac:dyDescent="0.2">
      <c r="A622" s="102" t="s">
        <v>269</v>
      </c>
      <c r="B622" s="102"/>
      <c r="C622" s="102"/>
      <c r="D622" s="102"/>
      <c r="E622" s="102" t="s">
        <v>19</v>
      </c>
      <c r="F622" s="136"/>
      <c r="G622" s="136"/>
      <c r="H622" s="137"/>
      <c r="I622" s="138"/>
      <c r="J622" s="139"/>
      <c r="K622" s="102"/>
      <c r="L622" s="102"/>
      <c r="M622" s="263"/>
      <c r="N622" s="158">
        <f xml:space="preserve"> SUM(N425:N621)</f>
        <v>-132148.65764347889</v>
      </c>
      <c r="O622" s="140">
        <f xml:space="preserve"> SUM(O425:O621)</f>
        <v>-6.6102586456562513E-4</v>
      </c>
      <c r="P622" s="270">
        <f xml:space="preserve"> SUM(P425:P621)</f>
        <v>-6.161059188206111E-4</v>
      </c>
      <c r="Q622" s="141">
        <f xml:space="preserve"> SUM(Q425:Q621)</f>
        <v>-4669786.4919240009</v>
      </c>
      <c r="R622" s="142">
        <f xml:space="preserve"> SUM(R425:R621)</f>
        <v>-2.3358917965620849</v>
      </c>
      <c r="S622" s="275">
        <f xml:space="preserve"> SUM(S425:S621)</f>
        <v>-2.1771565058685254</v>
      </c>
      <c r="T622" s="142">
        <f xml:space="preserve"> SUM(T425:T621)</f>
        <v>-53.111386447644712</v>
      </c>
      <c r="U622" s="275">
        <f xml:space="preserve"> SUM(U425:U621)</f>
        <v>50.77549465108261</v>
      </c>
      <c r="V622" s="102"/>
      <c r="W622" s="102"/>
      <c r="X622" s="102"/>
      <c r="Y622" s="143">
        <f xml:space="preserve"> SUM(Y425:Y621)</f>
        <v>5.380029533372055E-4</v>
      </c>
      <c r="Z622" s="143">
        <f xml:space="preserve"> SUM(Z425:Z621)</f>
        <v>3.6840111388818813E-3</v>
      </c>
      <c r="AA622" s="102"/>
      <c r="AB622" s="144"/>
      <c r="AC622" s="144"/>
      <c r="AD622" s="178"/>
      <c r="AE622" s="145"/>
      <c r="AF622" s="146"/>
      <c r="AG622" s="147">
        <f xml:space="preserve"> SUM(AG425:AG621)</f>
        <v>-5.4023384115688263E-4</v>
      </c>
      <c r="AH622" s="280">
        <f xml:space="preserve"> SUM(AH425:AH621)</f>
        <v>-5.0352081517507754E-4</v>
      </c>
      <c r="AI622" s="285"/>
      <c r="AJ622" s="73"/>
      <c r="AK622" s="65"/>
    </row>
    <row r="623" spans="1:38" x14ac:dyDescent="0.2">
      <c r="C623" s="85"/>
      <c r="D623" s="30"/>
      <c r="E623" s="11"/>
      <c r="F623" s="6"/>
      <c r="G623" s="6"/>
      <c r="H623" s="26"/>
      <c r="I623" s="16"/>
      <c r="J623" s="20"/>
      <c r="K623" s="33"/>
      <c r="L623" s="11"/>
      <c r="M623" s="292"/>
      <c r="N623" s="107"/>
      <c r="O623" s="9"/>
      <c r="P623" s="294"/>
      <c r="R623" s="35"/>
      <c r="S623" s="304"/>
      <c r="T623" s="35"/>
      <c r="U623" s="304"/>
      <c r="V623" s="24"/>
      <c r="W623" s="1"/>
      <c r="X623" s="1"/>
      <c r="Y623" s="53"/>
      <c r="Z623" s="53"/>
      <c r="AA623" s="74"/>
      <c r="AB623" s="70"/>
      <c r="AC623" s="67"/>
      <c r="AD623" s="63"/>
      <c r="AE623" s="59"/>
      <c r="AF623" s="61"/>
      <c r="AG623" s="72"/>
      <c r="AH623" s="309"/>
      <c r="AI623" s="77"/>
      <c r="AJ623" s="73"/>
      <c r="AK623" s="65"/>
    </row>
    <row r="624" spans="1:38" x14ac:dyDescent="0.2">
      <c r="A624" s="30"/>
      <c r="B624" s="120"/>
      <c r="C624" s="120" t="s">
        <v>609</v>
      </c>
      <c r="D624" s="120" t="str">
        <f>_xll.BDP(C624,$D$11)</f>
        <v>USD</v>
      </c>
      <c r="E624" s="120" t="str">
        <f>_xll.BDP(C624,$E$11)</f>
        <v>S&amp;P 500 FUTURE    Jun19</v>
      </c>
      <c r="F624" s="121">
        <f>_xll.BDP(C624,$F$11)</f>
        <v>2912.5</v>
      </c>
      <c r="G624" s="121">
        <f>_xll.BDP(C624,$G$11)</f>
        <v>2912</v>
      </c>
      <c r="H624" s="122">
        <f>IF(OR(OR(G624="#N/A N/A",G624="#N/A Real Time"),OR(F624="#N/A N/A",F624="#N/A Real Time")),0,  G624 - F624)</f>
        <v>-0.5</v>
      </c>
      <c r="I624" s="123">
        <f>IF(OR(F624=0,F624="#N/A N/A"),0,H624 / F624*100)</f>
        <v>-1.7167381974248927E-2</v>
      </c>
      <c r="J624" s="124">
        <v>0</v>
      </c>
      <c r="K624" s="120" t="str">
        <f>CONCATENATE(D856,D624, " Curncy")</f>
        <v>EURUSD Curncy</v>
      </c>
      <c r="L624" s="120">
        <f>IF(D624 = D856,1,_xll.BDP(K624,$L$11))</f>
        <v>1</v>
      </c>
      <c r="M624" s="260">
        <f>IF(D624 = D856,1,_xll.BDP(K624,$M$11)*L624)</f>
        <v>1.1314</v>
      </c>
      <c r="N624" s="126">
        <f>H624*J624*V624/M624</f>
        <v>0</v>
      </c>
      <c r="O624" s="127">
        <f>N624 / AA816</f>
        <v>0</v>
      </c>
      <c r="P624" s="268">
        <f>N624 / AA856</f>
        <v>0</v>
      </c>
      <c r="Q624" s="128">
        <f>IF(OR(OR(J624=0,G624 = "#N/A N/A"),G624="#N/A Real Time"),0,G624*J624*V624/M624)</f>
        <v>0</v>
      </c>
      <c r="R624" s="129">
        <f>Q624 / AA816*100</f>
        <v>0</v>
      </c>
      <c r="S624" s="273">
        <f>Q624 / AA856*100</f>
        <v>0</v>
      </c>
      <c r="T624" s="129">
        <f>IF(S624&lt;0,R624,0)</f>
        <v>0</v>
      </c>
      <c r="U624" s="273">
        <f>IF(S624&gt;0,R624,0)</f>
        <v>0</v>
      </c>
      <c r="V624" s="120">
        <f>IF(EXACT(D624,UPPER(D624)),1,0.01)/X624</f>
        <v>1</v>
      </c>
      <c r="W624" s="120">
        <v>3</v>
      </c>
      <c r="X624" s="120">
        <v>1</v>
      </c>
      <c r="Y624" s="127">
        <f>IF(AND(S624&lt;0,O624&gt;0),O624,0)</f>
        <v>0</v>
      </c>
      <c r="Z624" s="127">
        <f>IF(AND(S624&gt;0,O624&gt;0),O624,0)</f>
        <v>0</v>
      </c>
      <c r="AA624" s="74"/>
      <c r="AB624" s="130">
        <f>_xll.BDH(C624,$AB$11,$D$1,$D$1)</f>
        <v>2891.8</v>
      </c>
      <c r="AC624" s="130">
        <f>IF(OR(OR(F624="#N/A N/A",F624="#N/A Real Time"),OR(AB624="#N/A N/A",AB624="#N/A Real Time")),0,  F624 - AB624)</f>
        <v>20.699999999999818</v>
      </c>
      <c r="AD624" s="177">
        <f>IF(OR(AB624=0,AB624="#N/A N/A"),0,AC624 / AB624*100)</f>
        <v>0.71581713811466274</v>
      </c>
      <c r="AE624" s="132">
        <v>0</v>
      </c>
      <c r="AF624" s="133">
        <f>IF(D624 = D856,1,_xll.BDP(K624,$AF$11)*L624)</f>
        <v>1.1298999999999999</v>
      </c>
      <c r="AG624" s="134">
        <f>AC624*AE624*V624/AF624 / AI816</f>
        <v>0</v>
      </c>
      <c r="AH624" s="278">
        <f>AC624*AE624*V624/AF624 / AI856</f>
        <v>0</v>
      </c>
      <c r="AI624" s="77"/>
      <c r="AJ624" s="73"/>
      <c r="AK624" s="65"/>
    </row>
    <row r="625" spans="1:38" x14ac:dyDescent="0.2">
      <c r="B625" s="120"/>
      <c r="C625" s="120" t="s">
        <v>608</v>
      </c>
      <c r="D625" s="120" t="str">
        <f>_xll.BDP(C625,$D$11)</f>
        <v>USD</v>
      </c>
      <c r="E625" s="120" t="str">
        <f>_xll.BDP(C625,$E$11)</f>
        <v>E-Mini Russ 2000  Jun19</v>
      </c>
      <c r="F625" s="121">
        <f>_xll.BDP(C625,$F$11)</f>
        <v>1589.2</v>
      </c>
      <c r="G625" s="121">
        <f>_xll.BDP(C625,$G$11)</f>
        <v>1591.1</v>
      </c>
      <c r="H625" s="122">
        <f>IF(OR(OR(G625="#N/A N/A",G625="#N/A Real Time"),OR(F625="#N/A N/A",F625="#N/A Real Time")),0,  G625 - F625)</f>
        <v>1.8999999999998636</v>
      </c>
      <c r="I625" s="123">
        <f>IF(OR(F625=0,F625="#N/A N/A"),0,H625 / F625*100)</f>
        <v>0.11955700981625117</v>
      </c>
      <c r="J625" s="124">
        <v>0</v>
      </c>
      <c r="K625" s="120" t="str">
        <f>CONCATENATE(D856,D625, " Curncy")</f>
        <v>EURUSD Curncy</v>
      </c>
      <c r="L625" s="120">
        <f>IF(D625 = D856,1,_xll.BDP(K625,$L$11))</f>
        <v>1</v>
      </c>
      <c r="M625" s="260">
        <f>IF(D625 = D856,1,_xll.BDP(K625,$M$11)*L625)</f>
        <v>1.1314</v>
      </c>
      <c r="N625" s="126">
        <f>H625*J625*V625/M625</f>
        <v>0</v>
      </c>
      <c r="O625" s="127">
        <f>N625 / AA816</f>
        <v>0</v>
      </c>
      <c r="P625" s="268">
        <f>N625 / AA856</f>
        <v>0</v>
      </c>
      <c r="Q625" s="128">
        <f>IF(OR(OR(J625=0,G625 = "#N/A N/A"),G625="#N/A Real Time"),0,G625*J625*V625/M625)</f>
        <v>0</v>
      </c>
      <c r="R625" s="129">
        <f>Q625 / AA816*100</f>
        <v>0</v>
      </c>
      <c r="S625" s="273">
        <f>Q625 / AA856*100</f>
        <v>0</v>
      </c>
      <c r="T625" s="129">
        <f>IF(S625&lt;0,R625,0)</f>
        <v>0</v>
      </c>
      <c r="U625" s="273">
        <f>IF(S625&gt;0,R625,0)</f>
        <v>0</v>
      </c>
      <c r="V625" s="120">
        <f>IF(EXACT(D625,UPPER(D625)),1,0.01)/X625</f>
        <v>1</v>
      </c>
      <c r="W625" s="120">
        <v>3</v>
      </c>
      <c r="X625" s="120">
        <v>1</v>
      </c>
      <c r="Y625" s="127">
        <f>IF(AND(S625&lt;0,O625&gt;0),O625,0)</f>
        <v>0</v>
      </c>
      <c r="Z625" s="127">
        <f>IF(AND(S625&gt;0,O625&gt;0),O625,0)</f>
        <v>0</v>
      </c>
      <c r="AA625" s="74"/>
      <c r="AB625" s="130">
        <f>_xll.BDH(C625,$AB$11,$D$1,$D$1)</f>
        <v>1581.9</v>
      </c>
      <c r="AC625" s="130">
        <f>IF(OR(OR(F625="#N/A N/A",F625="#N/A Real Time"),OR(AB625="#N/A N/A",AB625="#N/A Real Time")),0,  F625 - AB625)</f>
        <v>7.2999999999999545</v>
      </c>
      <c r="AD625" s="177">
        <f>IF(OR(AB625=0,AB625="#N/A N/A"),0,AC625 / AB625*100)</f>
        <v>0.46147038371578192</v>
      </c>
      <c r="AE625" s="132">
        <v>0</v>
      </c>
      <c r="AF625" s="133">
        <f>IF(D625 = D856,1,_xll.BDP(K625,$AF$11)*L625)</f>
        <v>1.1298999999999999</v>
      </c>
      <c r="AG625" s="134">
        <f>AC625*AE625*V625/AF625 / AI816</f>
        <v>0</v>
      </c>
      <c r="AH625" s="278">
        <f>AC625*AE625*V625/AF625 / AI856</f>
        <v>0</v>
      </c>
      <c r="AI625" s="77"/>
      <c r="AJ625" s="73"/>
      <c r="AK625" s="65"/>
      <c r="AL625" s="30"/>
    </row>
    <row r="626" spans="1:38" s="117" customFormat="1" ht="12" customHeight="1" x14ac:dyDescent="0.2">
      <c r="A626" s="120"/>
      <c r="B626" s="120">
        <v>25974</v>
      </c>
      <c r="C626" s="120" t="s">
        <v>1644</v>
      </c>
      <c r="D626" s="120" t="str">
        <f>_xll.BDP(C626,$D$11)</f>
        <v>USD</v>
      </c>
      <c r="E626" s="120" t="s">
        <v>1645</v>
      </c>
      <c r="F626" s="121">
        <f>_xll.BDP(C626,$F$11)</f>
        <v>217.42</v>
      </c>
      <c r="G626" s="121">
        <f>_xll.BDP(C626,$G$11)</f>
        <v>217.42</v>
      </c>
      <c r="H626" s="122">
        <f>IF(OR(OR(G626="#N/A N/A",G626="#N/A Real Time"),OR(F626="#N/A N/A",F626="#N/A Real Time")),0,  G626 - F626)</f>
        <v>0</v>
      </c>
      <c r="I626" s="123">
        <f>IF(OR(F626=0,F626="#N/A N/A"),0,H626 / F626*100)</f>
        <v>0</v>
      </c>
      <c r="J626" s="124">
        <v>-11600</v>
      </c>
      <c r="K626" s="120" t="str">
        <f>CONCATENATE(D856,D626, " Curncy")</f>
        <v>EURUSD Curncy</v>
      </c>
      <c r="L626" s="120">
        <f>IF(D626 = D856,1,_xll.BDP(K626,$L$11))</f>
        <v>1</v>
      </c>
      <c r="M626" s="260">
        <f>IF(D626 = D856,1,_xll.BDP(K626,$M$11)*L626)</f>
        <v>1.1314</v>
      </c>
      <c r="N626" s="126">
        <f>H626*J626*V626/M626</f>
        <v>0</v>
      </c>
      <c r="O626" s="127">
        <f>N626 / AA816</f>
        <v>0</v>
      </c>
      <c r="P626" s="268">
        <f>N626 / AA856</f>
        <v>0</v>
      </c>
      <c r="Q626" s="128">
        <f>IF(OR(OR(J626=0,G626 = "#N/A N/A"),G626="#N/A Real Time"),0,G626*J626*V626/M626)</f>
        <v>-2229160.3323316248</v>
      </c>
      <c r="R626" s="129">
        <f>Q626 / AA816*100</f>
        <v>-1.1150568323670167</v>
      </c>
      <c r="S626" s="273">
        <f>Q626 / AA856*100</f>
        <v>-1.0392832581431886</v>
      </c>
      <c r="T626" s="129">
        <f>IF(S626&lt;0,R626,0)</f>
        <v>-1.1150568323670167</v>
      </c>
      <c r="U626" s="273">
        <f>IF(S626&gt;0,R626,0)</f>
        <v>0</v>
      </c>
      <c r="V626" s="120">
        <f>IF(EXACT(D626,UPPER(D626)),1,0.01)/X626</f>
        <v>1</v>
      </c>
      <c r="W626" s="120">
        <v>0</v>
      </c>
      <c r="X626" s="120">
        <v>1</v>
      </c>
      <c r="Y626" s="127">
        <f>IF(AND(S626&lt;0,O626&gt;0),O626,0)</f>
        <v>0</v>
      </c>
      <c r="Z626" s="127">
        <f>IF(AND(S626&gt;0,O626&gt;0),O626,0)</f>
        <v>0</v>
      </c>
      <c r="AA626" s="120"/>
      <c r="AB626" s="130">
        <f>_xll.BDH(C626,$AB$11,$D$1,$D$1)</f>
        <v>213.53</v>
      </c>
      <c r="AC626" s="130">
        <f>IF(OR(OR(F626="#N/A N/A",F626="#N/A Real Time"),OR(AB626="#N/A N/A",AB626="#N/A Real Time")),0,  F626 - AB626)</f>
        <v>3.8899999999999864</v>
      </c>
      <c r="AD626" s="177">
        <f>IF(OR(AB626=0,AB626="#N/A N/A"),0,AC626 / AB626*100)</f>
        <v>1.8217580667821789</v>
      </c>
      <c r="AE626" s="132">
        <v>-11600</v>
      </c>
      <c r="AF626" s="133">
        <f>IF(D626 = D856,1,_xll.BDP(K626,$AF$11)*L626)</f>
        <v>1.1298999999999999</v>
      </c>
      <c r="AG626" s="134">
        <f>AC626*AE626*V626/AF626 / AI816</f>
        <v>-1.9935956852919602E-4</v>
      </c>
      <c r="AH626" s="278">
        <f>AC626*AE626*V626/AF626 / AI856</f>
        <v>-1.8581155938659908E-4</v>
      </c>
      <c r="AI626" s="135"/>
      <c r="AJ626" s="73"/>
      <c r="AK626" s="65"/>
      <c r="AL626" s="30"/>
    </row>
    <row r="627" spans="1:38" s="117" customFormat="1" ht="12" customHeight="1" x14ac:dyDescent="0.2">
      <c r="A627" s="120"/>
      <c r="B627" s="120">
        <v>2042</v>
      </c>
      <c r="C627" s="120" t="s">
        <v>1595</v>
      </c>
      <c r="D627" s="120" t="str">
        <f>_xll.BDP(C627,$D$11)</f>
        <v>USD</v>
      </c>
      <c r="E627" s="120" t="s">
        <v>1596</v>
      </c>
      <c r="F627" s="121">
        <f>_xll.BDP(C627,$F$11)</f>
        <v>47.28</v>
      </c>
      <c r="G627" s="121">
        <f>_xll.BDP(C627,$G$11)</f>
        <v>47.28</v>
      </c>
      <c r="H627" s="122">
        <f>IF(OR(OR(G627="#N/A N/A",G627="#N/A Real Time"),OR(F627="#N/A N/A",F627="#N/A Real Time")),0,  G627 - F627)</f>
        <v>0</v>
      </c>
      <c r="I627" s="123">
        <f>IF(OR(F627=0,F627="#N/A N/A"),0,H627 / F627*100)</f>
        <v>0</v>
      </c>
      <c r="J627" s="124">
        <v>26900</v>
      </c>
      <c r="K627" s="120" t="str">
        <f>CONCATENATE(D856,D627, " Curncy")</f>
        <v>EURUSD Curncy</v>
      </c>
      <c r="L627" s="120">
        <f>IF(D627 = D856,1,_xll.BDP(K627,$L$11))</f>
        <v>1</v>
      </c>
      <c r="M627" s="260">
        <f>IF(D627 = D856,1,_xll.BDP(K627,$M$11)*L627)</f>
        <v>1.1314</v>
      </c>
      <c r="N627" s="126">
        <f>H627*J627*V627/M627</f>
        <v>0</v>
      </c>
      <c r="O627" s="127">
        <f>N627 / AA816</f>
        <v>0</v>
      </c>
      <c r="P627" s="268">
        <f>N627 / AA856</f>
        <v>0</v>
      </c>
      <c r="Q627" s="128">
        <f>IF(OR(OR(J627=0,G627 = "#N/A N/A"),G627="#N/A Real Time"),0,G627*J627*V627/M627)</f>
        <v>1124122.3263213718</v>
      </c>
      <c r="R627" s="129">
        <f>Q627 / AA816*100</f>
        <v>0.56230153668214367</v>
      </c>
      <c r="S627" s="273">
        <f>Q627 / AA856*100</f>
        <v>0.52409039264968149</v>
      </c>
      <c r="T627" s="129">
        <f>IF(S627&lt;0,R627,0)</f>
        <v>0</v>
      </c>
      <c r="U627" s="273">
        <f>IF(S627&gt;0,R627,0)</f>
        <v>0.56230153668214367</v>
      </c>
      <c r="V627" s="120">
        <f>IF(EXACT(D627,UPPER(D627)),1,0.01)/X627</f>
        <v>1</v>
      </c>
      <c r="W627" s="120">
        <v>0</v>
      </c>
      <c r="X627" s="120">
        <v>1</v>
      </c>
      <c r="Y627" s="127">
        <f>IF(AND(S627&lt;0,O627&gt;0),O627,0)</f>
        <v>0</v>
      </c>
      <c r="Z627" s="127">
        <f>IF(AND(S627&gt;0,O627&gt;0),O627,0)</f>
        <v>0</v>
      </c>
      <c r="AA627" s="120"/>
      <c r="AB627" s="130">
        <f>_xll.BDH(C627,$AB$11,$D$1,$D$1)</f>
        <v>47.17</v>
      </c>
      <c r="AC627" s="130">
        <f>IF(OR(OR(F627="#N/A N/A",F627="#N/A Real Time"),OR(AB627="#N/A N/A",AB627="#N/A Real Time")),0,  F627 - AB627)</f>
        <v>0.10999999999999943</v>
      </c>
      <c r="AD627" s="177">
        <f>IF(OR(AB627=0,AB627="#N/A N/A"),0,AC627 / AB627*100)</f>
        <v>0.23319906720372999</v>
      </c>
      <c r="AE627" s="132">
        <v>26900</v>
      </c>
      <c r="AF627" s="133">
        <f>IF(D627 = D856,1,_xll.BDP(K627,$AF$11)*L627)</f>
        <v>1.1298999999999999</v>
      </c>
      <c r="AG627" s="134">
        <f>AC627*AE627*V627/AF627 / AI816</f>
        <v>1.3072975872659563E-5</v>
      </c>
      <c r="AH627" s="278">
        <f>AC627*AE627*V627/AF627 / AI856</f>
        <v>1.218456706464289E-5</v>
      </c>
      <c r="AI627" s="135"/>
      <c r="AJ627" s="73"/>
      <c r="AK627" s="65"/>
      <c r="AL627" s="30"/>
    </row>
    <row r="628" spans="1:38" x14ac:dyDescent="0.2">
      <c r="B628" s="120">
        <v>21039</v>
      </c>
      <c r="C628" s="120" t="s">
        <v>916</v>
      </c>
      <c r="D628" s="120" t="str">
        <f>_xll.BDP(C628,$D$11)</f>
        <v>USD</v>
      </c>
      <c r="E628" s="120" t="s">
        <v>988</v>
      </c>
      <c r="F628" s="121">
        <f>_xll.BDP(C628,$F$11)</f>
        <v>27.85</v>
      </c>
      <c r="G628" s="121">
        <f>_xll.BDP(C628,$G$11)</f>
        <v>27.85</v>
      </c>
      <c r="H628" s="122">
        <f>IF(OR(OR(G628="#N/A N/A",G628="#N/A Real Time"),OR(F628="#N/A N/A",F628="#N/A Real Time")),0,  G628 - F628)</f>
        <v>0</v>
      </c>
      <c r="I628" s="123">
        <f>IF(OR(F628=0,F628="#N/A N/A"),0,H628 / F628*100)</f>
        <v>0</v>
      </c>
      <c r="J628" s="124">
        <v>0</v>
      </c>
      <c r="K628" s="120" t="str">
        <f>CONCATENATE(D856,D628, " Curncy")</f>
        <v>EURUSD Curncy</v>
      </c>
      <c r="L628" s="120">
        <f>IF(D628 = D856,1,_xll.BDP(K628,$L$11))</f>
        <v>1</v>
      </c>
      <c r="M628" s="260">
        <f>IF(D628 = D856,1,_xll.BDP(K628,$M$11)*L628)</f>
        <v>1.1314</v>
      </c>
      <c r="N628" s="126">
        <f>H628*J628*V628/M628</f>
        <v>0</v>
      </c>
      <c r="O628" s="127">
        <f>N628 / AA816</f>
        <v>0</v>
      </c>
      <c r="P628" s="268">
        <f>N628 / AA856</f>
        <v>0</v>
      </c>
      <c r="Q628" s="128">
        <f>IF(OR(OR(J628=0,G628 = "#N/A N/A"),G628="#N/A Real Time"),0,G628*J628*V628/M628)</f>
        <v>0</v>
      </c>
      <c r="R628" s="129">
        <f>Q628 / AA816*100</f>
        <v>0</v>
      </c>
      <c r="S628" s="273">
        <f>Q628 / AA856*100</f>
        <v>0</v>
      </c>
      <c r="T628" s="129">
        <f>IF(S628&lt;0,R628,0)</f>
        <v>0</v>
      </c>
      <c r="U628" s="273">
        <f>IF(S628&gt;0,R628,0)</f>
        <v>0</v>
      </c>
      <c r="V628" s="120">
        <f>IF(EXACT(D628,UPPER(D628)),1,0.01)/X628</f>
        <v>1</v>
      </c>
      <c r="W628" s="120">
        <v>0</v>
      </c>
      <c r="X628" s="120">
        <v>1</v>
      </c>
      <c r="Y628" s="127">
        <f>IF(AND(S628&lt;0,O628&gt;0),O628,0)</f>
        <v>0</v>
      </c>
      <c r="Z628" s="127">
        <f>IF(AND(S628&gt;0,O628&gt;0),O628,0)</f>
        <v>0</v>
      </c>
      <c r="AA628" s="74"/>
      <c r="AB628" s="130">
        <f>_xll.BDH(C628,$AB$11,$D$1,$D$1)</f>
        <v>27.79</v>
      </c>
      <c r="AC628" s="130">
        <f>IF(OR(OR(F628="#N/A N/A",F628="#N/A Real Time"),OR(AB628="#N/A N/A",AB628="#N/A Real Time")),0,  F628 - AB628)</f>
        <v>6.0000000000002274E-2</v>
      </c>
      <c r="AD628" s="177">
        <f>IF(OR(AB628=0,AB628="#N/A N/A"),0,AC628 / AB628*100)</f>
        <v>0.21590500179921654</v>
      </c>
      <c r="AE628" s="132">
        <v>0</v>
      </c>
      <c r="AF628" s="133">
        <f>IF(D628 = D856,1,_xll.BDP(K628,$AF$11)*L628)</f>
        <v>1.1298999999999999</v>
      </c>
      <c r="AG628" s="134">
        <f>AC628*AE628*V628/AF628 / AI816</f>
        <v>0</v>
      </c>
      <c r="AH628" s="278">
        <f>AC628*AE628*V628/AF628 / AI856</f>
        <v>0</v>
      </c>
      <c r="AI628" s="77"/>
      <c r="AJ628" s="73"/>
      <c r="AK628" s="65"/>
      <c r="AL628" s="30"/>
    </row>
    <row r="629" spans="1:38" x14ac:dyDescent="0.2">
      <c r="B629" s="120">
        <v>1883</v>
      </c>
      <c r="C629" s="120"/>
      <c r="D629" s="120" t="s">
        <v>32</v>
      </c>
      <c r="E629" s="120" t="s">
        <v>67</v>
      </c>
      <c r="F629" s="121">
        <v>0</v>
      </c>
      <c r="G629" s="121">
        <v>0</v>
      </c>
      <c r="H629" s="122">
        <f>IF(OR(OR(G629="#N/A N/A",G629="#N/A Real Time"),OR(F629="#N/A N/A",F629="#N/A Real Time")),0,  G629 - F629)</f>
        <v>0</v>
      </c>
      <c r="I629" s="123">
        <f>IF(OR(F629=0,F629="#N/A N/A"),0,H629 / F629*100)</f>
        <v>0</v>
      </c>
      <c r="J629" s="124">
        <v>2847936.1323000002</v>
      </c>
      <c r="K629" s="120" t="str">
        <f>CONCATENATE(D856,D629, " Curncy")</f>
        <v>EURUSD Curncy</v>
      </c>
      <c r="L629" s="120">
        <f>IF(D629 = D856,1,_xll.BDP(K629,$L$11))</f>
        <v>1</v>
      </c>
      <c r="M629" s="260">
        <f>IF(D629 = D856,1,_xll.BDP(K629,$M$11)*L629)</f>
        <v>1.1314</v>
      </c>
      <c r="N629" s="126">
        <f>H629*J629*V629/M629</f>
        <v>0</v>
      </c>
      <c r="O629" s="127">
        <f>N629 / AA816</f>
        <v>0</v>
      </c>
      <c r="P629" s="268">
        <f>N629 / AA856</f>
        <v>0</v>
      </c>
      <c r="Q629" s="128">
        <f>IF(OR(OR(J629=0,G629 = "#N/A N/A"),G629="#N/A Real Time"),0,G629*J629*V629/M629)</f>
        <v>0</v>
      </c>
      <c r="R629" s="129">
        <f>Q629 / AA816*100</f>
        <v>0</v>
      </c>
      <c r="S629" s="273">
        <f>Q629 / AA856*100</f>
        <v>0</v>
      </c>
      <c r="T629" s="129">
        <f>IF(S629&lt;0,R629,0)</f>
        <v>0</v>
      </c>
      <c r="U629" s="273">
        <f>IF(S629&gt;0,R629,0)</f>
        <v>0</v>
      </c>
      <c r="V629" s="120">
        <f>IF(EXACT(D629,UPPER(D629)),1,0.01)/X629</f>
        <v>1</v>
      </c>
      <c r="W629" s="120">
        <v>1</v>
      </c>
      <c r="X629" s="120">
        <v>1</v>
      </c>
      <c r="Y629" s="127">
        <f>IF(AND(S629&lt;0,O629&gt;0),O629,0)</f>
        <v>0</v>
      </c>
      <c r="Z629" s="127">
        <f>IF(AND(S629&gt;0,O629&gt;0),O629,0)</f>
        <v>0</v>
      </c>
      <c r="AA629" s="74"/>
      <c r="AB629" s="130">
        <v>0</v>
      </c>
      <c r="AC629" s="130">
        <f>IF(OR(OR(F629="#N/A N/A",F629="#N/A Real Time"),OR(AB629="#N/A N/A",AB629="#N/A Real Time")),0,  F629 - AB629)</f>
        <v>0</v>
      </c>
      <c r="AD629" s="177">
        <f>IF(OR(AB629=0,AB629="#N/A N/A"),0,AC629 / AB629*100)</f>
        <v>0</v>
      </c>
      <c r="AE629" s="132">
        <v>2847936.1323000002</v>
      </c>
      <c r="AF629" s="133">
        <f>IF(D629 = D856,1,_xll.BDP(K629,$AF$11)*L629)</f>
        <v>1.1298999999999999</v>
      </c>
      <c r="AG629" s="134">
        <f>AC629*AE629*V629/AF629 / AI816</f>
        <v>0</v>
      </c>
      <c r="AH629" s="278">
        <f>AC629*AE629*V629/AF629 / AI856</f>
        <v>0</v>
      </c>
      <c r="AI629" s="77"/>
      <c r="AJ629" s="73"/>
      <c r="AK629" s="65"/>
    </row>
    <row r="630" spans="1:38" x14ac:dyDescent="0.2">
      <c r="B630" s="120">
        <v>1462</v>
      </c>
      <c r="C630" s="120" t="s">
        <v>917</v>
      </c>
      <c r="D630" s="120" t="str">
        <f>_xll.BDP(C630,$D$11)</f>
        <v>USD</v>
      </c>
      <c r="E630" s="120" t="s">
        <v>989</v>
      </c>
      <c r="F630" s="121">
        <f>_xll.BDP(C630,$F$11)</f>
        <v>71.959999999999994</v>
      </c>
      <c r="G630" s="121">
        <f>_xll.BDP(C630,$G$11)</f>
        <v>71.959999999999994</v>
      </c>
      <c r="H630" s="122">
        <f>IF(OR(OR(G630="#N/A N/A",G630="#N/A Real Time"),OR(F630="#N/A N/A",F630="#N/A Real Time")),0,  G630 - F630)</f>
        <v>0</v>
      </c>
      <c r="I630" s="123">
        <f>IF(OR(F630=0,F630="#N/A N/A"),0,H630 / F630*100)</f>
        <v>0</v>
      </c>
      <c r="J630" s="124">
        <v>0</v>
      </c>
      <c r="K630" s="120" t="str">
        <f>CONCATENATE(D856,D630, " Curncy")</f>
        <v>EURUSD Curncy</v>
      </c>
      <c r="L630" s="120">
        <f>IF(D630 = D856,1,_xll.BDP(K630,$L$11))</f>
        <v>1</v>
      </c>
      <c r="M630" s="260">
        <f>IF(D630 = D856,1,_xll.BDP(K630,$M$11)*L630)</f>
        <v>1.1314</v>
      </c>
      <c r="N630" s="126">
        <f>H630*J630*V630/M630</f>
        <v>0</v>
      </c>
      <c r="O630" s="127">
        <f>N630 / AA816</f>
        <v>0</v>
      </c>
      <c r="P630" s="268">
        <f>N630 / AA856</f>
        <v>0</v>
      </c>
      <c r="Q630" s="128">
        <f>IF(OR(OR(J630=0,G630 = "#N/A N/A"),G630="#N/A Real Time"),0,G630*J630*V630/M630)</f>
        <v>0</v>
      </c>
      <c r="R630" s="129">
        <f>Q630 / AA816*100</f>
        <v>0</v>
      </c>
      <c r="S630" s="273">
        <f>Q630 / AA856*100</f>
        <v>0</v>
      </c>
      <c r="T630" s="129">
        <f>IF(S630&lt;0,R630,0)</f>
        <v>0</v>
      </c>
      <c r="U630" s="273">
        <f>IF(S630&gt;0,R630,0)</f>
        <v>0</v>
      </c>
      <c r="V630" s="120">
        <f>IF(EXACT(D630,UPPER(D630)),1,0.01)/X630</f>
        <v>1</v>
      </c>
      <c r="W630" s="120">
        <v>0</v>
      </c>
      <c r="X630" s="120">
        <v>1</v>
      </c>
      <c r="Y630" s="127">
        <f>IF(AND(S630&lt;0,O630&gt;0),O630,0)</f>
        <v>0</v>
      </c>
      <c r="Z630" s="127">
        <f>IF(AND(S630&gt;0,O630&gt;0),O630,0)</f>
        <v>0</v>
      </c>
      <c r="AA630" s="74"/>
      <c r="AB630" s="130">
        <f>_xll.BDH(C630,$AB$11,$D$1,$D$1)</f>
        <v>71.17</v>
      </c>
      <c r="AC630" s="130">
        <f>IF(OR(OR(F630="#N/A N/A",F630="#N/A Real Time"),OR(AB630="#N/A N/A",AB630="#N/A Real Time")),0,  F630 - AB630)</f>
        <v>0.78999999999999204</v>
      </c>
      <c r="AD630" s="177">
        <f>IF(OR(AB630=0,AB630="#N/A N/A"),0,AC630 / AB630*100)</f>
        <v>1.1100182661233555</v>
      </c>
      <c r="AE630" s="132">
        <v>0</v>
      </c>
      <c r="AF630" s="133">
        <f>IF(D630 = D856,1,_xll.BDP(K630,$AF$11)*L630)</f>
        <v>1.1298999999999999</v>
      </c>
      <c r="AG630" s="134">
        <f>AC630*AE630*V630/AF630 / AI816</f>
        <v>0</v>
      </c>
      <c r="AH630" s="278">
        <f>AC630*AE630*V630/AF630 / AI856</f>
        <v>0</v>
      </c>
      <c r="AI630" s="77"/>
      <c r="AJ630" s="73"/>
      <c r="AK630" s="65"/>
    </row>
    <row r="631" spans="1:38" x14ac:dyDescent="0.2">
      <c r="A631" s="209"/>
      <c r="B631" s="120">
        <v>20649</v>
      </c>
      <c r="C631" s="120" t="s">
        <v>1481</v>
      </c>
      <c r="D631" s="120" t="str">
        <f>_xll.BDP(C631,$D$11)</f>
        <v>USD</v>
      </c>
      <c r="E631" s="120" t="s">
        <v>1482</v>
      </c>
      <c r="F631" s="121">
        <f>_xll.BDP(C631,$F$11)</f>
        <v>188.91</v>
      </c>
      <c r="G631" s="121">
        <f>_xll.BDP(C631,$G$11)</f>
        <v>188.91</v>
      </c>
      <c r="H631" s="122">
        <f>IF(OR(OR(G631="#N/A N/A",G631="#N/A Real Time"),OR(F631="#N/A N/A",F631="#N/A Real Time")),0,  G631 - F631)</f>
        <v>0</v>
      </c>
      <c r="I631" s="123">
        <f>IF(OR(F631=0,F631="#N/A N/A"),0,H631 / F631*100)</f>
        <v>0</v>
      </c>
      <c r="J631" s="124">
        <v>0</v>
      </c>
      <c r="K631" s="120" t="str">
        <f>CONCATENATE(D856,D631, " Curncy")</f>
        <v>EURUSD Curncy</v>
      </c>
      <c r="L631" s="120">
        <f>IF(D631 = D856,1,_xll.BDP(K631,$L$11))</f>
        <v>1</v>
      </c>
      <c r="M631" s="260">
        <f>IF(D631 = D856,1,_xll.BDP(K631,$M$11)*L631)</f>
        <v>1.1314</v>
      </c>
      <c r="N631" s="126">
        <f>H631*J631*V631/M631</f>
        <v>0</v>
      </c>
      <c r="O631" s="127">
        <f>N631 / AA816</f>
        <v>0</v>
      </c>
      <c r="P631" s="268">
        <f>N631 / AA856</f>
        <v>0</v>
      </c>
      <c r="Q631" s="128">
        <f>IF(OR(OR(J631=0,G631 = "#N/A N/A"),G631="#N/A Real Time"),0,G631*J631*V631/M631)</f>
        <v>0</v>
      </c>
      <c r="R631" s="129">
        <f>Q631 / AA816*100</f>
        <v>0</v>
      </c>
      <c r="S631" s="273">
        <f>Q631 / AA856*100</f>
        <v>0</v>
      </c>
      <c r="T631" s="129">
        <f>IF(S631&lt;0,R631,0)</f>
        <v>0</v>
      </c>
      <c r="U631" s="273">
        <f>IF(S631&gt;0,R631,0)</f>
        <v>0</v>
      </c>
      <c r="V631" s="120">
        <f>IF(EXACT(D631,UPPER(D631)),1,0.01)/X631</f>
        <v>1</v>
      </c>
      <c r="W631" s="120">
        <v>0</v>
      </c>
      <c r="X631" s="120">
        <v>1</v>
      </c>
      <c r="Y631" s="127">
        <f>IF(AND(S631&lt;0,O631&gt;0),O631,0)</f>
        <v>0</v>
      </c>
      <c r="Z631" s="127">
        <f>IF(AND(S631&gt;0,O631&gt;0),O631,0)</f>
        <v>0</v>
      </c>
      <c r="AA631" s="218"/>
      <c r="AB631" s="130">
        <f>_xll.BDH(C631,$AB$11,$D$1,$D$1)</f>
        <v>184.98</v>
      </c>
      <c r="AC631" s="130">
        <f>IF(OR(OR(F631="#N/A N/A",F631="#N/A Real Time"),OR(AB631="#N/A N/A",AB631="#N/A Real Time")),0,  F631 - AB631)</f>
        <v>3.9300000000000068</v>
      </c>
      <c r="AD631" s="177">
        <f>IF(OR(AB631=0,AB631="#N/A N/A"),0,AC631 / AB631*100)</f>
        <v>2.1245540058384726</v>
      </c>
      <c r="AE631" s="132">
        <v>0</v>
      </c>
      <c r="AF631" s="133">
        <f>IF(D631 = D856,1,_xll.BDP(K631,$AF$11)*L631)</f>
        <v>1.1298999999999999</v>
      </c>
      <c r="AG631" s="134">
        <f>AC631*AE631*V631/AF631 / AI816</f>
        <v>0</v>
      </c>
      <c r="AH631" s="278">
        <f>AC631*AE631*V631/AF631 / AI856</f>
        <v>0</v>
      </c>
      <c r="AI631" s="223"/>
      <c r="AJ631" s="73"/>
      <c r="AK631" s="65"/>
    </row>
    <row r="632" spans="1:38" x14ac:dyDescent="0.2">
      <c r="B632" s="120">
        <v>22396</v>
      </c>
      <c r="C632" s="120" t="s">
        <v>919</v>
      </c>
      <c r="D632" s="120" t="str">
        <f>_xll.BDP(C632,$D$11)</f>
        <v>USD</v>
      </c>
      <c r="E632" s="120" t="s">
        <v>991</v>
      </c>
      <c r="F632" s="121">
        <f>_xll.BDP(C632,$F$11)</f>
        <v>144.94999999999999</v>
      </c>
      <c r="G632" s="121">
        <f>_xll.BDP(C632,$G$11)</f>
        <v>144.94999999999999</v>
      </c>
      <c r="H632" s="122">
        <f>IF(OR(OR(G632="#N/A N/A",G632="#N/A Real Time"),OR(F632="#N/A N/A",F632="#N/A Real Time")),0,  G632 - F632)</f>
        <v>0</v>
      </c>
      <c r="I632" s="123">
        <f>IF(OR(F632=0,F632="#N/A N/A"),0,H632 / F632*100)</f>
        <v>0</v>
      </c>
      <c r="J632" s="124">
        <v>0</v>
      </c>
      <c r="K632" s="120" t="str">
        <f>CONCATENATE(D856,D632, " Curncy")</f>
        <v>EURUSD Curncy</v>
      </c>
      <c r="L632" s="120">
        <f>IF(D632 = D856,1,_xll.BDP(K632,$L$11))</f>
        <v>1</v>
      </c>
      <c r="M632" s="260">
        <f>IF(D632 = D856,1,_xll.BDP(K632,$M$11)*L632)</f>
        <v>1.1314</v>
      </c>
      <c r="N632" s="126">
        <f>H632*J632*V632/M632</f>
        <v>0</v>
      </c>
      <c r="O632" s="127">
        <f>N632 / AA816</f>
        <v>0</v>
      </c>
      <c r="P632" s="268">
        <f>N632 / AA856</f>
        <v>0</v>
      </c>
      <c r="Q632" s="128">
        <f>IF(OR(OR(J632=0,G632 = "#N/A N/A"),G632="#N/A Real Time"),0,G632*J632*V632/M632)</f>
        <v>0</v>
      </c>
      <c r="R632" s="129">
        <f>Q632 / AA816*100</f>
        <v>0</v>
      </c>
      <c r="S632" s="273">
        <f>Q632 / AA856*100</f>
        <v>0</v>
      </c>
      <c r="T632" s="129">
        <f>IF(S632&lt;0,R632,0)</f>
        <v>0</v>
      </c>
      <c r="U632" s="273">
        <f>IF(S632&gt;0,R632,0)</f>
        <v>0</v>
      </c>
      <c r="V632" s="120">
        <f>IF(EXACT(D632,UPPER(D632)),1,0.01)/X632</f>
        <v>1</v>
      </c>
      <c r="W632" s="120">
        <v>0</v>
      </c>
      <c r="X632" s="120">
        <v>1</v>
      </c>
      <c r="Y632" s="127">
        <f>IF(AND(S632&lt;0,O632&gt;0),O632,0)</f>
        <v>0</v>
      </c>
      <c r="Z632" s="127">
        <f>IF(AND(S632&gt;0,O632&gt;0),O632,0)</f>
        <v>0</v>
      </c>
      <c r="AA632" s="74"/>
      <c r="AB632" s="130">
        <f>_xll.BDH(C632,$AB$11,$D$1,$D$1)</f>
        <v>145.04</v>
      </c>
      <c r="AC632" s="130">
        <f>IF(OR(OR(F632="#N/A N/A",F632="#N/A Real Time"),OR(AB632="#N/A N/A",AB632="#N/A Real Time")),0,  F632 - AB632)</f>
        <v>-9.0000000000003411E-2</v>
      </c>
      <c r="AD632" s="177">
        <f>IF(OR(AB632=0,AB632="#N/A N/A"),0,AC632 / AB632*100)</f>
        <v>-6.2051847766135829E-2</v>
      </c>
      <c r="AE632" s="132">
        <v>0</v>
      </c>
      <c r="AF632" s="133">
        <f>IF(D632 = D856,1,_xll.BDP(K632,$AF$11)*L632)</f>
        <v>1.1298999999999999</v>
      </c>
      <c r="AG632" s="134">
        <f>AC632*AE632*V632/AF632 / AI816</f>
        <v>0</v>
      </c>
      <c r="AH632" s="278">
        <f>AC632*AE632*V632/AF632 / AI856</f>
        <v>0</v>
      </c>
      <c r="AI632" s="77"/>
      <c r="AJ632" s="73"/>
      <c r="AK632" s="65"/>
    </row>
    <row r="633" spans="1:38" x14ac:dyDescent="0.2">
      <c r="B633" s="120">
        <v>4063</v>
      </c>
      <c r="C633" s="120" t="s">
        <v>920</v>
      </c>
      <c r="D633" s="120" t="str">
        <f>_xll.BDP(C633,$D$11)</f>
        <v>USD</v>
      </c>
      <c r="E633" s="120" t="s">
        <v>992</v>
      </c>
      <c r="F633" s="121">
        <f>_xll.BDP(C633,$F$11)</f>
        <v>1222.73</v>
      </c>
      <c r="G633" s="121">
        <f>_xll.BDP(C633,$G$11)</f>
        <v>1222.73</v>
      </c>
      <c r="H633" s="122">
        <f>IF(OR(OR(G633="#N/A N/A",G633="#N/A Real Time"),OR(F633="#N/A N/A",F633="#N/A Real Time")),0,  G633 - F633)</f>
        <v>0</v>
      </c>
      <c r="I633" s="123">
        <f>IF(OR(F633=0,F633="#N/A N/A"),0,H633 / F633*100)</f>
        <v>0</v>
      </c>
      <c r="J633" s="124">
        <v>0</v>
      </c>
      <c r="K633" s="120" t="str">
        <f>CONCATENATE(D856,D633, " Curncy")</f>
        <v>EURUSD Curncy</v>
      </c>
      <c r="L633" s="120">
        <f>IF(D633 = D856,1,_xll.BDP(K633,$L$11))</f>
        <v>1</v>
      </c>
      <c r="M633" s="260">
        <f>IF(D633 = D856,1,_xll.BDP(K633,$M$11)*L633)</f>
        <v>1.1314</v>
      </c>
      <c r="N633" s="126">
        <f>H633*J633*V633/M633</f>
        <v>0</v>
      </c>
      <c r="O633" s="127">
        <f>N633 / AA816</f>
        <v>0</v>
      </c>
      <c r="P633" s="268">
        <f>N633 / AA856</f>
        <v>0</v>
      </c>
      <c r="Q633" s="128">
        <f>IF(OR(OR(J633=0,G633 = "#N/A N/A"),G633="#N/A Real Time"),0,G633*J633*V633/M633)</f>
        <v>0</v>
      </c>
      <c r="R633" s="129">
        <f>Q633 / AA816*100</f>
        <v>0</v>
      </c>
      <c r="S633" s="273">
        <f>Q633 / AA856*100</f>
        <v>0</v>
      </c>
      <c r="T633" s="129">
        <f>IF(S633&lt;0,R633,0)</f>
        <v>0</v>
      </c>
      <c r="U633" s="273">
        <f>IF(S633&gt;0,R633,0)</f>
        <v>0</v>
      </c>
      <c r="V633" s="120">
        <f>IF(EXACT(D633,UPPER(D633)),1,0.01)/X633</f>
        <v>1</v>
      </c>
      <c r="W633" s="120">
        <v>0</v>
      </c>
      <c r="X633" s="120">
        <v>1</v>
      </c>
      <c r="Y633" s="127">
        <f>IF(AND(S633&lt;0,O633&gt;0),O633,0)</f>
        <v>0</v>
      </c>
      <c r="Z633" s="127">
        <f>IF(AND(S633&gt;0,O633&gt;0),O633,0)</f>
        <v>0</v>
      </c>
      <c r="AA633" s="74"/>
      <c r="AB633" s="130">
        <f>_xll.BDH(C633,$AB$11,$D$1,$D$1)</f>
        <v>1209.5899999999999</v>
      </c>
      <c r="AC633" s="130">
        <f>IF(OR(OR(F633="#N/A N/A",F633="#N/A Real Time"),OR(AB633="#N/A N/A",AB633="#N/A Real Time")),0,  F633 - AB633)</f>
        <v>13.1400000000001</v>
      </c>
      <c r="AD633" s="177">
        <f>IF(OR(AB633=0,AB633="#N/A N/A"),0,AC633 / AB633*100)</f>
        <v>1.0863185046172754</v>
      </c>
      <c r="AE633" s="132">
        <v>0</v>
      </c>
      <c r="AF633" s="133">
        <f>IF(D633 = D856,1,_xll.BDP(K633,$AF$11)*L633)</f>
        <v>1.1298999999999999</v>
      </c>
      <c r="AG633" s="134">
        <f>AC633*AE633*V633/AF633 / AI816</f>
        <v>0</v>
      </c>
      <c r="AH633" s="278">
        <f>AC633*AE633*V633/AF633 / AI856</f>
        <v>0</v>
      </c>
      <c r="AI633" s="77"/>
      <c r="AJ633" s="73"/>
      <c r="AK633" s="65"/>
    </row>
    <row r="634" spans="1:38" x14ac:dyDescent="0.2">
      <c r="A634" s="209"/>
      <c r="B634" s="120">
        <v>11530</v>
      </c>
      <c r="C634" s="120" t="s">
        <v>1453</v>
      </c>
      <c r="D634" s="120" t="str">
        <f>_xll.BDP(C634,$D$11)</f>
        <v>USD</v>
      </c>
      <c r="E634" s="120" t="s">
        <v>1454</v>
      </c>
      <c r="F634" s="121">
        <f>_xll.BDP(C634,$F$11)</f>
        <v>56.56</v>
      </c>
      <c r="G634" s="121">
        <f>_xll.BDP(C634,$G$11)</f>
        <v>56.56</v>
      </c>
      <c r="H634" s="122">
        <f>IF(OR(OR(G634="#N/A N/A",G634="#N/A Real Time"),OR(F634="#N/A N/A",F634="#N/A Real Time")),0,  G634 - F634)</f>
        <v>0</v>
      </c>
      <c r="I634" s="123">
        <f>IF(OR(F634=0,F634="#N/A N/A"),0,H634 / F634*100)</f>
        <v>0</v>
      </c>
      <c r="J634" s="124">
        <v>0</v>
      </c>
      <c r="K634" s="120" t="str">
        <f>CONCATENATE(D856,D634, " Curncy")</f>
        <v>EURUSD Curncy</v>
      </c>
      <c r="L634" s="120">
        <f>IF(D634 = D856,1,_xll.BDP(K634,$L$11))</f>
        <v>1</v>
      </c>
      <c r="M634" s="260">
        <f>IF(D634 = D856,1,_xll.BDP(K634,$M$11)*L634)</f>
        <v>1.1314</v>
      </c>
      <c r="N634" s="126">
        <f>H634*J634*V634/M634</f>
        <v>0</v>
      </c>
      <c r="O634" s="127">
        <f>N634 / AA816</f>
        <v>0</v>
      </c>
      <c r="P634" s="268">
        <f>N634 / AA856</f>
        <v>0</v>
      </c>
      <c r="Q634" s="128">
        <f>IF(OR(OR(J634=0,G634 = "#N/A N/A"),G634="#N/A Real Time"),0,G634*J634*V634/M634)</f>
        <v>0</v>
      </c>
      <c r="R634" s="129">
        <f>Q634 / AA816*100</f>
        <v>0</v>
      </c>
      <c r="S634" s="273">
        <f>Q634 / AA856*100</f>
        <v>0</v>
      </c>
      <c r="T634" s="129">
        <f>IF(S634&lt;0,R634,0)</f>
        <v>0</v>
      </c>
      <c r="U634" s="273">
        <f>IF(S634&gt;0,R634,0)</f>
        <v>0</v>
      </c>
      <c r="V634" s="120">
        <f>IF(EXACT(D634,UPPER(D634)),1,0.01)/X634</f>
        <v>1</v>
      </c>
      <c r="W634" s="120">
        <v>0</v>
      </c>
      <c r="X634" s="120">
        <v>1</v>
      </c>
      <c r="Y634" s="127">
        <f>IF(AND(S634&lt;0,O634&gt;0),O634,0)</f>
        <v>0</v>
      </c>
      <c r="Z634" s="127">
        <f>IF(AND(S634&gt;0,O634&gt;0),O634,0)</f>
        <v>0</v>
      </c>
      <c r="AA634" s="218"/>
      <c r="AB634" s="130">
        <f>_xll.BDH(C634,$AB$11,$D$1,$D$1)</f>
        <v>55.98</v>
      </c>
      <c r="AC634" s="130">
        <f>IF(OR(OR(F634="#N/A N/A",F634="#N/A Real Time"),OR(AB634="#N/A N/A",AB634="#N/A Real Time")),0,  F634 - AB634)</f>
        <v>0.5800000000000054</v>
      </c>
      <c r="AD634" s="177">
        <f>IF(OR(AB634=0,AB634="#N/A N/A"),0,AC634 / AB634*100)</f>
        <v>1.0360843158270909</v>
      </c>
      <c r="AE634" s="132">
        <v>0</v>
      </c>
      <c r="AF634" s="133">
        <f>IF(D634 = D856,1,_xll.BDP(K634,$AF$11)*L634)</f>
        <v>1.1298999999999999</v>
      </c>
      <c r="AG634" s="134">
        <f>AC634*AE634*V634/AF634 / AI816</f>
        <v>0</v>
      </c>
      <c r="AH634" s="278">
        <f>AC634*AE634*V634/AF634 / AI856</f>
        <v>0</v>
      </c>
      <c r="AI634" s="223"/>
      <c r="AJ634" s="73"/>
      <c r="AK634" s="65"/>
    </row>
    <row r="635" spans="1:38" x14ac:dyDescent="0.2">
      <c r="A635" s="209"/>
      <c r="B635" s="120">
        <v>4103</v>
      </c>
      <c r="C635" s="120" t="s">
        <v>1520</v>
      </c>
      <c r="D635" s="120" t="str">
        <f>_xll.BDP(C635,$D$11)</f>
        <v>USD</v>
      </c>
      <c r="E635" s="120" t="s">
        <v>1521</v>
      </c>
      <c r="F635" s="121">
        <f>_xll.BDP(C635,$F$11)</f>
        <v>1843.06</v>
      </c>
      <c r="G635" s="121">
        <f>_xll.BDP(C635,$G$11)</f>
        <v>1843.06</v>
      </c>
      <c r="H635" s="122">
        <f>IF(OR(OR(G635="#N/A N/A",G635="#N/A Real Time"),OR(F635="#N/A N/A",F635="#N/A Real Time")),0,  G635 - F635)</f>
        <v>0</v>
      </c>
      <c r="I635" s="123">
        <f>IF(OR(F635=0,F635="#N/A N/A"),0,H635 / F635*100)</f>
        <v>0</v>
      </c>
      <c r="J635" s="124">
        <v>0</v>
      </c>
      <c r="K635" s="120" t="str">
        <f>CONCATENATE(D856,D635, " Curncy")</f>
        <v>EURUSD Curncy</v>
      </c>
      <c r="L635" s="120">
        <f>IF(D635 = D856,1,_xll.BDP(K635,$L$11))</f>
        <v>1</v>
      </c>
      <c r="M635" s="260">
        <f>IF(D635 = D856,1,_xll.BDP(K635,$M$11)*L635)</f>
        <v>1.1314</v>
      </c>
      <c r="N635" s="126">
        <f>H635*J635*V635/M635</f>
        <v>0</v>
      </c>
      <c r="O635" s="127">
        <f>N635 / AA816</f>
        <v>0</v>
      </c>
      <c r="P635" s="268">
        <f>N635 / AA856</f>
        <v>0</v>
      </c>
      <c r="Q635" s="128">
        <f>IF(OR(OR(J635=0,G635 = "#N/A N/A"),G635="#N/A Real Time"),0,G635*J635*V635/M635)</f>
        <v>0</v>
      </c>
      <c r="R635" s="129">
        <f>Q635 / AA816*100</f>
        <v>0</v>
      </c>
      <c r="S635" s="273">
        <f>Q635 / AA856*100</f>
        <v>0</v>
      </c>
      <c r="T635" s="129">
        <f>IF(S635&lt;0,R635,0)</f>
        <v>0</v>
      </c>
      <c r="U635" s="273">
        <f>IF(S635&gt;0,R635,0)</f>
        <v>0</v>
      </c>
      <c r="V635" s="120">
        <f>IF(EXACT(D635,UPPER(D635)),1,0.01)/X635</f>
        <v>1</v>
      </c>
      <c r="W635" s="120">
        <v>0</v>
      </c>
      <c r="X635" s="120">
        <v>1</v>
      </c>
      <c r="Y635" s="127">
        <f>IF(AND(S635&lt;0,O635&gt;0),O635,0)</f>
        <v>0</v>
      </c>
      <c r="Z635" s="127">
        <f>IF(AND(S635&gt;0,O635&gt;0),O635,0)</f>
        <v>0</v>
      </c>
      <c r="AA635" s="218"/>
      <c r="AB635" s="130">
        <f>_xll.BDH(C635,$AB$11,$D$1,$D$1)</f>
        <v>1844.07</v>
      </c>
      <c r="AC635" s="130">
        <f>IF(OR(OR(F635="#N/A N/A",F635="#N/A Real Time"),OR(AB635="#N/A N/A",AB635="#N/A Real Time")),0,  F635 - AB635)</f>
        <v>-1.0099999999999909</v>
      </c>
      <c r="AD635" s="177">
        <f>IF(OR(AB635=0,AB635="#N/A N/A"),0,AC635 / AB635*100)</f>
        <v>-5.4770155145953833E-2</v>
      </c>
      <c r="AE635" s="132">
        <v>0</v>
      </c>
      <c r="AF635" s="133">
        <f>IF(D635 = D856,1,_xll.BDP(K635,$AF$11)*L635)</f>
        <v>1.1298999999999999</v>
      </c>
      <c r="AG635" s="134">
        <f>AC635*AE635*V635/AF635 / AI816</f>
        <v>0</v>
      </c>
      <c r="AH635" s="278">
        <f>AC635*AE635*V635/AF635 / AI856</f>
        <v>0</v>
      </c>
      <c r="AI635" s="223"/>
      <c r="AJ635" s="73"/>
      <c r="AK635" s="65"/>
    </row>
    <row r="636" spans="1:38" x14ac:dyDescent="0.2">
      <c r="B636" s="120">
        <v>19697</v>
      </c>
      <c r="C636" s="120" t="s">
        <v>66</v>
      </c>
      <c r="D636" s="120" t="str">
        <f>_xll.BDP(C636,$D$11)</f>
        <v>USD</v>
      </c>
      <c r="E636" s="120" t="s">
        <v>333</v>
      </c>
      <c r="F636" s="121">
        <f>_xll.BDP(C636,$F$11)</f>
        <v>34.69</v>
      </c>
      <c r="G636" s="121">
        <f>_xll.BDP(C636,$G$11)</f>
        <v>34.69</v>
      </c>
      <c r="H636" s="122">
        <f>IF(OR(OR(G636="#N/A N/A",G636="#N/A Real Time"),OR(F636="#N/A N/A",F636="#N/A Real Time")),0,  G636 - F636)</f>
        <v>0</v>
      </c>
      <c r="I636" s="123">
        <f>IF(OR(F636=0,F636="#N/A N/A"),0,H636 / F636*100)</f>
        <v>0</v>
      </c>
      <c r="J636" s="124">
        <v>0</v>
      </c>
      <c r="K636" s="120" t="str">
        <f>CONCATENATE(D856,D636, " Curncy")</f>
        <v>EURUSD Curncy</v>
      </c>
      <c r="L636" s="120">
        <f>IF(D636 = D856,1,_xll.BDP(K636,$L$11))</f>
        <v>1</v>
      </c>
      <c r="M636" s="260">
        <f>IF(D636 = D856,1,_xll.BDP(K636,$M$11)*L636)</f>
        <v>1.1314</v>
      </c>
      <c r="N636" s="126">
        <f>H636*J636*V636/M636</f>
        <v>0</v>
      </c>
      <c r="O636" s="127">
        <f>N636 / AA816</f>
        <v>0</v>
      </c>
      <c r="P636" s="268">
        <f>N636 / AA856</f>
        <v>0</v>
      </c>
      <c r="Q636" s="128">
        <f>IF(OR(OR(J636=0,G636 = "#N/A N/A"),G636="#N/A Real Time"),0,G636*J636*V636/M636)</f>
        <v>0</v>
      </c>
      <c r="R636" s="129">
        <f>Q636 / AA816*100</f>
        <v>0</v>
      </c>
      <c r="S636" s="273">
        <f>Q636 / AA856*100</f>
        <v>0</v>
      </c>
      <c r="T636" s="129">
        <f>IF(S636&lt;0,R636,0)</f>
        <v>0</v>
      </c>
      <c r="U636" s="273">
        <f>IF(S636&gt;0,R636,0)</f>
        <v>0</v>
      </c>
      <c r="V636" s="120">
        <f>IF(EXACT(D636,UPPER(D636)),1,0.01)/X636</f>
        <v>1</v>
      </c>
      <c r="W636" s="120">
        <v>0</v>
      </c>
      <c r="X636" s="120">
        <v>1</v>
      </c>
      <c r="Y636" s="127">
        <f>IF(AND(S636&lt;0,O636&gt;0),O636,0)</f>
        <v>0</v>
      </c>
      <c r="Z636" s="127">
        <f>IF(AND(S636&gt;0,O636&gt;0),O636,0)</f>
        <v>0</v>
      </c>
      <c r="AA636" s="74"/>
      <c r="AB636" s="130">
        <f>_xll.BDH(C636,$AB$11,$D$1,$D$1)</f>
        <v>34.81</v>
      </c>
      <c r="AC636" s="130">
        <f>IF(OR(OR(F636="#N/A N/A",F636="#N/A Real Time"),OR(AB636="#N/A N/A",AB636="#N/A Real Time")),0,  F636 - AB636)</f>
        <v>-0.12000000000000455</v>
      </c>
      <c r="AD636" s="177">
        <f>IF(OR(AB636=0,AB636="#N/A N/A"),0,AC636 / AB636*100)</f>
        <v>-0.34472852628556316</v>
      </c>
      <c r="AE636" s="132">
        <v>0</v>
      </c>
      <c r="AF636" s="133">
        <f>IF(D636 = D856,1,_xll.BDP(K636,$AF$11)*L636)</f>
        <v>1.1298999999999999</v>
      </c>
      <c r="AG636" s="134">
        <f>AC636*AE636*V636/AF636 / AI816</f>
        <v>0</v>
      </c>
      <c r="AH636" s="278">
        <f>AC636*AE636*V636/AF636 / AI856</f>
        <v>0</v>
      </c>
      <c r="AI636" s="77"/>
      <c r="AJ636" s="73"/>
      <c r="AK636" s="65"/>
    </row>
    <row r="637" spans="1:38" x14ac:dyDescent="0.2">
      <c r="B637" s="120">
        <v>19517</v>
      </c>
      <c r="C637" s="120"/>
      <c r="D637" s="120" t="s">
        <v>32</v>
      </c>
      <c r="E637" s="120" t="s">
        <v>65</v>
      </c>
      <c r="F637" s="121">
        <v>9.9999999999999995E-7</v>
      </c>
      <c r="G637" s="121">
        <v>9.9999999999999995E-7</v>
      </c>
      <c r="H637" s="122">
        <f>IF(OR(OR(G637="#N/A N/A",G637="#N/A Real Time"),OR(F637="#N/A N/A",F637="#N/A Real Time")),0,  G637 - F637)</f>
        <v>0</v>
      </c>
      <c r="I637" s="123">
        <f>IF(OR(F637=0,F637="#N/A N/A"),0,H637 / F637*100)</f>
        <v>0</v>
      </c>
      <c r="J637" s="124">
        <v>210610</v>
      </c>
      <c r="K637" s="120" t="str">
        <f>CONCATENATE(D856,D637, " Curncy")</f>
        <v>EURUSD Curncy</v>
      </c>
      <c r="L637" s="120">
        <f>IF(D637 = D856,1,_xll.BDP(K637,$L$11))</f>
        <v>1</v>
      </c>
      <c r="M637" s="260">
        <f>IF(D637 = D856,1,_xll.BDP(K637,$M$11)*L637)</f>
        <v>1.1314</v>
      </c>
      <c r="N637" s="126">
        <f>H637*J637*V637/M637</f>
        <v>0</v>
      </c>
      <c r="O637" s="127">
        <f>N637 / AA816</f>
        <v>0</v>
      </c>
      <c r="P637" s="268">
        <f>N637 / AA856</f>
        <v>0</v>
      </c>
      <c r="Q637" s="128">
        <f>IF(OR(OR(J637=0,G637 = "#N/A N/A"),G637="#N/A Real Time"),0,G637*J637*V637/M637)</f>
        <v>0.18614990277532262</v>
      </c>
      <c r="R637" s="129">
        <f>Q637 / AA816*100</f>
        <v>9.3114756226157451E-8</v>
      </c>
      <c r="S637" s="273">
        <f>Q637 / AA856*100</f>
        <v>8.6787152388011477E-8</v>
      </c>
      <c r="T637" s="129">
        <f>IF(S637&lt;0,R637,0)</f>
        <v>0</v>
      </c>
      <c r="U637" s="273">
        <f>IF(S637&gt;0,R637,0)</f>
        <v>9.3114756226157451E-8</v>
      </c>
      <c r="V637" s="120">
        <f>IF(EXACT(D637,UPPER(D637)),1,0.01)/X637</f>
        <v>1</v>
      </c>
      <c r="W637" s="120">
        <v>1</v>
      </c>
      <c r="X637" s="120">
        <v>1</v>
      </c>
      <c r="Y637" s="127">
        <f>IF(AND(S637&lt;0,O637&gt;0),O637,0)</f>
        <v>0</v>
      </c>
      <c r="Z637" s="127">
        <f>IF(AND(S637&gt;0,O637&gt;0),O637,0)</f>
        <v>0</v>
      </c>
      <c r="AA637" s="74"/>
      <c r="AB637" s="130">
        <v>9.9999999999999995E-7</v>
      </c>
      <c r="AC637" s="130">
        <f>IF(OR(OR(F637="#N/A N/A",F637="#N/A Real Time"),OR(AB637="#N/A N/A",AB637="#N/A Real Time")),0,  F637 - AB637)</f>
        <v>0</v>
      </c>
      <c r="AD637" s="177">
        <f>IF(OR(AB637=0,AB637="#N/A N/A"),0,AC637 / AB637*100)</f>
        <v>0</v>
      </c>
      <c r="AE637" s="132">
        <v>210610</v>
      </c>
      <c r="AF637" s="133">
        <f>IF(D637 = D856,1,_xll.BDP(K637,$AF$11)*L637)</f>
        <v>1.1298999999999999</v>
      </c>
      <c r="AG637" s="134">
        <f>AC637*AE637*V637/AF637 / AI816</f>
        <v>0</v>
      </c>
      <c r="AH637" s="278">
        <f>AC637*AE637*V637/AF637 / AI856</f>
        <v>0</v>
      </c>
      <c r="AI637" s="77"/>
      <c r="AJ637" s="73"/>
      <c r="AK637" s="65"/>
    </row>
    <row r="638" spans="1:38" x14ac:dyDescent="0.2">
      <c r="B638" s="120">
        <v>19321</v>
      </c>
      <c r="C638" s="120" t="s">
        <v>921</v>
      </c>
      <c r="D638" s="120" t="str">
        <f>_xll.BDP(C638,$D$11)</f>
        <v>USD</v>
      </c>
      <c r="E638" s="120" t="s">
        <v>993</v>
      </c>
      <c r="F638" s="121">
        <f>_xll.BDP(C638,$F$11)</f>
        <v>110.91</v>
      </c>
      <c r="G638" s="121">
        <f>_xll.BDP(C638,$G$11)</f>
        <v>110.91</v>
      </c>
      <c r="H638" s="122">
        <f>IF(OR(OR(G638="#N/A N/A",G638="#N/A Real Time"),OR(F638="#N/A N/A",F638="#N/A Real Time")),0,  G638 - F638)</f>
        <v>0</v>
      </c>
      <c r="I638" s="123">
        <f>IF(OR(F638=0,F638="#N/A N/A"),0,H638 / F638*100)</f>
        <v>0</v>
      </c>
      <c r="J638" s="124">
        <v>0</v>
      </c>
      <c r="K638" s="120" t="str">
        <f>CONCATENATE(D856,D638, " Curncy")</f>
        <v>EURUSD Curncy</v>
      </c>
      <c r="L638" s="120">
        <f>IF(D638 = D856,1,_xll.BDP(K638,$L$11))</f>
        <v>1</v>
      </c>
      <c r="M638" s="260">
        <f>IF(D638 = D856,1,_xll.BDP(K638,$M$11)*L638)</f>
        <v>1.1314</v>
      </c>
      <c r="N638" s="126">
        <f>H638*J638*V638/M638</f>
        <v>0</v>
      </c>
      <c r="O638" s="127">
        <f>N638 / AA816</f>
        <v>0</v>
      </c>
      <c r="P638" s="268">
        <f>N638 / AA856</f>
        <v>0</v>
      </c>
      <c r="Q638" s="128">
        <f>IF(OR(OR(J638=0,G638 = "#N/A N/A"),G638="#N/A Real Time"),0,G638*J638*V638/M638)</f>
        <v>0</v>
      </c>
      <c r="R638" s="129">
        <f>Q638 / AA816*100</f>
        <v>0</v>
      </c>
      <c r="S638" s="273">
        <f>Q638 / AA856*100</f>
        <v>0</v>
      </c>
      <c r="T638" s="129">
        <f>IF(S638&lt;0,R638,0)</f>
        <v>0</v>
      </c>
      <c r="U638" s="273">
        <f>IF(S638&gt;0,R638,0)</f>
        <v>0</v>
      </c>
      <c r="V638" s="120">
        <f>IF(EXACT(D638,UPPER(D638)),1,0.01)/X638</f>
        <v>1</v>
      </c>
      <c r="W638" s="120">
        <v>0</v>
      </c>
      <c r="X638" s="120">
        <v>1</v>
      </c>
      <c r="Y638" s="127">
        <f>IF(AND(S638&lt;0,O638&gt;0),O638,0)</f>
        <v>0</v>
      </c>
      <c r="Z638" s="127">
        <f>IF(AND(S638&gt;0,O638&gt;0),O638,0)</f>
        <v>0</v>
      </c>
      <c r="AA638" s="74"/>
      <c r="AB638" s="130">
        <f>_xll.BDH(C638,$AB$11,$D$1,$D$1)</f>
        <v>109.85</v>
      </c>
      <c r="AC638" s="130">
        <f>IF(OR(OR(F638="#N/A N/A",F638="#N/A Real Time"),OR(AB638="#N/A N/A",AB638="#N/A Real Time")),0,  F638 - AB638)</f>
        <v>1.0600000000000023</v>
      </c>
      <c r="AD638" s="177">
        <f>IF(OR(AB638=0,AB638="#N/A N/A"),0,AC638 / AB638*100)</f>
        <v>0.96495220755575994</v>
      </c>
      <c r="AE638" s="132">
        <v>0</v>
      </c>
      <c r="AF638" s="133">
        <f>IF(D638 = D856,1,_xll.BDP(K638,$AF$11)*L638)</f>
        <v>1.1298999999999999</v>
      </c>
      <c r="AG638" s="134">
        <f>AC638*AE638*V638/AF638 / AI816</f>
        <v>0</v>
      </c>
      <c r="AH638" s="278">
        <f>AC638*AE638*V638/AF638 / AI856</f>
        <v>0</v>
      </c>
      <c r="AI638" s="77"/>
      <c r="AJ638" s="73"/>
      <c r="AK638" s="65"/>
    </row>
    <row r="639" spans="1:38" x14ac:dyDescent="0.2">
      <c r="B639" s="120">
        <v>867</v>
      </c>
      <c r="C639" s="120" t="s">
        <v>64</v>
      </c>
      <c r="D639" s="120" t="str">
        <f>_xll.BDP(C639,$D$11)</f>
        <v>USD</v>
      </c>
      <c r="E639" s="120" t="s">
        <v>332</v>
      </c>
      <c r="F639" s="121">
        <f>_xll.BDP(C639,$F$11)</f>
        <v>198.87</v>
      </c>
      <c r="G639" s="121">
        <f>_xll.BDP(C639,$G$11)</f>
        <v>198.87</v>
      </c>
      <c r="H639" s="122">
        <f>IF(OR(OR(G639="#N/A N/A",G639="#N/A Real Time"),OR(F639="#N/A N/A",F639="#N/A Real Time")),0,  G639 - F639)</f>
        <v>0</v>
      </c>
      <c r="I639" s="123">
        <f>IF(OR(F639=0,F639="#N/A N/A"),0,H639 / F639*100)</f>
        <v>0</v>
      </c>
      <c r="J639" s="124">
        <v>-12300</v>
      </c>
      <c r="K639" s="120" t="str">
        <f>CONCATENATE(D856,D639, " Curncy")</f>
        <v>EURUSD Curncy</v>
      </c>
      <c r="L639" s="120">
        <f>IF(D639 = D856,1,_xll.BDP(K639,$L$11))</f>
        <v>1</v>
      </c>
      <c r="M639" s="260">
        <f>IF(D639 = D856,1,_xll.BDP(K639,$M$11)*L639)</f>
        <v>1.1314</v>
      </c>
      <c r="N639" s="126">
        <f>H639*J639*V639/M639</f>
        <v>0</v>
      </c>
      <c r="O639" s="127">
        <f>N639 / AA816</f>
        <v>0</v>
      </c>
      <c r="P639" s="268">
        <f>N639 / AA856</f>
        <v>0</v>
      </c>
      <c r="Q639" s="128">
        <f>IF(OR(OR(J639=0,G639 = "#N/A N/A"),G639="#N/A Real Time"),0,G639*J639*V639/M639)</f>
        <v>-2162012.5508219907</v>
      </c>
      <c r="R639" s="129">
        <f>Q639 / AA816*100</f>
        <v>-1.0814685832560655</v>
      </c>
      <c r="S639" s="273">
        <f>Q639 / AA856*100</f>
        <v>-1.0079774951021665</v>
      </c>
      <c r="T639" s="129">
        <f>IF(S639&lt;0,R639,0)</f>
        <v>-1.0814685832560655</v>
      </c>
      <c r="U639" s="273">
        <f>IF(S639&gt;0,R639,0)</f>
        <v>0</v>
      </c>
      <c r="V639" s="120">
        <f>IF(EXACT(D639,UPPER(D639)),1,0.01)/X639</f>
        <v>1</v>
      </c>
      <c r="W639" s="120">
        <v>0</v>
      </c>
      <c r="X639" s="120">
        <v>1</v>
      </c>
      <c r="Y639" s="127">
        <f>IF(AND(S639&lt;0,O639&gt;0),O639,0)</f>
        <v>0</v>
      </c>
      <c r="Z639" s="127">
        <f>IF(AND(S639&gt;0,O639&gt;0),O639,0)</f>
        <v>0</v>
      </c>
      <c r="AA639" s="74"/>
      <c r="AB639" s="130">
        <f>_xll.BDH(C639,$AB$11,$D$1,$D$1)</f>
        <v>198.95</v>
      </c>
      <c r="AC639" s="130">
        <f>IF(OR(OR(F639="#N/A N/A",F639="#N/A Real Time"),OR(AB639="#N/A N/A",AB639="#N/A Real Time")),0,  F639 - AB639)</f>
        <v>-7.9999999999984084E-2</v>
      </c>
      <c r="AD639" s="177">
        <f>IF(OR(AB639=0,AB639="#N/A N/A"),0,AC639 / AB639*100)</f>
        <v>-4.0211108318665034E-2</v>
      </c>
      <c r="AE639" s="132">
        <v>-12300</v>
      </c>
      <c r="AF639" s="133">
        <f>IF(D639 = D856,1,_xll.BDP(K639,$AF$11)*L639)</f>
        <v>1.1298999999999999</v>
      </c>
      <c r="AG639" s="134">
        <f>AC639*AE639*V639/AF639 / AI816</f>
        <v>4.3473498677575249E-6</v>
      </c>
      <c r="AH639" s="278">
        <f>AC639*AE639*V639/AF639 / AI856</f>
        <v>4.0519141573525789E-6</v>
      </c>
      <c r="AI639" s="77"/>
      <c r="AJ639" s="73"/>
      <c r="AK639" s="65"/>
    </row>
    <row r="640" spans="1:38" x14ac:dyDescent="0.2">
      <c r="B640" s="120">
        <v>8563</v>
      </c>
      <c r="C640" s="120" t="s">
        <v>922</v>
      </c>
      <c r="D640" s="120" t="str">
        <f>_xll.BDP(C640,$D$11)</f>
        <v>USD</v>
      </c>
      <c r="E640" s="120" t="s">
        <v>994</v>
      </c>
      <c r="F640" s="121">
        <f>_xll.BDP(C640,$F$11)</f>
        <v>32.200000000000003</v>
      </c>
      <c r="G640" s="121">
        <f>_xll.BDP(C640,$G$11)</f>
        <v>32.200000000000003</v>
      </c>
      <c r="H640" s="122">
        <f>IF(OR(OR(G640="#N/A N/A",G640="#N/A Real Time"),OR(F640="#N/A N/A",F640="#N/A Real Time")),0,  G640 - F640)</f>
        <v>0</v>
      </c>
      <c r="I640" s="123">
        <f>IF(OR(F640=0,F640="#N/A N/A"),0,H640 / F640*100)</f>
        <v>0</v>
      </c>
      <c r="J640" s="124">
        <v>0</v>
      </c>
      <c r="K640" s="120" t="str">
        <f>CONCATENATE(D856,D640, " Curncy")</f>
        <v>EURUSD Curncy</v>
      </c>
      <c r="L640" s="120">
        <f>IF(D640 = D856,1,_xll.BDP(K640,$L$11))</f>
        <v>1</v>
      </c>
      <c r="M640" s="260">
        <f>IF(D640 = D856,1,_xll.BDP(K640,$M$11)*L640)</f>
        <v>1.1314</v>
      </c>
      <c r="N640" s="126">
        <f>H640*J640*V640/M640</f>
        <v>0</v>
      </c>
      <c r="O640" s="127">
        <f>N640 / AA816</f>
        <v>0</v>
      </c>
      <c r="P640" s="268">
        <f>N640 / AA856</f>
        <v>0</v>
      </c>
      <c r="Q640" s="128">
        <f>IF(OR(OR(J640=0,G640 = "#N/A N/A"),G640="#N/A Real Time"),0,G640*J640*V640/M640)</f>
        <v>0</v>
      </c>
      <c r="R640" s="129">
        <f>Q640 / AA816*100</f>
        <v>0</v>
      </c>
      <c r="S640" s="273">
        <f>Q640 / AA856*100</f>
        <v>0</v>
      </c>
      <c r="T640" s="129">
        <f>IF(S640&lt;0,R640,0)</f>
        <v>0</v>
      </c>
      <c r="U640" s="273">
        <f>IF(S640&gt;0,R640,0)</f>
        <v>0</v>
      </c>
      <c r="V640" s="120">
        <f>IF(EXACT(D640,UPPER(D640)),1,0.01)/X640</f>
        <v>1</v>
      </c>
      <c r="W640" s="120">
        <v>0</v>
      </c>
      <c r="X640" s="120">
        <v>1</v>
      </c>
      <c r="Y640" s="127">
        <f>IF(AND(S640&lt;0,O640&gt;0),O640,0)</f>
        <v>0</v>
      </c>
      <c r="Z640" s="127">
        <f>IF(AND(S640&gt;0,O640&gt;0),O640,0)</f>
        <v>0</v>
      </c>
      <c r="AA640" s="74"/>
      <c r="AB640" s="130">
        <f>_xll.BDH(C640,$AB$11,$D$1,$D$1)</f>
        <v>32.200000000000003</v>
      </c>
      <c r="AC640" s="130">
        <f>IF(OR(OR(F640="#N/A N/A",F640="#N/A Real Time"),OR(AB640="#N/A N/A",AB640="#N/A Real Time")),0,  F640 - AB640)</f>
        <v>0</v>
      </c>
      <c r="AD640" s="177">
        <f>IF(OR(AB640=0,AB640="#N/A N/A"),0,AC640 / AB640*100)</f>
        <v>0</v>
      </c>
      <c r="AE640" s="132">
        <v>0</v>
      </c>
      <c r="AF640" s="133">
        <f>IF(D640 = D856,1,_xll.BDP(K640,$AF$11)*L640)</f>
        <v>1.1298999999999999</v>
      </c>
      <c r="AG640" s="134">
        <f>AC640*AE640*V640/AF640 / AI816</f>
        <v>0</v>
      </c>
      <c r="AH640" s="278">
        <f>AC640*AE640*V640/AF640 / AI856</f>
        <v>0</v>
      </c>
      <c r="AI640" s="77"/>
      <c r="AJ640" s="73"/>
      <c r="AK640" s="65"/>
    </row>
    <row r="641" spans="1:37" x14ac:dyDescent="0.2">
      <c r="B641" s="120">
        <v>10335</v>
      </c>
      <c r="C641" s="120" t="s">
        <v>924</v>
      </c>
      <c r="D641" s="120" t="str">
        <f>_xll.BDP(C641,$D$11)</f>
        <v>USD</v>
      </c>
      <c r="E641" s="120" t="s">
        <v>996</v>
      </c>
      <c r="F641" s="121">
        <f>_xll.BDP(C641,$F$11)</f>
        <v>83.76</v>
      </c>
      <c r="G641" s="121">
        <f>_xll.BDP(C641,$G$11)</f>
        <v>83.76</v>
      </c>
      <c r="H641" s="122">
        <f>IF(OR(OR(G641="#N/A N/A",G641="#N/A Real Time"),OR(F641="#N/A N/A",F641="#N/A Real Time")),0,  G641 - F641)</f>
        <v>0</v>
      </c>
      <c r="I641" s="123">
        <f>IF(OR(F641=0,F641="#N/A N/A"),0,H641 / F641*100)</f>
        <v>0</v>
      </c>
      <c r="J641" s="124">
        <v>0</v>
      </c>
      <c r="K641" s="120" t="str">
        <f>CONCATENATE(D856,D641, " Curncy")</f>
        <v>EURUSD Curncy</v>
      </c>
      <c r="L641" s="120">
        <f>IF(D641 = D856,1,_xll.BDP(K641,$L$11))</f>
        <v>1</v>
      </c>
      <c r="M641" s="260">
        <f>IF(D641 = D856,1,_xll.BDP(K641,$M$11)*L641)</f>
        <v>1.1314</v>
      </c>
      <c r="N641" s="126">
        <f>H641*J641*V641/M641</f>
        <v>0</v>
      </c>
      <c r="O641" s="127">
        <f>N641 / AA816</f>
        <v>0</v>
      </c>
      <c r="P641" s="268">
        <f>N641 / AA856</f>
        <v>0</v>
      </c>
      <c r="Q641" s="128">
        <f>IF(OR(OR(J641=0,G641 = "#N/A N/A"),G641="#N/A Real Time"),0,G641*J641*V641/M641)</f>
        <v>0</v>
      </c>
      <c r="R641" s="129">
        <f>Q641 / AA816*100</f>
        <v>0</v>
      </c>
      <c r="S641" s="273">
        <f>Q641 / AA856*100</f>
        <v>0</v>
      </c>
      <c r="T641" s="129">
        <f>IF(S641&lt;0,R641,0)</f>
        <v>0</v>
      </c>
      <c r="U641" s="273">
        <f>IF(S641&gt;0,R641,0)</f>
        <v>0</v>
      </c>
      <c r="V641" s="120">
        <f>IF(EXACT(D641,UPPER(D641)),1,0.01)/X641</f>
        <v>1</v>
      </c>
      <c r="W641" s="120">
        <v>0</v>
      </c>
      <c r="X641" s="120">
        <v>1</v>
      </c>
      <c r="Y641" s="127">
        <f>IF(AND(S641&lt;0,O641&gt;0),O641,0)</f>
        <v>0</v>
      </c>
      <c r="Z641" s="127">
        <f>IF(AND(S641&gt;0,O641&gt;0),O641,0)</f>
        <v>0</v>
      </c>
      <c r="AA641" s="74"/>
      <c r="AB641" s="130">
        <f>_xll.BDH(C641,$AB$11,$D$1,$D$1)</f>
        <v>81.25</v>
      </c>
      <c r="AC641" s="130">
        <f>IF(OR(OR(F641="#N/A N/A",F641="#N/A Real Time"),OR(AB641="#N/A N/A",AB641="#N/A Real Time")),0,  F641 - AB641)</f>
        <v>2.5100000000000051</v>
      </c>
      <c r="AD641" s="177">
        <f>IF(OR(AB641=0,AB641="#N/A N/A"),0,AC641 / AB641*100)</f>
        <v>3.0892307692307752</v>
      </c>
      <c r="AE641" s="132">
        <v>0</v>
      </c>
      <c r="AF641" s="133">
        <f>IF(D641 = D856,1,_xll.BDP(K641,$AF$11)*L641)</f>
        <v>1.1298999999999999</v>
      </c>
      <c r="AG641" s="134">
        <f>AC641*AE641*V641/AF641 / AI816</f>
        <v>0</v>
      </c>
      <c r="AH641" s="278">
        <f>AC641*AE641*V641/AF641 / AI856</f>
        <v>0</v>
      </c>
      <c r="AI641" s="77"/>
      <c r="AJ641" s="73"/>
      <c r="AK641" s="65"/>
    </row>
    <row r="642" spans="1:37" x14ac:dyDescent="0.2">
      <c r="B642" s="120">
        <v>17946</v>
      </c>
      <c r="C642" s="120" t="s">
        <v>63</v>
      </c>
      <c r="D642" s="120" t="str">
        <f>_xll.BDP(C642,$D$11)</f>
        <v>USD</v>
      </c>
      <c r="E642" s="120" t="s">
        <v>306</v>
      </c>
      <c r="F642" s="121">
        <f>_xll.BDP(C642,$F$11)</f>
        <v>36.11</v>
      </c>
      <c r="G642" s="121">
        <f>_xll.BDP(C642,$G$11)</f>
        <v>36.11</v>
      </c>
      <c r="H642" s="122">
        <f>IF(OR(OR(G642="#N/A N/A",G642="#N/A Real Time"),OR(F642="#N/A N/A",F642="#N/A Real Time")),0,  G642 - F642)</f>
        <v>0</v>
      </c>
      <c r="I642" s="123">
        <f>IF(OR(F642=0,F642="#N/A N/A"),0,H642 / F642*100)</f>
        <v>0</v>
      </c>
      <c r="J642" s="124">
        <v>0</v>
      </c>
      <c r="K642" s="120" t="str">
        <f>CONCATENATE(D856,D642, " Curncy")</f>
        <v>EURUSD Curncy</v>
      </c>
      <c r="L642" s="120">
        <f>IF(D642 = D856,1,_xll.BDP(K642,$L$11))</f>
        <v>1</v>
      </c>
      <c r="M642" s="260">
        <f>IF(D642 = D856,1,_xll.BDP(K642,$M$11)*L642)</f>
        <v>1.1314</v>
      </c>
      <c r="N642" s="126">
        <f>H642*J642*V642/M642</f>
        <v>0</v>
      </c>
      <c r="O642" s="127">
        <f>N642 / AA816</f>
        <v>0</v>
      </c>
      <c r="P642" s="268">
        <f>N642 / AA856</f>
        <v>0</v>
      </c>
      <c r="Q642" s="128">
        <f>IF(OR(OR(J642=0,G642 = "#N/A N/A"),G642="#N/A Real Time"),0,G642*J642*V642/M642)</f>
        <v>0</v>
      </c>
      <c r="R642" s="129">
        <f>Q642 / AA816*100</f>
        <v>0</v>
      </c>
      <c r="S642" s="273">
        <f>Q642 / AA856*100</f>
        <v>0</v>
      </c>
      <c r="T642" s="129">
        <f>IF(S642&lt;0,R642,0)</f>
        <v>0</v>
      </c>
      <c r="U642" s="273">
        <f>IF(S642&gt;0,R642,0)</f>
        <v>0</v>
      </c>
      <c r="V642" s="120">
        <f>IF(EXACT(D642,UPPER(D642)),1,0.01)/X642</f>
        <v>1</v>
      </c>
      <c r="W642" s="120">
        <v>0</v>
      </c>
      <c r="X642" s="120">
        <v>1</v>
      </c>
      <c r="Y642" s="127">
        <f>IF(AND(S642&lt;0,O642&gt;0),O642,0)</f>
        <v>0</v>
      </c>
      <c r="Z642" s="127">
        <f>IF(AND(S642&gt;0,O642&gt;0),O642,0)</f>
        <v>0</v>
      </c>
      <c r="AA642" s="74"/>
      <c r="AB642" s="130">
        <f>_xll.BDH(C642,$AB$11,$D$1,$D$1)</f>
        <v>35.61</v>
      </c>
      <c r="AC642" s="130">
        <f>IF(OR(OR(F642="#N/A N/A",F642="#N/A Real Time"),OR(AB642="#N/A N/A",AB642="#N/A Real Time")),0,  F642 - AB642)</f>
        <v>0.5</v>
      </c>
      <c r="AD642" s="177">
        <f>IF(OR(AB642=0,AB642="#N/A N/A"),0,AC642 / AB642*100)</f>
        <v>1.4040999719180005</v>
      </c>
      <c r="AE642" s="132">
        <v>0</v>
      </c>
      <c r="AF642" s="133">
        <f>IF(D642 = D856,1,_xll.BDP(K642,$AF$11)*L642)</f>
        <v>1.1298999999999999</v>
      </c>
      <c r="AG642" s="134">
        <f>AC642*AE642*V642/AF642 / AI816</f>
        <v>0</v>
      </c>
      <c r="AH642" s="278">
        <f>AC642*AE642*V642/AF642 / AI856</f>
        <v>0</v>
      </c>
      <c r="AI642" s="77"/>
      <c r="AJ642" s="73"/>
      <c r="AK642" s="65"/>
    </row>
    <row r="643" spans="1:37" s="117" customFormat="1" ht="12" customHeight="1" x14ac:dyDescent="0.2">
      <c r="A643" s="120"/>
      <c r="B643" s="120">
        <v>27244</v>
      </c>
      <c r="C643" s="120" t="s">
        <v>1630</v>
      </c>
      <c r="D643" s="120" t="str">
        <f>_xll.BDP(C643,$D$11)</f>
        <v>USD</v>
      </c>
      <c r="E643" s="120" t="s">
        <v>1631</v>
      </c>
      <c r="F643" s="121">
        <f>_xll.BDP(C643,$F$11)</f>
        <v>2.85</v>
      </c>
      <c r="G643" s="121">
        <f>_xll.BDP(C643,$G$11)</f>
        <v>2.85</v>
      </c>
      <c r="H643" s="122">
        <f>IF(OR(OR(G643="#N/A N/A",G643="#N/A Real Time"),OR(F643="#N/A N/A",F643="#N/A Real Time")),0,  G643 - F643)</f>
        <v>0</v>
      </c>
      <c r="I643" s="123">
        <f>IF(OR(F643=0,F643="#N/A N/A"),0,H643 / F643*100)</f>
        <v>0</v>
      </c>
      <c r="J643" s="124">
        <v>587900</v>
      </c>
      <c r="K643" s="120" t="str">
        <f>CONCATENATE(D856,D643, " Curncy")</f>
        <v>EURUSD Curncy</v>
      </c>
      <c r="L643" s="120">
        <f>IF(D643 = D856,1,_xll.BDP(K643,$L$11))</f>
        <v>1</v>
      </c>
      <c r="M643" s="260">
        <f>IF(D643 = D856,1,_xll.BDP(K643,$M$11)*L643)</f>
        <v>1.1314</v>
      </c>
      <c r="N643" s="126">
        <f>H643*J643*V643/M643</f>
        <v>0</v>
      </c>
      <c r="O643" s="127">
        <f>N643 / AA816</f>
        <v>0</v>
      </c>
      <c r="P643" s="268">
        <f>N643 / AA856</f>
        <v>0</v>
      </c>
      <c r="Q643" s="128">
        <f>IF(OR(OR(J643=0,G643 = "#N/A N/A"),G643="#N/A Real Time"),0,G643*J643*V643/M643)</f>
        <v>1480921.8667138061</v>
      </c>
      <c r="R643" s="129">
        <f>Q643 / AA816*100</f>
        <v>0.7407776020999487</v>
      </c>
      <c r="S643" s="273">
        <f>Q643 / AA856*100</f>
        <v>0.69043813509994334</v>
      </c>
      <c r="T643" s="129">
        <f>IF(S643&lt;0,R643,0)</f>
        <v>0</v>
      </c>
      <c r="U643" s="273">
        <f>IF(S643&gt;0,R643,0)</f>
        <v>0.7407776020999487</v>
      </c>
      <c r="V643" s="120">
        <f>IF(EXACT(D643,UPPER(D643)),1,0.01)/X643</f>
        <v>1</v>
      </c>
      <c r="W643" s="120">
        <v>0</v>
      </c>
      <c r="X643" s="120">
        <v>1</v>
      </c>
      <c r="Y643" s="127">
        <f>IF(AND(S643&lt;0,O643&gt;0),O643,0)</f>
        <v>0</v>
      </c>
      <c r="Z643" s="127">
        <f>IF(AND(S643&gt;0,O643&gt;0),O643,0)</f>
        <v>0</v>
      </c>
      <c r="AA643" s="120"/>
      <c r="AB643" s="130">
        <f>_xll.BDH(C643,$AB$11,$D$1,$D$1)</f>
        <v>2.87</v>
      </c>
      <c r="AC643" s="130">
        <f>IF(OR(OR(F643="#N/A N/A",F643="#N/A Real Time"),OR(AB643="#N/A N/A",AB643="#N/A Real Time")),0,  F643 - AB643)</f>
        <v>-2.0000000000000018E-2</v>
      </c>
      <c r="AD643" s="177">
        <f>IF(OR(AB643=0,AB643="#N/A N/A"),0,AC643 / AB643*100)</f>
        <v>-0.69686411149825844</v>
      </c>
      <c r="AE643" s="132">
        <v>587900</v>
      </c>
      <c r="AF643" s="133">
        <f>IF(D643 = D856,1,_xll.BDP(K643,$AF$11)*L643)</f>
        <v>1.1298999999999999</v>
      </c>
      <c r="AG643" s="134">
        <f>AC643*AE643*V643/AF643 / AI816</f>
        <v>-5.1947296488926017E-5</v>
      </c>
      <c r="AH643" s="278">
        <f>AC643*AE643*V643/AF643 / AI856</f>
        <v>-4.8417079941220677E-5</v>
      </c>
      <c r="AI643" s="135"/>
      <c r="AJ643" s="73"/>
      <c r="AK643" s="65"/>
    </row>
    <row r="644" spans="1:37" x14ac:dyDescent="0.2">
      <c r="A644" s="120"/>
      <c r="B644" s="120">
        <v>28021</v>
      </c>
      <c r="C644" s="120" t="s">
        <v>1347</v>
      </c>
      <c r="D644" s="120" t="str">
        <f>_xll.BDP(C644,$D$11)</f>
        <v>USD</v>
      </c>
      <c r="E644" s="120" t="s">
        <v>1348</v>
      </c>
      <c r="F644" s="121">
        <f>_xll.BDP(C644,$F$11)</f>
        <v>23.92</v>
      </c>
      <c r="G644" s="121">
        <f>_xll.BDP(C644,$G$11)</f>
        <v>23.92</v>
      </c>
      <c r="H644" s="122">
        <f>IF(OR(OR(G644="#N/A N/A",G644="#N/A Real Time"),OR(F644="#N/A N/A",F644="#N/A Real Time")),0,  G644 - F644)</f>
        <v>0</v>
      </c>
      <c r="I644" s="123">
        <f>IF(OR(F644=0,F644="#N/A N/A"),0,H644 / F644*100)</f>
        <v>0</v>
      </c>
      <c r="J644" s="124">
        <v>0</v>
      </c>
      <c r="K644" s="120" t="str">
        <f>CONCATENATE(D856,D644, " Curncy")</f>
        <v>EURUSD Curncy</v>
      </c>
      <c r="L644" s="120">
        <f>IF(D644 = D856,1,_xll.BDP(K644,$L$11))</f>
        <v>1</v>
      </c>
      <c r="M644" s="260">
        <f>IF(D644 = D856,1,_xll.BDP(K644,$M$11)*L644)</f>
        <v>1.1314</v>
      </c>
      <c r="N644" s="126">
        <f>H644*J644*V644/M644</f>
        <v>0</v>
      </c>
      <c r="O644" s="127">
        <f>N644 / AA816</f>
        <v>0</v>
      </c>
      <c r="P644" s="268">
        <f>N644 / AA856</f>
        <v>0</v>
      </c>
      <c r="Q644" s="128">
        <f>IF(OR(OR(J644=0,G644 = "#N/A N/A"),G644="#N/A Real Time"),0,G644*J644*V644/M644)</f>
        <v>0</v>
      </c>
      <c r="R644" s="129">
        <f>Q644 / AA816*100</f>
        <v>0</v>
      </c>
      <c r="S644" s="273">
        <f>Q644 / AA856*100</f>
        <v>0</v>
      </c>
      <c r="T644" s="129">
        <f>IF(S644&lt;0,R644,0)</f>
        <v>0</v>
      </c>
      <c r="U644" s="273">
        <f>IF(S644&gt;0,R644,0)</f>
        <v>0</v>
      </c>
      <c r="V644" s="120">
        <f>IF(EXACT(D644,UPPER(D644)),1,0.01)/X644</f>
        <v>1</v>
      </c>
      <c r="W644" s="120">
        <v>0</v>
      </c>
      <c r="X644" s="120">
        <v>1</v>
      </c>
      <c r="Y644" s="127">
        <f>IF(AND(S644&lt;0,O644&gt;0),O644,0)</f>
        <v>0</v>
      </c>
      <c r="Z644" s="127">
        <f>IF(AND(S644&gt;0,O644&gt;0),O644,0)</f>
        <v>0</v>
      </c>
      <c r="AA644" s="120"/>
      <c r="AB644" s="130">
        <f>_xll.BDH(C644,$AB$11,$D$1,$D$1)</f>
        <v>24.23</v>
      </c>
      <c r="AC644" s="130">
        <f>IF(OR(OR(F644="#N/A N/A",F644="#N/A Real Time"),OR(AB644="#N/A N/A",AB644="#N/A Real Time")),0,  F644 - AB644)</f>
        <v>-0.30999999999999872</v>
      </c>
      <c r="AD644" s="177">
        <f>IF(OR(AB644=0,AB644="#N/A N/A"),0,AC644 / AB644*100)</f>
        <v>-1.2794056954188968</v>
      </c>
      <c r="AE644" s="132">
        <v>0</v>
      </c>
      <c r="AF644" s="133">
        <f>IF(D644 = D856,1,_xll.BDP(K644,$AF$11)*L644)</f>
        <v>1.1298999999999999</v>
      </c>
      <c r="AG644" s="134">
        <f>AC644*AE644*V644/AF644 / AI816</f>
        <v>0</v>
      </c>
      <c r="AH644" s="278">
        <f>AC644*AE644*V644/AF644 / AI856</f>
        <v>0</v>
      </c>
      <c r="AI644" s="135"/>
      <c r="AJ644" s="73"/>
      <c r="AK644" s="65"/>
    </row>
    <row r="645" spans="1:37" x14ac:dyDescent="0.2">
      <c r="B645" s="120">
        <v>19642</v>
      </c>
      <c r="C645" s="120" t="s">
        <v>62</v>
      </c>
      <c r="D645" s="120" t="str">
        <f>_xll.BDP(C645,$D$11)</f>
        <v>USD</v>
      </c>
      <c r="E645" s="120" t="s">
        <v>331</v>
      </c>
      <c r="F645" s="121">
        <f>_xll.BDP(C645,$F$11)</f>
        <v>48.43</v>
      </c>
      <c r="G645" s="121">
        <f>_xll.BDP(C645,$G$11)</f>
        <v>48.43</v>
      </c>
      <c r="H645" s="122">
        <f>IF(OR(OR(G645="#N/A N/A",G645="#N/A Real Time"),OR(F645="#N/A N/A",F645="#N/A Real Time")),0,  G645 - F645)</f>
        <v>0</v>
      </c>
      <c r="I645" s="123">
        <f>IF(OR(F645=0,F645="#N/A N/A"),0,H645 / F645*100)</f>
        <v>0</v>
      </c>
      <c r="J645" s="124">
        <v>280849</v>
      </c>
      <c r="K645" s="120" t="str">
        <f>CONCATENATE(D856,D645, " Curncy")</f>
        <v>EURUSD Curncy</v>
      </c>
      <c r="L645" s="120">
        <f>IF(D645 = D856,1,_xll.BDP(K645,$L$11))</f>
        <v>1</v>
      </c>
      <c r="M645" s="260">
        <f>IF(D645 = D856,1,_xll.BDP(K645,$M$11)*L645)</f>
        <v>1.1314</v>
      </c>
      <c r="N645" s="126">
        <f>H645*J645*V645/M645</f>
        <v>0</v>
      </c>
      <c r="O645" s="127">
        <f>N645 / AA816</f>
        <v>0</v>
      </c>
      <c r="P645" s="268">
        <f>N645 / AA856</f>
        <v>0</v>
      </c>
      <c r="Q645" s="128">
        <f>IF(OR(OR(J645=0,G645 = "#N/A N/A"),G645="#N/A Real Time"),0,G645*J645*V645/M645)</f>
        <v>12021846.446879972</v>
      </c>
      <c r="R645" s="129">
        <f>Q645 / AA816*100</f>
        <v>6.0134938810074035</v>
      </c>
      <c r="S645" s="273">
        <f>Q645 / AA856*100</f>
        <v>5.6048475127592683</v>
      </c>
      <c r="T645" s="129">
        <f>IF(S645&lt;0,R645,0)</f>
        <v>0</v>
      </c>
      <c r="U645" s="273">
        <f>IF(S645&gt;0,R645,0)</f>
        <v>6.0134938810074035</v>
      </c>
      <c r="V645" s="120">
        <f>IF(EXACT(D645,UPPER(D645)),1,0.01)/X645</f>
        <v>1</v>
      </c>
      <c r="W645" s="120">
        <v>0</v>
      </c>
      <c r="X645" s="120">
        <v>1</v>
      </c>
      <c r="Y645" s="127">
        <f>IF(AND(S645&lt;0,O645&gt;0),O645,0)</f>
        <v>0</v>
      </c>
      <c r="Z645" s="127">
        <f>IF(AND(S645&gt;0,O645&gt;0),O645,0)</f>
        <v>0</v>
      </c>
      <c r="AA645" s="74"/>
      <c r="AB645" s="130">
        <f>_xll.BDH(C645,$AB$11,$D$1,$D$1)</f>
        <v>46.1</v>
      </c>
      <c r="AC645" s="130">
        <f>IF(OR(OR(F645="#N/A N/A",F645="#N/A Real Time"),OR(AB645="#N/A N/A",AB645="#N/A Real Time")),0,  F645 - AB645)</f>
        <v>2.3299999999999983</v>
      </c>
      <c r="AD645" s="177">
        <f>IF(OR(AB645=0,AB645="#N/A N/A"),0,AC645 / AB645*100)</f>
        <v>5.0542299349240736</v>
      </c>
      <c r="AE645" s="132">
        <v>280849</v>
      </c>
      <c r="AF645" s="133">
        <f>IF(D645 = D856,1,_xll.BDP(K645,$AF$11)*L645)</f>
        <v>1.1298999999999999</v>
      </c>
      <c r="AG645" s="134">
        <f>AC645*AE645*V645/AF645 / AI816</f>
        <v>2.891067937818573E-3</v>
      </c>
      <c r="AH645" s="278">
        <f>AC645*AE645*V645/AF645 / AI856</f>
        <v>2.6945977350467465E-3</v>
      </c>
      <c r="AI645" s="77"/>
      <c r="AJ645" s="73"/>
      <c r="AK645" s="65"/>
    </row>
    <row r="646" spans="1:37" x14ac:dyDescent="0.2">
      <c r="B646" s="120">
        <v>2578</v>
      </c>
      <c r="C646" s="120" t="s">
        <v>925</v>
      </c>
      <c r="D646" s="120" t="str">
        <f>_xll.BDP(C646,$D$11)</f>
        <v>USD</v>
      </c>
      <c r="E646" s="120" t="s">
        <v>997</v>
      </c>
      <c r="F646" s="121">
        <f>_xll.BDP(C646,$F$11)</f>
        <v>30.17</v>
      </c>
      <c r="G646" s="121">
        <f>_xll.BDP(C646,$G$11)</f>
        <v>30.17</v>
      </c>
      <c r="H646" s="122">
        <f>IF(OR(OR(G646="#N/A N/A",G646="#N/A Real Time"),OR(F646="#N/A N/A",F646="#N/A Real Time")),0,  G646 - F646)</f>
        <v>0</v>
      </c>
      <c r="I646" s="123">
        <f>IF(OR(F646=0,F646="#N/A N/A"),0,H646 / F646*100)</f>
        <v>0</v>
      </c>
      <c r="J646" s="124">
        <v>-174400</v>
      </c>
      <c r="K646" s="120" t="str">
        <f>CONCATENATE(D856,D646, " Curncy")</f>
        <v>EURUSD Curncy</v>
      </c>
      <c r="L646" s="120">
        <f>IF(D646 = D856,1,_xll.BDP(K646,$L$11))</f>
        <v>1</v>
      </c>
      <c r="M646" s="260">
        <f>IF(D646 = D856,1,_xll.BDP(K646,$M$11)*L646)</f>
        <v>1.1314</v>
      </c>
      <c r="N646" s="126">
        <f>H646*J646*V646/M646</f>
        <v>0</v>
      </c>
      <c r="O646" s="127">
        <f>N646 / AA816</f>
        <v>0</v>
      </c>
      <c r="P646" s="268">
        <f>N646 / AA856</f>
        <v>0</v>
      </c>
      <c r="Q646" s="128">
        <f>IF(OR(OR(J646=0,G646 = "#N/A N/A"),G646="#N/A Real Time"),0,G646*J646*V646/M646)</f>
        <v>-4650563.903128867</v>
      </c>
      <c r="R646" s="129">
        <f>Q646 / AA816*100</f>
        <v>-2.3262763917565588</v>
      </c>
      <c r="S646" s="273">
        <f>Q646 / AA856*100</f>
        <v>-2.1681945149236781</v>
      </c>
      <c r="T646" s="129">
        <f>IF(S646&lt;0,R646,0)</f>
        <v>-2.3262763917565588</v>
      </c>
      <c r="U646" s="273">
        <f>IF(S646&gt;0,R646,0)</f>
        <v>0</v>
      </c>
      <c r="V646" s="120">
        <f>IF(EXACT(D646,UPPER(D646)),1,0.01)/X646</f>
        <v>1</v>
      </c>
      <c r="W646" s="120">
        <v>0</v>
      </c>
      <c r="X646" s="120">
        <v>1</v>
      </c>
      <c r="Y646" s="127">
        <f>IF(AND(S646&lt;0,O646&gt;0),O646,0)</f>
        <v>0</v>
      </c>
      <c r="Z646" s="127">
        <f>IF(AND(S646&gt;0,O646&gt;0),O646,0)</f>
        <v>0</v>
      </c>
      <c r="AA646" s="74"/>
      <c r="AB646" s="130">
        <f>_xll.BDH(C646,$AB$11,$D$1,$D$1)</f>
        <v>29.07</v>
      </c>
      <c r="AC646" s="130">
        <f>IF(OR(OR(F646="#N/A N/A",F646="#N/A Real Time"),OR(AB646="#N/A N/A",AB646="#N/A Real Time")),0,  F646 - AB646)</f>
        <v>1.1000000000000014</v>
      </c>
      <c r="AD646" s="177">
        <f>IF(OR(AB646=0,AB646="#N/A N/A"),0,AC646 / AB646*100)</f>
        <v>3.7839697282421785</v>
      </c>
      <c r="AE646" s="132">
        <v>-174400</v>
      </c>
      <c r="AF646" s="133">
        <f>IF(D646 = D856,1,_xll.BDP(K646,$AF$11)*L646)</f>
        <v>1.1298999999999999</v>
      </c>
      <c r="AG646" s="134">
        <f>AC646*AE646*V646/AF646 / AI816</f>
        <v>-8.4755650267354739E-4</v>
      </c>
      <c r="AH646" s="278">
        <f>AC646*AE646*V646/AF646 / AI856</f>
        <v>-7.8995854872629509E-4</v>
      </c>
      <c r="AI646" s="77"/>
      <c r="AJ646" s="73"/>
      <c r="AK646" s="65"/>
    </row>
    <row r="647" spans="1:37" x14ac:dyDescent="0.2">
      <c r="B647" s="120">
        <v>24046</v>
      </c>
      <c r="C647" s="120" t="s">
        <v>61</v>
      </c>
      <c r="D647" s="120" t="str">
        <f>_xll.BDP(C647,$D$11)</f>
        <v>USD</v>
      </c>
      <c r="E647" s="120" t="s">
        <v>330</v>
      </c>
      <c r="F647" s="121">
        <f>_xll.BDP(C647,$F$11)</f>
        <v>9.16</v>
      </c>
      <c r="G647" s="121">
        <f>_xll.BDP(C647,$G$11)</f>
        <v>9.16</v>
      </c>
      <c r="H647" s="122">
        <f>IF(OR(OR(G647="#N/A N/A",G647="#N/A Real Time"),OR(F647="#N/A N/A",F647="#N/A Real Time")),0,  G647 - F647)</f>
        <v>0</v>
      </c>
      <c r="I647" s="123">
        <f>IF(OR(F647=0,F647="#N/A N/A"),0,H647 / F647*100)</f>
        <v>0</v>
      </c>
      <c r="J647" s="124">
        <v>0</v>
      </c>
      <c r="K647" s="120" t="str">
        <f>CONCATENATE(D856,D647, " Curncy")</f>
        <v>EURUSD Curncy</v>
      </c>
      <c r="L647" s="120">
        <f>IF(D647 = D856,1,_xll.BDP(K647,$L$11))</f>
        <v>1</v>
      </c>
      <c r="M647" s="260">
        <f>IF(D647 = D856,1,_xll.BDP(K647,$M$11)*L647)</f>
        <v>1.1314</v>
      </c>
      <c r="N647" s="126">
        <f>H647*J647*V647/M647</f>
        <v>0</v>
      </c>
      <c r="O647" s="127">
        <f>N647 / AA816</f>
        <v>0</v>
      </c>
      <c r="P647" s="268">
        <f>N647 / AA856</f>
        <v>0</v>
      </c>
      <c r="Q647" s="128">
        <f>IF(OR(OR(J647=0,G647 = "#N/A N/A"),G647="#N/A Real Time"),0,G647*J647*V647/M647)</f>
        <v>0</v>
      </c>
      <c r="R647" s="129">
        <f>Q647 / AA816*100</f>
        <v>0</v>
      </c>
      <c r="S647" s="273">
        <f>Q647 / AA856*100</f>
        <v>0</v>
      </c>
      <c r="T647" s="129">
        <f>IF(S647&lt;0,R647,0)</f>
        <v>0</v>
      </c>
      <c r="U647" s="273">
        <f>IF(S647&gt;0,R647,0)</f>
        <v>0</v>
      </c>
      <c r="V647" s="120">
        <f>IF(EXACT(D647,UPPER(D647)),1,0.01)/X647</f>
        <v>1</v>
      </c>
      <c r="W647" s="120">
        <v>0</v>
      </c>
      <c r="X647" s="120">
        <v>1</v>
      </c>
      <c r="Y647" s="127">
        <f>IF(AND(S647&lt;0,O647&gt;0),O647,0)</f>
        <v>0</v>
      </c>
      <c r="Z647" s="127">
        <f>IF(AND(S647&gt;0,O647&gt;0),O647,0)</f>
        <v>0</v>
      </c>
      <c r="AA647" s="74"/>
      <c r="AB647" s="130">
        <f>_xll.BDH(C647,$AB$11,$D$1,$D$1)</f>
        <v>8.82</v>
      </c>
      <c r="AC647" s="130">
        <f>IF(OR(OR(F647="#N/A N/A",F647="#N/A Real Time"),OR(AB647="#N/A N/A",AB647="#N/A Real Time")),0,  F647 - AB647)</f>
        <v>0.33999999999999986</v>
      </c>
      <c r="AD647" s="177">
        <f>IF(OR(AB647=0,AB647="#N/A N/A"),0,AC647 / AB647*100)</f>
        <v>3.8548752834467104</v>
      </c>
      <c r="AE647" s="132">
        <v>0</v>
      </c>
      <c r="AF647" s="133">
        <f>IF(D647 = D856,1,_xll.BDP(K647,$AF$11)*L647)</f>
        <v>1.1298999999999999</v>
      </c>
      <c r="AG647" s="134">
        <f>AC647*AE647*V647/AF647 / AI816</f>
        <v>0</v>
      </c>
      <c r="AH647" s="278">
        <f>AC647*AE647*V647/AF647 / AI856</f>
        <v>0</v>
      </c>
      <c r="AI647" s="77"/>
      <c r="AJ647" s="73"/>
      <c r="AK647" s="65"/>
    </row>
    <row r="648" spans="1:37" x14ac:dyDescent="0.2">
      <c r="B648" s="120">
        <v>18719</v>
      </c>
      <c r="C648" s="120" t="s">
        <v>926</v>
      </c>
      <c r="D648" s="120" t="str">
        <f>_xll.BDP(C648,$D$11)</f>
        <v>USD</v>
      </c>
      <c r="E648" s="120" t="s">
        <v>998</v>
      </c>
      <c r="F648" s="121">
        <f>_xll.BDP(C648,$F$11)</f>
        <v>379.64</v>
      </c>
      <c r="G648" s="121">
        <f>_xll.BDP(C648,$G$11)</f>
        <v>379.64</v>
      </c>
      <c r="H648" s="122">
        <f>IF(OR(OR(G648="#N/A N/A",G648="#N/A Real Time"),OR(F648="#N/A N/A",F648="#N/A Real Time")),0,  G648 - F648)</f>
        <v>0</v>
      </c>
      <c r="I648" s="123">
        <f>IF(OR(F648=0,F648="#N/A N/A"),0,H648 / F648*100)</f>
        <v>0</v>
      </c>
      <c r="J648" s="124">
        <v>0</v>
      </c>
      <c r="K648" s="120" t="str">
        <f>CONCATENATE(D856,D648, " Curncy")</f>
        <v>EURUSD Curncy</v>
      </c>
      <c r="L648" s="120">
        <f>IF(D648 = D856,1,_xll.BDP(K648,$L$11))</f>
        <v>1</v>
      </c>
      <c r="M648" s="260">
        <f>IF(D648 = D856,1,_xll.BDP(K648,$M$11)*L648)</f>
        <v>1.1314</v>
      </c>
      <c r="N648" s="126">
        <f>H648*J648*V648/M648</f>
        <v>0</v>
      </c>
      <c r="O648" s="127">
        <f>N648 / AA816</f>
        <v>0</v>
      </c>
      <c r="P648" s="268">
        <f>N648 / AA856</f>
        <v>0</v>
      </c>
      <c r="Q648" s="128">
        <f>IF(OR(OR(J648=0,G648 = "#N/A N/A"),G648="#N/A Real Time"),0,G648*J648*V648/M648)</f>
        <v>0</v>
      </c>
      <c r="R648" s="129">
        <f>Q648 / AA816*100</f>
        <v>0</v>
      </c>
      <c r="S648" s="273">
        <f>Q648 / AA856*100</f>
        <v>0</v>
      </c>
      <c r="T648" s="129">
        <f>IF(S648&lt;0,R648,0)</f>
        <v>0</v>
      </c>
      <c r="U648" s="273">
        <f>IF(S648&gt;0,R648,0)</f>
        <v>0</v>
      </c>
      <c r="V648" s="120">
        <f>IF(EXACT(D648,UPPER(D648)),1,0.01)/X648</f>
        <v>1</v>
      </c>
      <c r="W648" s="120">
        <v>0</v>
      </c>
      <c r="X648" s="120">
        <v>1</v>
      </c>
      <c r="Y648" s="127">
        <f>IF(AND(S648&lt;0,O648&gt;0),O648,0)</f>
        <v>0</v>
      </c>
      <c r="Z648" s="127">
        <f>IF(AND(S648&gt;0,O648&gt;0),O648,0)</f>
        <v>0</v>
      </c>
      <c r="AA648" s="74"/>
      <c r="AB648" s="130">
        <f>_xll.BDH(C648,$AB$11,$D$1,$D$1)</f>
        <v>370.16</v>
      </c>
      <c r="AC648" s="130">
        <f>IF(OR(OR(F648="#N/A N/A",F648="#N/A Real Time"),OR(AB648="#N/A N/A",AB648="#N/A Real Time")),0,  F648 - AB648)</f>
        <v>9.4799999999999613</v>
      </c>
      <c r="AD648" s="177">
        <f>IF(OR(AB648=0,AB648="#N/A N/A"),0,AC648 / AB648*100)</f>
        <v>2.561054679057694</v>
      </c>
      <c r="AE648" s="132">
        <v>0</v>
      </c>
      <c r="AF648" s="133">
        <f>IF(D648 = D856,1,_xll.BDP(K648,$AF$11)*L648)</f>
        <v>1.1298999999999999</v>
      </c>
      <c r="AG648" s="134">
        <f>AC648*AE648*V648/AF648 / AI816</f>
        <v>0</v>
      </c>
      <c r="AH648" s="278">
        <f>AC648*AE648*V648/AF648 / AI856</f>
        <v>0</v>
      </c>
      <c r="AI648" s="77"/>
      <c r="AJ648" s="73"/>
      <c r="AK648" s="65"/>
    </row>
    <row r="649" spans="1:37" x14ac:dyDescent="0.2">
      <c r="A649" s="209"/>
      <c r="B649" s="120">
        <v>28489</v>
      </c>
      <c r="C649" s="120" t="s">
        <v>1550</v>
      </c>
      <c r="D649" s="120" t="str">
        <f>_xll.BDP(C649,$D$11)</f>
        <v>USD</v>
      </c>
      <c r="E649" s="120" t="s">
        <v>1551</v>
      </c>
      <c r="F649" s="121">
        <f>_xll.BDP(C649,$F$11)</f>
        <v>20.93</v>
      </c>
      <c r="G649" s="121">
        <f>_xll.BDP(C649,$G$11)</f>
        <v>20.93</v>
      </c>
      <c r="H649" s="122">
        <f>IF(OR(OR(G649="#N/A N/A",G649="#N/A Real Time"),OR(F649="#N/A N/A",F649="#N/A Real Time")),0,  G649 - F649)</f>
        <v>0</v>
      </c>
      <c r="I649" s="123">
        <f>IF(OR(F649=0,F649="#N/A N/A"),0,H649 / F649*100)</f>
        <v>0</v>
      </c>
      <c r="J649" s="124">
        <v>-228341</v>
      </c>
      <c r="K649" s="120" t="str">
        <f>CONCATENATE(D856,D649, " Curncy")</f>
        <v>EURUSD Curncy</v>
      </c>
      <c r="L649" s="120">
        <f>IF(D649 = D856,1,_xll.BDP(K649,$L$11))</f>
        <v>1</v>
      </c>
      <c r="M649" s="260">
        <f>IF(D649 = D856,1,_xll.BDP(K649,$M$11)*L649)</f>
        <v>1.1314</v>
      </c>
      <c r="N649" s="126">
        <f>H649*J649*V649/M649</f>
        <v>0</v>
      </c>
      <c r="O649" s="127">
        <f>N649 / AA816</f>
        <v>0</v>
      </c>
      <c r="P649" s="268">
        <f>N649 / AA856</f>
        <v>0</v>
      </c>
      <c r="Q649" s="128">
        <f>IF(OR(OR(J649=0,G649 = "#N/A N/A"),G649="#N/A Real Time"),0,G649*J649*V649/M649)</f>
        <v>-4224126.8605267806</v>
      </c>
      <c r="R649" s="129">
        <f>Q649 / AA816*100</f>
        <v>-2.1129666844954027</v>
      </c>
      <c r="S649" s="273">
        <f>Q649 / AA856*100</f>
        <v>-1.9693802472371174</v>
      </c>
      <c r="T649" s="129">
        <f>IF(S649&lt;0,R649,0)</f>
        <v>-2.1129666844954027</v>
      </c>
      <c r="U649" s="273">
        <f>IF(S649&gt;0,R649,0)</f>
        <v>0</v>
      </c>
      <c r="V649" s="120">
        <f>IF(EXACT(D649,UPPER(D649)),1,0.01)/X649</f>
        <v>1</v>
      </c>
      <c r="W649" s="120">
        <v>0</v>
      </c>
      <c r="X649" s="120">
        <v>1</v>
      </c>
      <c r="Y649" s="127">
        <f>IF(AND(S649&lt;0,O649&gt;0),O649,0)</f>
        <v>0</v>
      </c>
      <c r="Z649" s="127">
        <f>IF(AND(S649&gt;0,O649&gt;0),O649,0)</f>
        <v>0</v>
      </c>
      <c r="AA649" s="218"/>
      <c r="AB649" s="130">
        <f>_xll.BDH(C649,$AB$11,$D$1,$D$1)</f>
        <v>21.15</v>
      </c>
      <c r="AC649" s="130">
        <f>IF(OR(OR(F649="#N/A N/A",F649="#N/A Real Time"),OR(AB649="#N/A N/A",AB649="#N/A Real Time")),0,  F649 - AB649)</f>
        <v>-0.21999999999999886</v>
      </c>
      <c r="AD649" s="177">
        <f>IF(OR(AB649=0,AB649="#N/A N/A"),0,AC649 / AB649*100)</f>
        <v>-1.0401891252955031</v>
      </c>
      <c r="AE649" s="132">
        <v>-228341</v>
      </c>
      <c r="AF649" s="133">
        <f>IF(D649 = D856,1,_xll.BDP(K649,$AF$11)*L649)</f>
        <v>1.1298999999999999</v>
      </c>
      <c r="AG649" s="134">
        <f>AC649*AE649*V649/AF649 / AI816</f>
        <v>2.2194025157910461E-4</v>
      </c>
      <c r="AH649" s="278">
        <f>AC649*AE649*V649/AF649 / AI856</f>
        <v>2.0685771212696077E-4</v>
      </c>
      <c r="AI649" s="223"/>
      <c r="AJ649" s="73"/>
      <c r="AK649" s="65"/>
    </row>
    <row r="650" spans="1:37" x14ac:dyDescent="0.2">
      <c r="B650" s="120">
        <v>40</v>
      </c>
      <c r="C650" s="120" t="s">
        <v>328</v>
      </c>
      <c r="D650" s="120" t="str">
        <f>_xll.BDP(C650,$D$11)</f>
        <v>USD</v>
      </c>
      <c r="E650" s="120" t="s">
        <v>329</v>
      </c>
      <c r="F650" s="121">
        <f>_xll.BDP(C650,$F$11)</f>
        <v>9.68</v>
      </c>
      <c r="G650" s="121">
        <f>_xll.BDP(C650,$G$11)</f>
        <v>9.68</v>
      </c>
      <c r="H650" s="122">
        <f>IF(OR(OR(G650="#N/A N/A",G650="#N/A Real Time"),OR(F650="#N/A N/A",F650="#N/A Real Time")),0,  G650 - F650)</f>
        <v>0</v>
      </c>
      <c r="I650" s="123">
        <f>IF(OR(F650=0,F650="#N/A N/A"),0,H650 / F650*100)</f>
        <v>0</v>
      </c>
      <c r="J650" s="124">
        <v>305760</v>
      </c>
      <c r="K650" s="120" t="str">
        <f>CONCATENATE(D856,D650, " Curncy")</f>
        <v>EURUSD Curncy</v>
      </c>
      <c r="L650" s="120">
        <f>IF(D650 = D856,1,_xll.BDP(K650,$L$11))</f>
        <v>1</v>
      </c>
      <c r="M650" s="260">
        <f>IF(D650 = D856,1,_xll.BDP(K650,$M$11)*L650)</f>
        <v>1.1314</v>
      </c>
      <c r="N650" s="126">
        <f>H650*J650*V650/M650</f>
        <v>0</v>
      </c>
      <c r="O650" s="127">
        <f>N650 / AA816</f>
        <v>0</v>
      </c>
      <c r="P650" s="268">
        <f>N650 / AA856</f>
        <v>0</v>
      </c>
      <c r="Q650" s="128">
        <f>IF(OR(OR(J650=0,G650 = "#N/A N/A"),G650="#N/A Real Time"),0,G650*J650*V650/M650)</f>
        <v>2616012.7275941311</v>
      </c>
      <c r="R650" s="129">
        <f>Q650 / AA816*100</f>
        <v>1.3085657514871649</v>
      </c>
      <c r="S650" s="273">
        <f>Q650 / AA856*100</f>
        <v>1.2196422982434509</v>
      </c>
      <c r="T650" s="129">
        <f>IF(S650&lt;0,R650,0)</f>
        <v>0</v>
      </c>
      <c r="U650" s="273">
        <f>IF(S650&gt;0,R650,0)</f>
        <v>1.3085657514871649</v>
      </c>
      <c r="V650" s="120">
        <f>IF(EXACT(D650,UPPER(D650)),1,0.01)/X650</f>
        <v>1</v>
      </c>
      <c r="W650" s="120">
        <v>0</v>
      </c>
      <c r="X650" s="120">
        <v>1</v>
      </c>
      <c r="Y650" s="127">
        <f>IF(AND(S650&lt;0,O650&gt;0),O650,0)</f>
        <v>0</v>
      </c>
      <c r="Z650" s="127">
        <f>IF(AND(S650&gt;0,O650&gt;0),O650,0)</f>
        <v>0</v>
      </c>
      <c r="AA650" s="74"/>
      <c r="AB650" s="130">
        <f>_xll.BDH(C650,$AB$11,$D$1,$D$1)</f>
        <v>9.4600000000000009</v>
      </c>
      <c r="AC650" s="130">
        <f>IF(OR(OR(F650="#N/A N/A",F650="#N/A Real Time"),OR(AB650="#N/A N/A",AB650="#N/A Real Time")),0,  F650 - AB650)</f>
        <v>0.21999999999999886</v>
      </c>
      <c r="AD650" s="177">
        <f>IF(OR(AB650=0,AB650="#N/A N/A"),0,AC650 / AB650*100)</f>
        <v>2.3255813953488249</v>
      </c>
      <c r="AE650" s="132">
        <v>305760</v>
      </c>
      <c r="AF650" s="133">
        <f>IF(D650 = D856,1,_xll.BDP(K650,$AF$11)*L650)</f>
        <v>1.1298999999999999</v>
      </c>
      <c r="AG650" s="134">
        <f>AC650*AE650*V650/AF650 / AI816</f>
        <v>2.9718907827690617E-4</v>
      </c>
      <c r="AH650" s="278">
        <f>AC650*AE650*V650/AF650 / AI856</f>
        <v>2.7699280488365874E-4</v>
      </c>
      <c r="AI650" s="77"/>
      <c r="AJ650" s="73"/>
      <c r="AK650" s="65"/>
    </row>
    <row r="651" spans="1:37" x14ac:dyDescent="0.2">
      <c r="B651" s="120">
        <v>8580</v>
      </c>
      <c r="C651" s="120" t="s">
        <v>60</v>
      </c>
      <c r="D651" s="120" t="str">
        <f>_xll.BDP(C651,$D$11)</f>
        <v>USD</v>
      </c>
      <c r="E651" s="120" t="s">
        <v>327</v>
      </c>
      <c r="F651" s="121">
        <f>_xll.BDP(C651,$F$11)</f>
        <v>141.19999999999999</v>
      </c>
      <c r="G651" s="121">
        <f>_xll.BDP(C651,$G$11)</f>
        <v>141.19999999999999</v>
      </c>
      <c r="H651" s="122">
        <f>IF(OR(OR(G651="#N/A N/A",G651="#N/A Real Time"),OR(F651="#N/A N/A",F651="#N/A Real Time")),0,  G651 - F651)</f>
        <v>0</v>
      </c>
      <c r="I651" s="123">
        <f>IF(OR(F651=0,F651="#N/A N/A"),0,H651 / F651*100)</f>
        <v>0</v>
      </c>
      <c r="J651" s="124">
        <v>0</v>
      </c>
      <c r="K651" s="120" t="str">
        <f>CONCATENATE(D856,D651, " Curncy")</f>
        <v>EURUSD Curncy</v>
      </c>
      <c r="L651" s="120">
        <f>IF(D651 = D856,1,_xll.BDP(K651,$L$11))</f>
        <v>1</v>
      </c>
      <c r="M651" s="260">
        <f>IF(D651 = D856,1,_xll.BDP(K651,$M$11)*L651)</f>
        <v>1.1314</v>
      </c>
      <c r="N651" s="126">
        <f>H651*J651*V651/M651</f>
        <v>0</v>
      </c>
      <c r="O651" s="127">
        <f>N651 / AA816</f>
        <v>0</v>
      </c>
      <c r="P651" s="268">
        <f>N651 / AA856</f>
        <v>0</v>
      </c>
      <c r="Q651" s="128">
        <f>IF(OR(OR(J651=0,G651 = "#N/A N/A"),G651="#N/A Real Time"),0,G651*J651*V651/M651)</f>
        <v>0</v>
      </c>
      <c r="R651" s="129">
        <f>Q651 / AA816*100</f>
        <v>0</v>
      </c>
      <c r="S651" s="273">
        <f>Q651 / AA856*100</f>
        <v>0</v>
      </c>
      <c r="T651" s="129">
        <f>IF(S651&lt;0,R651,0)</f>
        <v>0</v>
      </c>
      <c r="U651" s="273">
        <f>IF(S651&gt;0,R651,0)</f>
        <v>0</v>
      </c>
      <c r="V651" s="120">
        <f>IF(EXACT(D651,UPPER(D651)),1,0.01)/X651</f>
        <v>1</v>
      </c>
      <c r="W651" s="120">
        <v>0</v>
      </c>
      <c r="X651" s="120">
        <v>1</v>
      </c>
      <c r="Y651" s="127">
        <f>IF(AND(S651&lt;0,O651&gt;0),O651,0)</f>
        <v>0</v>
      </c>
      <c r="Z651" s="127">
        <f>IF(AND(S651&gt;0,O651&gt;0),O651,0)</f>
        <v>0</v>
      </c>
      <c r="AA651" s="74"/>
      <c r="AB651" s="130">
        <f>_xll.BDH(C651,$AB$11,$D$1,$D$1)</f>
        <v>138.87</v>
      </c>
      <c r="AC651" s="130">
        <f>IF(OR(OR(F651="#N/A N/A",F651="#N/A Real Time"),OR(AB651="#N/A N/A",AB651="#N/A Real Time")),0,  F651 - AB651)</f>
        <v>2.3299999999999841</v>
      </c>
      <c r="AD651" s="177">
        <f>IF(OR(AB651=0,AB651="#N/A N/A"),0,AC651 / AB651*100)</f>
        <v>1.6778281846330987</v>
      </c>
      <c r="AE651" s="132">
        <v>0</v>
      </c>
      <c r="AF651" s="133">
        <f>IF(D651 = D856,1,_xll.BDP(K651,$AF$11)*L651)</f>
        <v>1.1298999999999999</v>
      </c>
      <c r="AG651" s="134">
        <f>AC651*AE651*V651/AF651 / AI816</f>
        <v>0</v>
      </c>
      <c r="AH651" s="278">
        <f>AC651*AE651*V651/AF651 / AI856</f>
        <v>0</v>
      </c>
      <c r="AI651" s="77"/>
      <c r="AJ651" s="73"/>
      <c r="AK651" s="65"/>
    </row>
    <row r="652" spans="1:37" x14ac:dyDescent="0.2">
      <c r="B652" s="120">
        <v>12339</v>
      </c>
      <c r="C652" s="120" t="s">
        <v>931</v>
      </c>
      <c r="D652" s="120" t="str">
        <f>_xll.BDP(C652,$D$11)</f>
        <v>USD</v>
      </c>
      <c r="E652" s="120" t="s">
        <v>1003</v>
      </c>
      <c r="F652" s="121">
        <f>_xll.BDP(C652,$F$11)</f>
        <v>45.35</v>
      </c>
      <c r="G652" s="121">
        <f>_xll.BDP(C652,$G$11)</f>
        <v>45.35</v>
      </c>
      <c r="H652" s="122">
        <f>IF(OR(OR(G652="#N/A N/A",G652="#N/A Real Time"),OR(F652="#N/A N/A",F652="#N/A Real Time")),0,  G652 - F652)</f>
        <v>0</v>
      </c>
      <c r="I652" s="123">
        <f>IF(OR(F652=0,F652="#N/A N/A"),0,H652 / F652*100)</f>
        <v>0</v>
      </c>
      <c r="J652" s="124">
        <v>0</v>
      </c>
      <c r="K652" s="120" t="str">
        <f>CONCATENATE(D856,D652, " Curncy")</f>
        <v>EURUSD Curncy</v>
      </c>
      <c r="L652" s="120">
        <f>IF(D652 = D856,1,_xll.BDP(K652,$L$11))</f>
        <v>1</v>
      </c>
      <c r="M652" s="260">
        <f>IF(D652 = D856,1,_xll.BDP(K652,$M$11)*L652)</f>
        <v>1.1314</v>
      </c>
      <c r="N652" s="126">
        <f>H652*J652*V652/M652</f>
        <v>0</v>
      </c>
      <c r="O652" s="127">
        <f>N652 / AA816</f>
        <v>0</v>
      </c>
      <c r="P652" s="268">
        <f>N652 / AA856</f>
        <v>0</v>
      </c>
      <c r="Q652" s="128">
        <f>IF(OR(OR(J652=0,G652 = "#N/A N/A"),G652="#N/A Real Time"),0,G652*J652*V652/M652)</f>
        <v>0</v>
      </c>
      <c r="R652" s="129">
        <f>Q652 / AA816*100</f>
        <v>0</v>
      </c>
      <c r="S652" s="273">
        <f>Q652 / AA856*100</f>
        <v>0</v>
      </c>
      <c r="T652" s="129">
        <f>IF(S652&lt;0,R652,0)</f>
        <v>0</v>
      </c>
      <c r="U652" s="273">
        <f>IF(S652&gt;0,R652,0)</f>
        <v>0</v>
      </c>
      <c r="V652" s="120">
        <f>IF(EXACT(D652,UPPER(D652)),1,0.01)/X652</f>
        <v>1</v>
      </c>
      <c r="W652" s="120">
        <v>0</v>
      </c>
      <c r="X652" s="120">
        <v>1</v>
      </c>
      <c r="Y652" s="127">
        <f>IF(AND(S652&lt;0,O652&gt;0),O652,0)</f>
        <v>0</v>
      </c>
      <c r="Z652" s="127">
        <f>IF(AND(S652&gt;0,O652&gt;0),O652,0)</f>
        <v>0</v>
      </c>
      <c r="AA652" s="74"/>
      <c r="AB652" s="130">
        <f>_xll.BDH(C652,$AB$11,$D$1,$D$1)</f>
        <v>44.26</v>
      </c>
      <c r="AC652" s="130">
        <f>IF(OR(OR(F652="#N/A N/A",F652="#N/A Real Time"),OR(AB652="#N/A N/A",AB652="#N/A Real Time")),0,  F652 - AB652)</f>
        <v>1.0900000000000034</v>
      </c>
      <c r="AD652" s="177">
        <f>IF(OR(AB652=0,AB652="#N/A N/A"),0,AC652 / AB652*100)</f>
        <v>2.4627202892001887</v>
      </c>
      <c r="AE652" s="132">
        <v>0</v>
      </c>
      <c r="AF652" s="133">
        <f>IF(D652 = D856,1,_xll.BDP(K652,$AF$11)*L652)</f>
        <v>1.1298999999999999</v>
      </c>
      <c r="AG652" s="134">
        <f>AC652*AE652*V652/AF652 / AI816</f>
        <v>0</v>
      </c>
      <c r="AH652" s="278">
        <f>AC652*AE652*V652/AF652 / AI856</f>
        <v>0</v>
      </c>
      <c r="AI652" s="77"/>
      <c r="AJ652" s="73"/>
      <c r="AK652" s="65"/>
    </row>
    <row r="653" spans="1:37" x14ac:dyDescent="0.2">
      <c r="B653" s="120">
        <v>24058</v>
      </c>
      <c r="C653" s="120" t="s">
        <v>928</v>
      </c>
      <c r="D653" s="120" t="str">
        <f>_xll.BDP(C653,$D$11)</f>
        <v>USD</v>
      </c>
      <c r="E653" s="120" t="s">
        <v>1000</v>
      </c>
      <c r="F653" s="121">
        <f>_xll.BDP(C653,$F$11)</f>
        <v>356.05</v>
      </c>
      <c r="G653" s="121">
        <f>_xll.BDP(C653,$G$11)</f>
        <v>356.05</v>
      </c>
      <c r="H653" s="122">
        <f>IF(OR(OR(G653="#N/A N/A",G653="#N/A Real Time"),OR(F653="#N/A N/A",F653="#N/A Real Time")),0,  G653 - F653)</f>
        <v>0</v>
      </c>
      <c r="I653" s="123">
        <f>IF(OR(F653=0,F653="#N/A N/A"),0,H653 / F653*100)</f>
        <v>0</v>
      </c>
      <c r="J653" s="124">
        <v>0</v>
      </c>
      <c r="K653" s="120" t="str">
        <f>CONCATENATE(D856,D653, " Curncy")</f>
        <v>EURUSD Curncy</v>
      </c>
      <c r="L653" s="120">
        <f>IF(D653 = D856,1,_xll.BDP(K653,$L$11))</f>
        <v>1</v>
      </c>
      <c r="M653" s="260">
        <f>IF(D653 = D856,1,_xll.BDP(K653,$M$11)*L653)</f>
        <v>1.1314</v>
      </c>
      <c r="N653" s="126">
        <f>H653*J653*V653/M653</f>
        <v>0</v>
      </c>
      <c r="O653" s="127">
        <f>N653 / AA816</f>
        <v>0</v>
      </c>
      <c r="P653" s="268">
        <f>N653 / AA856</f>
        <v>0</v>
      </c>
      <c r="Q653" s="128">
        <f>IF(OR(OR(J653=0,G653 = "#N/A N/A"),G653="#N/A Real Time"),0,G653*J653*V653/M653)</f>
        <v>0</v>
      </c>
      <c r="R653" s="129">
        <f>Q653 / AA816*100</f>
        <v>0</v>
      </c>
      <c r="S653" s="273">
        <f>Q653 / AA856*100</f>
        <v>0</v>
      </c>
      <c r="T653" s="129">
        <f>IF(S653&lt;0,R653,0)</f>
        <v>0</v>
      </c>
      <c r="U653" s="273">
        <f>IF(S653&gt;0,R653,0)</f>
        <v>0</v>
      </c>
      <c r="V653" s="120">
        <f>IF(EXACT(D653,UPPER(D653)),1,0.01)/X653</f>
        <v>1</v>
      </c>
      <c r="W653" s="120">
        <v>0</v>
      </c>
      <c r="X653" s="120">
        <v>1</v>
      </c>
      <c r="Y653" s="127">
        <f>IF(AND(S653&lt;0,O653&gt;0),O653,0)</f>
        <v>0</v>
      </c>
      <c r="Z653" s="127">
        <f>IF(AND(S653&gt;0,O653&gt;0),O653,0)</f>
        <v>0</v>
      </c>
      <c r="AA653" s="74"/>
      <c r="AB653" s="130">
        <f>_xll.BDH(C653,$AB$11,$D$1,$D$1)</f>
        <v>355.25</v>
      </c>
      <c r="AC653" s="130">
        <f>IF(OR(OR(F653="#N/A N/A",F653="#N/A Real Time"),OR(AB653="#N/A N/A",AB653="#N/A Real Time")),0,  F653 - AB653)</f>
        <v>0.80000000000001137</v>
      </c>
      <c r="AD653" s="177">
        <f>IF(OR(AB653=0,AB653="#N/A N/A"),0,AC653 / AB653*100)</f>
        <v>0.22519352568613973</v>
      </c>
      <c r="AE653" s="132">
        <v>0</v>
      </c>
      <c r="AF653" s="133">
        <f>IF(D653 = D856,1,_xll.BDP(K653,$AF$11)*L653)</f>
        <v>1.1298999999999999</v>
      </c>
      <c r="AG653" s="134">
        <f>AC653*AE653*V653/AF653 / AI816</f>
        <v>0</v>
      </c>
      <c r="AH653" s="278">
        <f>AC653*AE653*V653/AF653 / AI856</f>
        <v>0</v>
      </c>
      <c r="AI653" s="77"/>
      <c r="AJ653" s="73"/>
      <c r="AK653" s="65"/>
    </row>
    <row r="654" spans="1:37" x14ac:dyDescent="0.2">
      <c r="B654" s="120">
        <v>20169</v>
      </c>
      <c r="C654" s="120" t="s">
        <v>929</v>
      </c>
      <c r="D654" s="120" t="str">
        <f>_xll.BDP(C654,$D$11)</f>
        <v>USD</v>
      </c>
      <c r="E654" s="120" t="s">
        <v>1001</v>
      </c>
      <c r="F654" s="121">
        <f>_xll.BDP(C654,$F$11)</f>
        <v>119.76</v>
      </c>
      <c r="G654" s="121">
        <f>_xll.BDP(C654,$G$11)</f>
        <v>119.76</v>
      </c>
      <c r="H654" s="122">
        <f>IF(OR(OR(G654="#N/A N/A",G654="#N/A Real Time"),OR(F654="#N/A N/A",F654="#N/A Real Time")),0,  G654 - F654)</f>
        <v>0</v>
      </c>
      <c r="I654" s="123">
        <f>IF(OR(F654=0,F654="#N/A N/A"),0,H654 / F654*100)</f>
        <v>0</v>
      </c>
      <c r="J654" s="124">
        <v>0</v>
      </c>
      <c r="K654" s="120" t="str">
        <f>CONCATENATE(D856,D654, " Curncy")</f>
        <v>EURUSD Curncy</v>
      </c>
      <c r="L654" s="120">
        <f>IF(D654 = D856,1,_xll.BDP(K654,$L$11))</f>
        <v>1</v>
      </c>
      <c r="M654" s="260">
        <f>IF(D654 = D856,1,_xll.BDP(K654,$M$11)*L654)</f>
        <v>1.1314</v>
      </c>
      <c r="N654" s="126">
        <f>H654*J654*V654/M654</f>
        <v>0</v>
      </c>
      <c r="O654" s="127">
        <f>N654 / AA816</f>
        <v>0</v>
      </c>
      <c r="P654" s="268">
        <f>N654 / AA856</f>
        <v>0</v>
      </c>
      <c r="Q654" s="128">
        <f>IF(OR(OR(J654=0,G654 = "#N/A N/A"),G654="#N/A Real Time"),0,G654*J654*V654/M654)</f>
        <v>0</v>
      </c>
      <c r="R654" s="129">
        <f>Q654 / AA816*100</f>
        <v>0</v>
      </c>
      <c r="S654" s="273">
        <f>Q654 / AA856*100</f>
        <v>0</v>
      </c>
      <c r="T654" s="129">
        <f>IF(S654&lt;0,R654,0)</f>
        <v>0</v>
      </c>
      <c r="U654" s="273">
        <f>IF(S654&gt;0,R654,0)</f>
        <v>0</v>
      </c>
      <c r="V654" s="120">
        <f>IF(EXACT(D654,UPPER(D654)),1,0.01)/X654</f>
        <v>1</v>
      </c>
      <c r="W654" s="120">
        <v>0</v>
      </c>
      <c r="X654" s="120">
        <v>1</v>
      </c>
      <c r="Y654" s="127">
        <f>IF(AND(S654&lt;0,O654&gt;0),O654,0)</f>
        <v>0</v>
      </c>
      <c r="Z654" s="127">
        <f>IF(AND(S654&gt;0,O654&gt;0),O654,0)</f>
        <v>0</v>
      </c>
      <c r="AA654" s="74"/>
      <c r="AB654" s="130">
        <f>_xll.BDH(C654,$AB$11,$D$1,$D$1)</f>
        <v>125.99</v>
      </c>
      <c r="AC654" s="130">
        <f>IF(OR(OR(F654="#N/A N/A",F654="#N/A Real Time"),OR(AB654="#N/A N/A",AB654="#N/A Real Time")),0,  F654 - AB654)</f>
        <v>-6.2299999999999898</v>
      </c>
      <c r="AD654" s="177">
        <f>IF(OR(AB654=0,AB654="#N/A N/A"),0,AC654 / AB654*100)</f>
        <v>-4.9448368918168031</v>
      </c>
      <c r="AE654" s="132">
        <v>0</v>
      </c>
      <c r="AF654" s="133">
        <f>IF(D654 = D856,1,_xll.BDP(K654,$AF$11)*L654)</f>
        <v>1.1298999999999999</v>
      </c>
      <c r="AG654" s="134">
        <f>AC654*AE654*V654/AF654 / AI816</f>
        <v>0</v>
      </c>
      <c r="AH654" s="278">
        <f>AC654*AE654*V654/AF654 / AI856</f>
        <v>0</v>
      </c>
      <c r="AI654" s="77"/>
      <c r="AJ654" s="73"/>
      <c r="AK654" s="65"/>
    </row>
    <row r="655" spans="1:37" x14ac:dyDescent="0.2">
      <c r="B655" s="120">
        <v>22598</v>
      </c>
      <c r="C655" s="120" t="s">
        <v>930</v>
      </c>
      <c r="D655" s="120" t="str">
        <f>_xll.BDP(C655,$D$11)</f>
        <v>USD</v>
      </c>
      <c r="E655" s="120" t="s">
        <v>1002</v>
      </c>
      <c r="F655" s="121">
        <f>_xll.BDP(C655,$F$11)</f>
        <v>712.44</v>
      </c>
      <c r="G655" s="121">
        <f>_xll.BDP(C655,$G$11)</f>
        <v>712.44</v>
      </c>
      <c r="H655" s="122">
        <f>IF(OR(OR(G655="#N/A N/A",G655="#N/A Real Time"),OR(F655="#N/A N/A",F655="#N/A Real Time")),0,  G655 - F655)</f>
        <v>0</v>
      </c>
      <c r="I655" s="123">
        <f>IF(OR(F655=0,F655="#N/A N/A"),0,H655 / F655*100)</f>
        <v>0</v>
      </c>
      <c r="J655" s="124">
        <v>0</v>
      </c>
      <c r="K655" s="120" t="str">
        <f>CONCATENATE(D856,D655, " Curncy")</f>
        <v>EURUSD Curncy</v>
      </c>
      <c r="L655" s="120">
        <f>IF(D655 = D856,1,_xll.BDP(K655,$L$11))</f>
        <v>1</v>
      </c>
      <c r="M655" s="260">
        <f>IF(D655 = D856,1,_xll.BDP(K655,$M$11)*L655)</f>
        <v>1.1314</v>
      </c>
      <c r="N655" s="126">
        <f>H655*J655*V655/M655</f>
        <v>0</v>
      </c>
      <c r="O655" s="127">
        <f>N655 / AA816</f>
        <v>0</v>
      </c>
      <c r="P655" s="268">
        <f>N655 / AA856</f>
        <v>0</v>
      </c>
      <c r="Q655" s="128">
        <f>IF(OR(OR(J655=0,G655 = "#N/A N/A"),G655="#N/A Real Time"),0,G655*J655*V655/M655)</f>
        <v>0</v>
      </c>
      <c r="R655" s="129">
        <f>Q655 / AA816*100</f>
        <v>0</v>
      </c>
      <c r="S655" s="273">
        <f>Q655 / AA856*100</f>
        <v>0</v>
      </c>
      <c r="T655" s="129">
        <f>IF(S655&lt;0,R655,0)</f>
        <v>0</v>
      </c>
      <c r="U655" s="273">
        <f>IF(S655&gt;0,R655,0)</f>
        <v>0</v>
      </c>
      <c r="V655" s="120">
        <f>IF(EXACT(D655,UPPER(D655)),1,0.01)/X655</f>
        <v>1</v>
      </c>
      <c r="W655" s="120">
        <v>0</v>
      </c>
      <c r="X655" s="120">
        <v>1</v>
      </c>
      <c r="Y655" s="127">
        <f>IF(AND(S655&lt;0,O655&gt;0),O655,0)</f>
        <v>0</v>
      </c>
      <c r="Z655" s="127">
        <f>IF(AND(S655&gt;0,O655&gt;0),O655,0)</f>
        <v>0</v>
      </c>
      <c r="AA655" s="74"/>
      <c r="AB655" s="130">
        <f>_xll.BDH(C655,$AB$11,$D$1,$D$1)</f>
        <v>707.53</v>
      </c>
      <c r="AC655" s="130">
        <f>IF(OR(OR(F655="#N/A N/A",F655="#N/A Real Time"),OR(AB655="#N/A N/A",AB655="#N/A Real Time")),0,  F655 - AB655)</f>
        <v>4.9100000000000819</v>
      </c>
      <c r="AD655" s="177">
        <f>IF(OR(AB655=0,AB655="#N/A N/A"),0,AC655 / AB655*100)</f>
        <v>0.69396350684777774</v>
      </c>
      <c r="AE655" s="132">
        <v>0</v>
      </c>
      <c r="AF655" s="133">
        <f>IF(D655 = D856,1,_xll.BDP(K655,$AF$11)*L655)</f>
        <v>1.1298999999999999</v>
      </c>
      <c r="AG655" s="134">
        <f>AC655*AE655*V655/AF655 / AI816</f>
        <v>0</v>
      </c>
      <c r="AH655" s="278">
        <f>AC655*AE655*V655/AF655 / AI856</f>
        <v>0</v>
      </c>
      <c r="AI655" s="77"/>
      <c r="AJ655" s="73"/>
      <c r="AK655" s="65"/>
    </row>
    <row r="656" spans="1:37" s="117" customFormat="1" ht="12" customHeight="1" x14ac:dyDescent="0.2">
      <c r="A656" s="120"/>
      <c r="B656" s="120">
        <v>5999</v>
      </c>
      <c r="C656" s="120" t="s">
        <v>1585</v>
      </c>
      <c r="D656" s="120" t="str">
        <f>_xll.BDP(C656,$D$11)</f>
        <v>USD</v>
      </c>
      <c r="E656" s="120" t="s">
        <v>1586</v>
      </c>
      <c r="F656" s="121">
        <f>_xll.BDP(C656,$F$11)</f>
        <v>73.89</v>
      </c>
      <c r="G656" s="121">
        <f>_xll.BDP(C656,$G$11)</f>
        <v>73.89</v>
      </c>
      <c r="H656" s="122">
        <f>IF(OR(OR(G656="#N/A N/A",G656="#N/A Real Time"),OR(F656="#N/A N/A",F656="#N/A Real Time")),0,  G656 - F656)</f>
        <v>0</v>
      </c>
      <c r="I656" s="123">
        <f>IF(OR(F656=0,F656="#N/A N/A"),0,H656 / F656*100)</f>
        <v>0</v>
      </c>
      <c r="J656" s="124">
        <v>-11700</v>
      </c>
      <c r="K656" s="120" t="str">
        <f>CONCATENATE(D856,D656, " Curncy")</f>
        <v>EURUSD Curncy</v>
      </c>
      <c r="L656" s="120">
        <f>IF(D656 = D856,1,_xll.BDP(K656,$L$11))</f>
        <v>1</v>
      </c>
      <c r="M656" s="260">
        <f>IF(D656 = D856,1,_xll.BDP(K656,$M$11)*L656)</f>
        <v>1.1314</v>
      </c>
      <c r="N656" s="126">
        <f>H656*J656*V656/M656</f>
        <v>0</v>
      </c>
      <c r="O656" s="127">
        <f>N656 / AA816</f>
        <v>0</v>
      </c>
      <c r="P656" s="268">
        <f>N656 / AA856</f>
        <v>0</v>
      </c>
      <c r="Q656" s="128">
        <f>IF(OR(OR(J656=0,G656 = "#N/A N/A"),G656="#N/A Real Time"),0,G656*J656*V656/M656)</f>
        <v>-764109.06841081847</v>
      </c>
      <c r="R656" s="129">
        <f>Q656 / AA816*100</f>
        <v>-0.38221792530907389</v>
      </c>
      <c r="S656" s="273">
        <f>Q656 / AA856*100</f>
        <v>-0.35624434486689605</v>
      </c>
      <c r="T656" s="129">
        <f>IF(S656&lt;0,R656,0)</f>
        <v>-0.38221792530907389</v>
      </c>
      <c r="U656" s="273">
        <f>IF(S656&gt;0,R656,0)</f>
        <v>0</v>
      </c>
      <c r="V656" s="120">
        <f>IF(EXACT(D656,UPPER(D656)),1,0.01)/X656</f>
        <v>1</v>
      </c>
      <c r="W656" s="120">
        <v>0</v>
      </c>
      <c r="X656" s="120">
        <v>1</v>
      </c>
      <c r="Y656" s="127">
        <f>IF(AND(S656&lt;0,O656&gt;0),O656,0)</f>
        <v>0</v>
      </c>
      <c r="Z656" s="127">
        <f>IF(AND(S656&gt;0,O656&gt;0),O656,0)</f>
        <v>0</v>
      </c>
      <c r="AA656" s="120"/>
      <c r="AB656" s="130">
        <f>_xll.BDH(C656,$AB$11,$D$1,$D$1)</f>
        <v>73.7</v>
      </c>
      <c r="AC656" s="130">
        <f>IF(OR(OR(F656="#N/A N/A",F656="#N/A Real Time"),OR(AB656="#N/A N/A",AB656="#N/A Real Time")),0,  F656 - AB656)</f>
        <v>0.18999999999999773</v>
      </c>
      <c r="AD656" s="177">
        <f>IF(OR(AB656=0,AB656="#N/A N/A"),0,AC656 / AB656*100)</f>
        <v>0.25780189959294125</v>
      </c>
      <c r="AE656" s="132">
        <v>-11700</v>
      </c>
      <c r="AF656" s="133">
        <f>IF(D656 = D856,1,_xll.BDP(K656,$AF$11)*L656)</f>
        <v>1.1298999999999999</v>
      </c>
      <c r="AG656" s="134">
        <f>AC656*AE656*V656/AF656 / AI816</f>
        <v>-9.8212995488077094E-6</v>
      </c>
      <c r="AH656" s="278">
        <f>AC656*AE656*V656/AF656 / AI856</f>
        <v>-9.1538670445086052E-6</v>
      </c>
      <c r="AI656" s="135"/>
      <c r="AJ656" s="73"/>
      <c r="AK656" s="65"/>
    </row>
    <row r="657" spans="1:37" x14ac:dyDescent="0.2">
      <c r="B657" s="120">
        <v>774</v>
      </c>
      <c r="C657" s="120" t="s">
        <v>927</v>
      </c>
      <c r="D657" s="120" t="str">
        <f>_xll.BDP(C657,$D$11)</f>
        <v>USD</v>
      </c>
      <c r="E657" s="120" t="s">
        <v>999</v>
      </c>
      <c r="F657" s="121">
        <f>_xll.BDP(C657,$F$11)</f>
        <v>16.47</v>
      </c>
      <c r="G657" s="121">
        <f>_xll.BDP(C657,$G$11)</f>
        <v>16.47</v>
      </c>
      <c r="H657" s="122">
        <f>IF(OR(OR(G657="#N/A N/A",G657="#N/A Real Time"),OR(F657="#N/A N/A",F657="#N/A Real Time")),0,  G657 - F657)</f>
        <v>0</v>
      </c>
      <c r="I657" s="123">
        <f>IF(OR(F657=0,F657="#N/A N/A"),0,H657 / F657*100)</f>
        <v>0</v>
      </c>
      <c r="J657" s="124">
        <v>0</v>
      </c>
      <c r="K657" s="120" t="str">
        <f>CONCATENATE(D856,D657, " Curncy")</f>
        <v>EURUSD Curncy</v>
      </c>
      <c r="L657" s="120">
        <f>IF(D657 = D856,1,_xll.BDP(K657,$L$11))</f>
        <v>1</v>
      </c>
      <c r="M657" s="260">
        <f>IF(D657 = D856,1,_xll.BDP(K657,$M$11)*L657)</f>
        <v>1.1314</v>
      </c>
      <c r="N657" s="126">
        <f>H657*J657*V657/M657</f>
        <v>0</v>
      </c>
      <c r="O657" s="127">
        <f>N657 / AA816</f>
        <v>0</v>
      </c>
      <c r="P657" s="268">
        <f>N657 / AA856</f>
        <v>0</v>
      </c>
      <c r="Q657" s="128">
        <f>IF(OR(OR(J657=0,G657 = "#N/A N/A"),G657="#N/A Real Time"),0,G657*J657*V657/M657)</f>
        <v>0</v>
      </c>
      <c r="R657" s="129">
        <f>Q657 / AA816*100</f>
        <v>0</v>
      </c>
      <c r="S657" s="273">
        <f>Q657 / AA856*100</f>
        <v>0</v>
      </c>
      <c r="T657" s="129">
        <f>IF(S657&lt;0,R657,0)</f>
        <v>0</v>
      </c>
      <c r="U657" s="273">
        <f>IF(S657&gt;0,R657,0)</f>
        <v>0</v>
      </c>
      <c r="V657" s="120">
        <f>IF(EXACT(D657,UPPER(D657)),1,0.01)/X657</f>
        <v>1</v>
      </c>
      <c r="W657" s="120">
        <v>0</v>
      </c>
      <c r="X657" s="120">
        <v>1</v>
      </c>
      <c r="Y657" s="127">
        <f>IF(AND(S657&lt;0,O657&gt;0),O657,0)</f>
        <v>0</v>
      </c>
      <c r="Z657" s="127">
        <f>IF(AND(S657&gt;0,O657&gt;0),O657,0)</f>
        <v>0</v>
      </c>
      <c r="AA657" s="74"/>
      <c r="AB657" s="130">
        <f>_xll.BDH(C657,$AB$11,$D$1,$D$1)</f>
        <v>16.53</v>
      </c>
      <c r="AC657" s="130">
        <f>IF(OR(OR(F657="#N/A N/A",F657="#N/A Real Time"),OR(AB657="#N/A N/A",AB657="#N/A Real Time")),0,  F657 - AB657)</f>
        <v>-6.0000000000002274E-2</v>
      </c>
      <c r="AD657" s="177">
        <f>IF(OR(AB657=0,AB657="#N/A N/A"),0,AC657 / AB657*100)</f>
        <v>-0.36297640653358904</v>
      </c>
      <c r="AE657" s="132">
        <v>0</v>
      </c>
      <c r="AF657" s="133">
        <f>IF(D657 = D856,1,_xll.BDP(K657,$AF$11)*L657)</f>
        <v>1.1298999999999999</v>
      </c>
      <c r="AG657" s="134">
        <f>AC657*AE657*V657/AF657 / AI816</f>
        <v>0</v>
      </c>
      <c r="AH657" s="278">
        <f>AC657*AE657*V657/AF657 / AI856</f>
        <v>0</v>
      </c>
      <c r="AI657" s="77"/>
      <c r="AJ657" s="73"/>
      <c r="AK657" s="65"/>
    </row>
    <row r="658" spans="1:37" x14ac:dyDescent="0.2">
      <c r="B658" s="120">
        <v>20173</v>
      </c>
      <c r="C658" s="120" t="s">
        <v>59</v>
      </c>
      <c r="D658" s="120" t="str">
        <f>_xll.BDP(C658,$D$11)</f>
        <v>USD</v>
      </c>
      <c r="E658" s="120" t="s">
        <v>304</v>
      </c>
      <c r="F658" s="121">
        <f>_xll.BDP(C658,$F$11)</f>
        <v>44.72</v>
      </c>
      <c r="G658" s="121">
        <f>_xll.BDP(C658,$G$11)</f>
        <v>44.72</v>
      </c>
      <c r="H658" s="122">
        <f>IF(OR(OR(G658="#N/A N/A",G658="#N/A Real Time"),OR(F658="#N/A N/A",F658="#N/A Real Time")),0,  G658 - F658)</f>
        <v>0</v>
      </c>
      <c r="I658" s="123">
        <f>IF(OR(F658=0,F658="#N/A N/A"),0,H658 / F658*100)</f>
        <v>0</v>
      </c>
      <c r="J658" s="124">
        <v>0</v>
      </c>
      <c r="K658" s="120" t="str">
        <f>CONCATENATE(D856,D658, " Curncy")</f>
        <v>EURUSD Curncy</v>
      </c>
      <c r="L658" s="120">
        <f>IF(D658 = D856,1,_xll.BDP(K658,$L$11))</f>
        <v>1</v>
      </c>
      <c r="M658" s="260">
        <f>IF(D658 = D856,1,_xll.BDP(K658,$M$11)*L658)</f>
        <v>1.1314</v>
      </c>
      <c r="N658" s="126">
        <f>H658*J658*V658/M658</f>
        <v>0</v>
      </c>
      <c r="O658" s="127">
        <f>N658 / AA816</f>
        <v>0</v>
      </c>
      <c r="P658" s="268">
        <f>N658 / AA856</f>
        <v>0</v>
      </c>
      <c r="Q658" s="128">
        <f>IF(OR(OR(J658=0,G658 = "#N/A N/A"),G658="#N/A Real Time"),0,G658*J658*V658/M658)</f>
        <v>0</v>
      </c>
      <c r="R658" s="129">
        <f>Q658 / AA816*100</f>
        <v>0</v>
      </c>
      <c r="S658" s="273">
        <f>Q658 / AA856*100</f>
        <v>0</v>
      </c>
      <c r="T658" s="129">
        <f>IF(S658&lt;0,R658,0)</f>
        <v>0</v>
      </c>
      <c r="U658" s="273">
        <f>IF(S658&gt;0,R658,0)</f>
        <v>0</v>
      </c>
      <c r="V658" s="120">
        <f>IF(EXACT(D658,UPPER(D658)),1,0.01)/X658</f>
        <v>1</v>
      </c>
      <c r="W658" s="120">
        <v>0</v>
      </c>
      <c r="X658" s="120">
        <v>1</v>
      </c>
      <c r="Y658" s="127">
        <f>IF(AND(S658&lt;0,O658&gt;0),O658,0)</f>
        <v>0</v>
      </c>
      <c r="Z658" s="127">
        <f>IF(AND(S658&gt;0,O658&gt;0),O658,0)</f>
        <v>0</v>
      </c>
      <c r="AA658" s="74"/>
      <c r="AB658" s="130">
        <f>_xll.BDH(C658,$AB$11,$D$1,$D$1)</f>
        <v>43.98</v>
      </c>
      <c r="AC658" s="130">
        <f>IF(OR(OR(F658="#N/A N/A",F658="#N/A Real Time"),OR(AB658="#N/A N/A",AB658="#N/A Real Time")),0,  F658 - AB658)</f>
        <v>0.74000000000000199</v>
      </c>
      <c r="AD658" s="177">
        <f>IF(OR(AB658=0,AB658="#N/A N/A"),0,AC658 / AB658*100)</f>
        <v>1.6825829922692179</v>
      </c>
      <c r="AE658" s="132">
        <v>0</v>
      </c>
      <c r="AF658" s="133">
        <f>IF(D658 = D856,1,_xll.BDP(K658,$AF$11)*L658)</f>
        <v>1.1298999999999999</v>
      </c>
      <c r="AG658" s="134">
        <f>AC658*AE658*V658/AF658 / AI816</f>
        <v>0</v>
      </c>
      <c r="AH658" s="278">
        <f>AC658*AE658*V658/AF658 / AI856</f>
        <v>0</v>
      </c>
      <c r="AI658" s="77"/>
      <c r="AJ658" s="73"/>
      <c r="AK658" s="65"/>
    </row>
    <row r="659" spans="1:37" x14ac:dyDescent="0.2">
      <c r="B659" s="120">
        <v>19603</v>
      </c>
      <c r="C659" s="120" t="s">
        <v>932</v>
      </c>
      <c r="D659" s="120" t="str">
        <f>_xll.BDP(C659,$D$11)</f>
        <v>USD</v>
      </c>
      <c r="E659" s="120" t="s">
        <v>1004</v>
      </c>
      <c r="F659" s="121">
        <f>_xll.BDP(C659,$F$11)</f>
        <v>56.29</v>
      </c>
      <c r="G659" s="121">
        <f>_xll.BDP(C659,$G$11)</f>
        <v>56.29</v>
      </c>
      <c r="H659" s="122">
        <f>IF(OR(OR(G659="#N/A N/A",G659="#N/A Real Time"),OR(F659="#N/A N/A",F659="#N/A Real Time")),0,  G659 - F659)</f>
        <v>0</v>
      </c>
      <c r="I659" s="123">
        <f>IF(OR(F659=0,F659="#N/A N/A"),0,H659 / F659*100)</f>
        <v>0</v>
      </c>
      <c r="J659" s="124">
        <v>0</v>
      </c>
      <c r="K659" s="120" t="str">
        <f>CONCATENATE(D856,D659, " Curncy")</f>
        <v>EURUSD Curncy</v>
      </c>
      <c r="L659" s="120">
        <f>IF(D659 = D856,1,_xll.BDP(K659,$L$11))</f>
        <v>1</v>
      </c>
      <c r="M659" s="260">
        <f>IF(D659 = D856,1,_xll.BDP(K659,$M$11)*L659)</f>
        <v>1.1314</v>
      </c>
      <c r="N659" s="126">
        <f>H659*J659*V659/M659</f>
        <v>0</v>
      </c>
      <c r="O659" s="127">
        <f>N659 / AA816</f>
        <v>0</v>
      </c>
      <c r="P659" s="268">
        <f>N659 / AA856</f>
        <v>0</v>
      </c>
      <c r="Q659" s="128">
        <f>IF(OR(OR(J659=0,G659 = "#N/A N/A"),G659="#N/A Real Time"),0,G659*J659*V659/M659)</f>
        <v>0</v>
      </c>
      <c r="R659" s="129">
        <f>Q659 / AA816*100</f>
        <v>0</v>
      </c>
      <c r="S659" s="273">
        <f>Q659 / AA856*100</f>
        <v>0</v>
      </c>
      <c r="T659" s="129">
        <f>IF(S659&lt;0,R659,0)</f>
        <v>0</v>
      </c>
      <c r="U659" s="273">
        <f>IF(S659&gt;0,R659,0)</f>
        <v>0</v>
      </c>
      <c r="V659" s="120">
        <f>IF(EXACT(D659,UPPER(D659)),1,0.01)/X659</f>
        <v>1</v>
      </c>
      <c r="W659" s="120">
        <v>0</v>
      </c>
      <c r="X659" s="120">
        <v>1</v>
      </c>
      <c r="Y659" s="127">
        <f>IF(AND(S659&lt;0,O659&gt;0),O659,0)</f>
        <v>0</v>
      </c>
      <c r="Z659" s="127">
        <f>IF(AND(S659&gt;0,O659&gt;0),O659,0)</f>
        <v>0</v>
      </c>
      <c r="AA659" s="74"/>
      <c r="AB659" s="130">
        <f>_xll.BDH(C659,$AB$11,$D$1,$D$1)</f>
        <v>55.6</v>
      </c>
      <c r="AC659" s="130">
        <f>IF(OR(OR(F659="#N/A N/A",F659="#N/A Real Time"),OR(AB659="#N/A N/A",AB659="#N/A Real Time")),0,  F659 - AB659)</f>
        <v>0.68999999999999773</v>
      </c>
      <c r="AD659" s="177">
        <f>IF(OR(AB659=0,AB659="#N/A N/A"),0,AC659 / AB659*100)</f>
        <v>1.2410071942446002</v>
      </c>
      <c r="AE659" s="132">
        <v>0</v>
      </c>
      <c r="AF659" s="133">
        <f>IF(D659 = D856,1,_xll.BDP(K659,$AF$11)*L659)</f>
        <v>1.1298999999999999</v>
      </c>
      <c r="AG659" s="134">
        <f>AC659*AE659*V659/AF659 / AI816</f>
        <v>0</v>
      </c>
      <c r="AH659" s="278">
        <f>AC659*AE659*V659/AF659 / AI856</f>
        <v>0</v>
      </c>
      <c r="AI659" s="77"/>
      <c r="AJ659" s="73"/>
      <c r="AK659" s="65"/>
    </row>
    <row r="660" spans="1:37" x14ac:dyDescent="0.2">
      <c r="B660" s="120">
        <v>2979</v>
      </c>
      <c r="C660" s="120" t="s">
        <v>933</v>
      </c>
      <c r="D660" s="120" t="str">
        <f>_xll.BDP(C660,$D$11)</f>
        <v>USD</v>
      </c>
      <c r="E660" s="120" t="s">
        <v>1005</v>
      </c>
      <c r="F660" s="121">
        <f>_xll.BDP(C660,$F$11)</f>
        <v>67.42</v>
      </c>
      <c r="G660" s="121">
        <f>_xll.BDP(C660,$G$11)</f>
        <v>67.42</v>
      </c>
      <c r="H660" s="122">
        <f>IF(OR(OR(G660="#N/A N/A",G660="#N/A Real Time"),OR(F660="#N/A N/A",F660="#N/A Real Time")),0,  G660 - F660)</f>
        <v>0</v>
      </c>
      <c r="I660" s="123">
        <f>IF(OR(F660=0,F660="#N/A N/A"),0,H660 / F660*100)</f>
        <v>0</v>
      </c>
      <c r="J660" s="124">
        <v>0</v>
      </c>
      <c r="K660" s="120" t="str">
        <f>CONCATENATE(D856,D660, " Curncy")</f>
        <v>EURUSD Curncy</v>
      </c>
      <c r="L660" s="120">
        <f>IF(D660 = D856,1,_xll.BDP(K660,$L$11))</f>
        <v>1</v>
      </c>
      <c r="M660" s="260">
        <f>IF(D660 = D856,1,_xll.BDP(K660,$M$11)*L660)</f>
        <v>1.1314</v>
      </c>
      <c r="N660" s="126">
        <f>H660*J660*V660/M660</f>
        <v>0</v>
      </c>
      <c r="O660" s="127">
        <f>N660 / AA816</f>
        <v>0</v>
      </c>
      <c r="P660" s="268">
        <f>N660 / AA856</f>
        <v>0</v>
      </c>
      <c r="Q660" s="128">
        <f>IF(OR(OR(J660=0,G660 = "#N/A N/A"),G660="#N/A Real Time"),0,G660*J660*V660/M660)</f>
        <v>0</v>
      </c>
      <c r="R660" s="129">
        <f>Q660 / AA816*100</f>
        <v>0</v>
      </c>
      <c r="S660" s="273">
        <f>Q660 / AA856*100</f>
        <v>0</v>
      </c>
      <c r="T660" s="129">
        <f>IF(S660&lt;0,R660,0)</f>
        <v>0</v>
      </c>
      <c r="U660" s="273">
        <f>IF(S660&gt;0,R660,0)</f>
        <v>0</v>
      </c>
      <c r="V660" s="120">
        <f>IF(EXACT(D660,UPPER(D660)),1,0.01)/X660</f>
        <v>1</v>
      </c>
      <c r="W660" s="120">
        <v>0</v>
      </c>
      <c r="X660" s="120">
        <v>1</v>
      </c>
      <c r="Y660" s="127">
        <f>IF(AND(S660&lt;0,O660&gt;0),O660,0)</f>
        <v>0</v>
      </c>
      <c r="Z660" s="127">
        <f>IF(AND(S660&gt;0,O660&gt;0),O660,0)</f>
        <v>0</v>
      </c>
      <c r="AA660" s="74"/>
      <c r="AB660" s="130">
        <f>_xll.BDH(C660,$AB$11,$D$1,$D$1)</f>
        <v>65.91</v>
      </c>
      <c r="AC660" s="130">
        <f>IF(OR(OR(F660="#N/A N/A",F660="#N/A Real Time"),OR(AB660="#N/A N/A",AB660="#N/A Real Time")),0,  F660 - AB660)</f>
        <v>1.5100000000000051</v>
      </c>
      <c r="AD660" s="177">
        <f>IF(OR(AB660=0,AB660="#N/A N/A"),0,AC660 / AB660*100)</f>
        <v>2.2910028827188671</v>
      </c>
      <c r="AE660" s="132">
        <v>0</v>
      </c>
      <c r="AF660" s="133">
        <f>IF(D660 = D856,1,_xll.BDP(K660,$AF$11)*L660)</f>
        <v>1.1298999999999999</v>
      </c>
      <c r="AG660" s="134">
        <f>AC660*AE660*V660/AF660 / AI816</f>
        <v>0</v>
      </c>
      <c r="AH660" s="278">
        <f>AC660*AE660*V660/AF660 / AI856</f>
        <v>0</v>
      </c>
      <c r="AI660" s="77"/>
      <c r="AJ660" s="73"/>
      <c r="AK660" s="65"/>
    </row>
    <row r="661" spans="1:37" x14ac:dyDescent="0.2">
      <c r="B661" s="120">
        <v>949</v>
      </c>
      <c r="C661" s="120" t="s">
        <v>934</v>
      </c>
      <c r="D661" s="120" t="str">
        <f>_xll.BDP(C661,$D$11)</f>
        <v>USD</v>
      </c>
      <c r="E661" s="120" t="s">
        <v>1006</v>
      </c>
      <c r="F661" s="121">
        <f>_xll.BDP(C661,$F$11)</f>
        <v>44.36</v>
      </c>
      <c r="G661" s="121">
        <f>_xll.BDP(C661,$G$11)</f>
        <v>44.36</v>
      </c>
      <c r="H661" s="122">
        <f>IF(OR(OR(G661="#N/A N/A",G661="#N/A Real Time"),OR(F661="#N/A N/A",F661="#N/A Real Time")),0,  G661 - F661)</f>
        <v>0</v>
      </c>
      <c r="I661" s="123">
        <f>IF(OR(F661=0,F661="#N/A N/A"),0,H661 / F661*100)</f>
        <v>0</v>
      </c>
      <c r="J661" s="124">
        <v>0</v>
      </c>
      <c r="K661" s="120" t="str">
        <f>CONCATENATE(D856,D661, " Curncy")</f>
        <v>EURUSD Curncy</v>
      </c>
      <c r="L661" s="120">
        <f>IF(D661 = D856,1,_xll.BDP(K661,$L$11))</f>
        <v>1</v>
      </c>
      <c r="M661" s="260">
        <f>IF(D661 = D856,1,_xll.BDP(K661,$M$11)*L661)</f>
        <v>1.1314</v>
      </c>
      <c r="N661" s="126">
        <f>H661*J661*V661/M661</f>
        <v>0</v>
      </c>
      <c r="O661" s="127">
        <f>N661 / AA816</f>
        <v>0</v>
      </c>
      <c r="P661" s="268">
        <f>N661 / AA856</f>
        <v>0</v>
      </c>
      <c r="Q661" s="128">
        <f>IF(OR(OR(J661=0,G661 = "#N/A N/A"),G661="#N/A Real Time"),0,G661*J661*V661/M661)</f>
        <v>0</v>
      </c>
      <c r="R661" s="129">
        <f>Q661 / AA816*100</f>
        <v>0</v>
      </c>
      <c r="S661" s="273">
        <f>Q661 / AA856*100</f>
        <v>0</v>
      </c>
      <c r="T661" s="129">
        <f>IF(S661&lt;0,R661,0)</f>
        <v>0</v>
      </c>
      <c r="U661" s="273">
        <f>IF(S661&gt;0,R661,0)</f>
        <v>0</v>
      </c>
      <c r="V661" s="120">
        <f>IF(EXACT(D661,UPPER(D661)),1,0.01)/X661</f>
        <v>1</v>
      </c>
      <c r="W661" s="120">
        <v>0</v>
      </c>
      <c r="X661" s="120">
        <v>1</v>
      </c>
      <c r="Y661" s="127">
        <f>IF(AND(S661&lt;0,O661&gt;0),O661,0)</f>
        <v>0</v>
      </c>
      <c r="Z661" s="127">
        <f>IF(AND(S661&gt;0,O661&gt;0),O661,0)</f>
        <v>0</v>
      </c>
      <c r="AA661" s="74"/>
      <c r="AB661" s="130">
        <f>_xll.BDH(C661,$AB$11,$D$1,$D$1)</f>
        <v>44.31</v>
      </c>
      <c r="AC661" s="130">
        <f>IF(OR(OR(F661="#N/A N/A",F661="#N/A Real Time"),OR(AB661="#N/A N/A",AB661="#N/A Real Time")),0,  F661 - AB661)</f>
        <v>4.9999999999997158E-2</v>
      </c>
      <c r="AD661" s="177">
        <f>IF(OR(AB661=0,AB661="#N/A N/A"),0,AC661 / AB661*100)</f>
        <v>0.11284134506882679</v>
      </c>
      <c r="AE661" s="132">
        <v>0</v>
      </c>
      <c r="AF661" s="133">
        <f>IF(D661 = D856,1,_xll.BDP(K661,$AF$11)*L661)</f>
        <v>1.1298999999999999</v>
      </c>
      <c r="AG661" s="134">
        <f>AC661*AE661*V661/AF661 / AI816</f>
        <v>0</v>
      </c>
      <c r="AH661" s="278">
        <f>AC661*AE661*V661/AF661 / AI856</f>
        <v>0</v>
      </c>
      <c r="AI661" s="77"/>
      <c r="AJ661" s="73"/>
      <c r="AK661" s="65"/>
    </row>
    <row r="662" spans="1:37" x14ac:dyDescent="0.2">
      <c r="A662" s="209"/>
      <c r="B662" s="120">
        <v>26539</v>
      </c>
      <c r="C662" s="120" t="s">
        <v>1455</v>
      </c>
      <c r="D662" s="120" t="str">
        <f>_xll.BDP(C662,$D$11)</f>
        <v>USD</v>
      </c>
      <c r="E662" s="120" t="s">
        <v>1456</v>
      </c>
      <c r="F662" s="121">
        <f>_xll.BDP(C662,$F$11)</f>
        <v>156.19</v>
      </c>
      <c r="G662" s="121">
        <f>_xll.BDP(C662,$G$11)</f>
        <v>156.19</v>
      </c>
      <c r="H662" s="122">
        <f>IF(OR(OR(G662="#N/A N/A",G662="#N/A Real Time"),OR(F662="#N/A N/A",F662="#N/A Real Time")),0,  G662 - F662)</f>
        <v>0</v>
      </c>
      <c r="I662" s="123">
        <f>IF(OR(F662=0,F662="#N/A N/A"),0,H662 / F662*100)</f>
        <v>0</v>
      </c>
      <c r="J662" s="124">
        <v>0</v>
      </c>
      <c r="K662" s="120" t="str">
        <f>CONCATENATE(D856,D662, " Curncy")</f>
        <v>EURUSD Curncy</v>
      </c>
      <c r="L662" s="120">
        <f>IF(D662 = D856,1,_xll.BDP(K662,$L$11))</f>
        <v>1</v>
      </c>
      <c r="M662" s="260">
        <f>IF(D662 = D856,1,_xll.BDP(K662,$M$11)*L662)</f>
        <v>1.1314</v>
      </c>
      <c r="N662" s="126">
        <f>H662*J662*V662/M662</f>
        <v>0</v>
      </c>
      <c r="O662" s="127">
        <f>N662 / AA816</f>
        <v>0</v>
      </c>
      <c r="P662" s="268">
        <f>N662 / AA856</f>
        <v>0</v>
      </c>
      <c r="Q662" s="128">
        <f>IF(OR(OR(J662=0,G662 = "#N/A N/A"),G662="#N/A Real Time"),0,G662*J662*V662/M662)</f>
        <v>0</v>
      </c>
      <c r="R662" s="129">
        <f>Q662 / AA816*100</f>
        <v>0</v>
      </c>
      <c r="S662" s="273">
        <f>Q662 / AA856*100</f>
        <v>0</v>
      </c>
      <c r="T662" s="129">
        <f>IF(S662&lt;0,R662,0)</f>
        <v>0</v>
      </c>
      <c r="U662" s="273">
        <f>IF(S662&gt;0,R662,0)</f>
        <v>0</v>
      </c>
      <c r="V662" s="120">
        <f>IF(EXACT(D662,UPPER(D662)),1,0.01)/X662</f>
        <v>1</v>
      </c>
      <c r="W662" s="120">
        <v>0</v>
      </c>
      <c r="X662" s="120">
        <v>1</v>
      </c>
      <c r="Y662" s="127">
        <f>IF(AND(S662&lt;0,O662&gt;0),O662,0)</f>
        <v>0</v>
      </c>
      <c r="Z662" s="127">
        <f>IF(AND(S662&gt;0,O662&gt;0),O662,0)</f>
        <v>0</v>
      </c>
      <c r="AA662" s="218"/>
      <c r="AB662" s="130">
        <f>_xll.BDH(C662,$AB$11,$D$1,$D$1)</f>
        <v>151.6</v>
      </c>
      <c r="AC662" s="130">
        <f>IF(OR(OR(F662="#N/A N/A",F662="#N/A Real Time"),OR(AB662="#N/A N/A",AB662="#N/A Real Time")),0,  F662 - AB662)</f>
        <v>4.5900000000000034</v>
      </c>
      <c r="AD662" s="177">
        <f>IF(OR(AB662=0,AB662="#N/A N/A"),0,AC662 / AB662*100)</f>
        <v>3.0277044854881292</v>
      </c>
      <c r="AE662" s="132">
        <v>0</v>
      </c>
      <c r="AF662" s="133">
        <f>IF(D662 = D856,1,_xll.BDP(K662,$AF$11)*L662)</f>
        <v>1.1298999999999999</v>
      </c>
      <c r="AG662" s="134">
        <f>AC662*AE662*V662/AF662 / AI816</f>
        <v>0</v>
      </c>
      <c r="AH662" s="278">
        <f>AC662*AE662*V662/AF662 / AI856</f>
        <v>0</v>
      </c>
      <c r="AI662" s="223"/>
      <c r="AJ662" s="73"/>
      <c r="AK662" s="65"/>
    </row>
    <row r="663" spans="1:37" x14ac:dyDescent="0.2">
      <c r="A663" s="209"/>
      <c r="B663" s="120">
        <v>18715</v>
      </c>
      <c r="C663" s="120" t="s">
        <v>1493</v>
      </c>
      <c r="D663" s="120" t="str">
        <f>_xll.BDP(C663,$D$11)</f>
        <v>USD</v>
      </c>
      <c r="E663" s="120" t="s">
        <v>1494</v>
      </c>
      <c r="F663" s="121">
        <f>_xll.BDP(C663,$F$11)</f>
        <v>41.3</v>
      </c>
      <c r="G663" s="121">
        <f>_xll.BDP(C663,$G$11)</f>
        <v>41.3</v>
      </c>
      <c r="H663" s="122">
        <f>IF(OR(OR(G663="#N/A N/A",G663="#N/A Real Time"),OR(F663="#N/A N/A",F663="#N/A Real Time")),0,  G663 - F663)</f>
        <v>0</v>
      </c>
      <c r="I663" s="123">
        <f>IF(OR(F663=0,F663="#N/A N/A"),0,H663 / F663*100)</f>
        <v>0</v>
      </c>
      <c r="J663" s="124">
        <v>122400</v>
      </c>
      <c r="K663" s="120" t="str">
        <f>CONCATENATE(D856,D663, " Curncy")</f>
        <v>EURUSD Curncy</v>
      </c>
      <c r="L663" s="120">
        <f>IF(D663 = D856,1,_xll.BDP(K663,$L$11))</f>
        <v>1</v>
      </c>
      <c r="M663" s="260">
        <f>IF(D663 = D856,1,_xll.BDP(K663,$M$11)*L663)</f>
        <v>1.1314</v>
      </c>
      <c r="N663" s="126">
        <f>H663*J663*V663/M663</f>
        <v>0</v>
      </c>
      <c r="O663" s="127">
        <f>N663 / AA816</f>
        <v>0</v>
      </c>
      <c r="P663" s="268">
        <f>N663 / AA856</f>
        <v>0</v>
      </c>
      <c r="Q663" s="128">
        <f>IF(OR(OR(J663=0,G663 = "#N/A N/A"),G663="#N/A Real Time"),0,G663*J663*V663/M663)</f>
        <v>4468021.919745448</v>
      </c>
      <c r="R663" s="129">
        <f>Q663 / AA816*100</f>
        <v>2.2349663667156023</v>
      </c>
      <c r="S663" s="273">
        <f>Q663 / AA856*100</f>
        <v>2.0830894533957771</v>
      </c>
      <c r="T663" s="129">
        <f>IF(S663&lt;0,R663,0)</f>
        <v>0</v>
      </c>
      <c r="U663" s="273">
        <f>IF(S663&gt;0,R663,0)</f>
        <v>2.2349663667156023</v>
      </c>
      <c r="V663" s="120">
        <f>IF(EXACT(D663,UPPER(D663)),1,0.01)/X663</f>
        <v>1</v>
      </c>
      <c r="W663" s="120">
        <v>0</v>
      </c>
      <c r="X663" s="120">
        <v>1</v>
      </c>
      <c r="Y663" s="127">
        <f>IF(AND(S663&lt;0,O663&gt;0),O663,0)</f>
        <v>0</v>
      </c>
      <c r="Z663" s="127">
        <f>IF(AND(S663&gt;0,O663&gt;0),O663,0)</f>
        <v>0</v>
      </c>
      <c r="AA663" s="218"/>
      <c r="AB663" s="130">
        <f>_xll.BDH(C663,$AB$11,$D$1,$D$1)</f>
        <v>41.04</v>
      </c>
      <c r="AC663" s="130">
        <f>IF(OR(OR(F663="#N/A N/A",F663="#N/A Real Time"),OR(AB663="#N/A N/A",AB663="#N/A Real Time")),0,  F663 - AB663)</f>
        <v>0.25999999999999801</v>
      </c>
      <c r="AD663" s="177">
        <f>IF(OR(AB663=0,AB663="#N/A N/A"),0,AC663 / AB663*100)</f>
        <v>0.63352826510720772</v>
      </c>
      <c r="AE663" s="132">
        <v>122400</v>
      </c>
      <c r="AF663" s="133">
        <f>IF(D663 = D856,1,_xll.BDP(K663,$AF$11)*L663)</f>
        <v>1.1298999999999999</v>
      </c>
      <c r="AG663" s="134">
        <f>AC663*AE663*V663/AF663 / AI816</f>
        <v>1.4059965669872148E-4</v>
      </c>
      <c r="AH663" s="278">
        <f>AC663*AE663*V663/AF663 / AI856</f>
        <v>1.3104483347928163E-4</v>
      </c>
      <c r="AI663" s="223"/>
      <c r="AJ663" s="73"/>
      <c r="AK663" s="65"/>
    </row>
    <row r="664" spans="1:37" x14ac:dyDescent="0.2">
      <c r="B664" s="120">
        <v>23421</v>
      </c>
      <c r="C664" s="120" t="s">
        <v>325</v>
      </c>
      <c r="D664" s="120" t="str">
        <f>_xll.BDP(C664,$D$11)</f>
        <v>USD</v>
      </c>
      <c r="E664" s="120" t="s">
        <v>326</v>
      </c>
      <c r="F664" s="121">
        <f>_xll.BDP(C664,$F$11)</f>
        <v>11.2</v>
      </c>
      <c r="G664" s="121">
        <f>_xll.BDP(C664,$G$11)</f>
        <v>11.2</v>
      </c>
      <c r="H664" s="122">
        <f>IF(OR(OR(G664="#N/A N/A",G664="#N/A Real Time"),OR(F664="#N/A N/A",F664="#N/A Real Time")),0,  G664 - F664)</f>
        <v>0</v>
      </c>
      <c r="I664" s="123">
        <f>IF(OR(F664=0,F664="#N/A N/A"),0,H664 / F664*100)</f>
        <v>0</v>
      </c>
      <c r="J664" s="124">
        <v>-617942</v>
      </c>
      <c r="K664" s="120" t="str">
        <f>CONCATENATE(D856,D664, " Curncy")</f>
        <v>EURUSD Curncy</v>
      </c>
      <c r="L664" s="120">
        <f>IF(D664 = D856,1,_xll.BDP(K664,$L$11))</f>
        <v>1</v>
      </c>
      <c r="M664" s="260">
        <f>IF(D664 = D856,1,_xll.BDP(K664,$M$11)*L664)</f>
        <v>1.1314</v>
      </c>
      <c r="N664" s="126">
        <f>H664*J664*V664/M664</f>
        <v>0</v>
      </c>
      <c r="O664" s="127">
        <f>N664 / AA816</f>
        <v>0</v>
      </c>
      <c r="P664" s="268">
        <f>N664 / AA856</f>
        <v>0</v>
      </c>
      <c r="Q664" s="128">
        <f>IF(OR(OR(J664=0,G664 = "#N/A N/A"),G664="#N/A Real Time"),0,G664*J664*V664/M664)</f>
        <v>-6117156.089800247</v>
      </c>
      <c r="R664" s="129">
        <f>Q664 / AA816*100</f>
        <v>-3.0598860896886508</v>
      </c>
      <c r="S664" s="273">
        <f>Q664 / AA856*100</f>
        <v>-2.8519518400582542</v>
      </c>
      <c r="T664" s="129">
        <f>IF(S664&lt;0,R664,0)</f>
        <v>-3.0598860896886508</v>
      </c>
      <c r="U664" s="273">
        <f>IF(S664&gt;0,R664,0)</f>
        <v>0</v>
      </c>
      <c r="V664" s="120">
        <f>IF(EXACT(D664,UPPER(D664)),1,0.01)/X664</f>
        <v>1</v>
      </c>
      <c r="W664" s="120">
        <v>0</v>
      </c>
      <c r="X664" s="120">
        <v>1</v>
      </c>
      <c r="Y664" s="127">
        <f>IF(AND(S664&lt;0,O664&gt;0),O664,0)</f>
        <v>0</v>
      </c>
      <c r="Z664" s="127">
        <f>IF(AND(S664&gt;0,O664&gt;0),O664,0)</f>
        <v>0</v>
      </c>
      <c r="AA664" s="74"/>
      <c r="AB664" s="130">
        <f>_xll.BDH(C664,$AB$11,$D$1,$D$1)</f>
        <v>11.18</v>
      </c>
      <c r="AC664" s="130">
        <f>IF(OR(OR(F664="#N/A N/A",F664="#N/A Real Time"),OR(AB664="#N/A N/A",AB664="#N/A Real Time")),0,  F664 - AB664)</f>
        <v>1.9999999999999574E-2</v>
      </c>
      <c r="AD664" s="177">
        <f>IF(OR(AB664=0,AB664="#N/A N/A"),0,AC664 / AB664*100)</f>
        <v>0.17889087656529135</v>
      </c>
      <c r="AE664" s="132">
        <v>-617942</v>
      </c>
      <c r="AF664" s="133">
        <f>IF(D664 = D856,1,_xll.BDP(K664,$AF$11)*L664)</f>
        <v>1.1298999999999999</v>
      </c>
      <c r="AG664" s="134">
        <f>AC664*AE664*V664/AF664 / AI816</f>
        <v>-5.460183073134751E-5</v>
      </c>
      <c r="AH664" s="278">
        <f>AC664*AE664*V664/AF664 / AI856</f>
        <v>-5.0891218256569343E-5</v>
      </c>
      <c r="AI664" s="77"/>
      <c r="AJ664" s="73"/>
      <c r="AK664" s="65"/>
    </row>
    <row r="665" spans="1:37" x14ac:dyDescent="0.2">
      <c r="B665" s="120">
        <v>24308</v>
      </c>
      <c r="C665" s="120" t="s">
        <v>58</v>
      </c>
      <c r="D665" s="120" t="str">
        <f>_xll.BDP(C665,$D$11)</f>
        <v>USD</v>
      </c>
      <c r="E665" s="120" t="s">
        <v>303</v>
      </c>
      <c r="F665" s="121">
        <f>_xll.BDP(C665,$F$11)</f>
        <v>458.97</v>
      </c>
      <c r="G665" s="121">
        <f>_xll.BDP(C665,$G$11)</f>
        <v>458.97</v>
      </c>
      <c r="H665" s="122">
        <f>IF(OR(OR(G665="#N/A N/A",G665="#N/A Real Time"),OR(F665="#N/A N/A",F665="#N/A Real Time")),0,  G665 - F665)</f>
        <v>0</v>
      </c>
      <c r="I665" s="123">
        <f>IF(OR(F665=0,F665="#N/A N/A"),0,H665 / F665*100)</f>
        <v>0</v>
      </c>
      <c r="J665" s="124">
        <v>-24897</v>
      </c>
      <c r="K665" s="120" t="str">
        <f>CONCATENATE(D856,D665, " Curncy")</f>
        <v>EURUSD Curncy</v>
      </c>
      <c r="L665" s="120">
        <f>IF(D665 = D856,1,_xll.BDP(K665,$L$11))</f>
        <v>1</v>
      </c>
      <c r="M665" s="260">
        <f>IF(D665 = D856,1,_xll.BDP(K665,$M$11)*L665)</f>
        <v>1.1314</v>
      </c>
      <c r="N665" s="126">
        <f>H665*J665*V665/M665</f>
        <v>0</v>
      </c>
      <c r="O665" s="127">
        <f>N665 / AA816</f>
        <v>0</v>
      </c>
      <c r="P665" s="268">
        <f>N665 / AA856</f>
        <v>0</v>
      </c>
      <c r="Q665" s="128">
        <f>IF(OR(OR(J665=0,G665 = "#N/A N/A"),G665="#N/A Real Time"),0,G665*J665*V665/M665)</f>
        <v>-10099855.126392081</v>
      </c>
      <c r="R665" s="129">
        <f>Q665 / AA816*100</f>
        <v>-5.0520872371800003</v>
      </c>
      <c r="S665" s="273">
        <f>Q665 / AA856*100</f>
        <v>-4.7087731601395646</v>
      </c>
      <c r="T665" s="129">
        <f>IF(S665&lt;0,R665,0)</f>
        <v>-5.0520872371800003</v>
      </c>
      <c r="U665" s="273">
        <f>IF(S665&gt;0,R665,0)</f>
        <v>0</v>
      </c>
      <c r="V665" s="120">
        <f>IF(EXACT(D665,UPPER(D665)),1,0.01)/X665</f>
        <v>1</v>
      </c>
      <c r="W665" s="120">
        <v>0</v>
      </c>
      <c r="X665" s="120">
        <v>1</v>
      </c>
      <c r="Y665" s="127">
        <f>IF(AND(S665&lt;0,O665&gt;0),O665,0)</f>
        <v>0</v>
      </c>
      <c r="Z665" s="127">
        <f>IF(AND(S665&gt;0,O665&gt;0),O665,0)</f>
        <v>0</v>
      </c>
      <c r="AA665" s="74"/>
      <c r="AB665" s="130">
        <f>_xll.BDH(C665,$AB$11,$D$1,$D$1)</f>
        <v>445.29</v>
      </c>
      <c r="AC665" s="130">
        <f>IF(OR(OR(F665="#N/A N/A",F665="#N/A Real Time"),OR(AB665="#N/A N/A",AB665="#N/A Real Time")),0,  F665 - AB665)</f>
        <v>13.680000000000007</v>
      </c>
      <c r="AD665" s="177">
        <f>IF(OR(AB665=0,AB665="#N/A N/A"),0,AC665 / AB665*100)</f>
        <v>3.0721552246850381</v>
      </c>
      <c r="AE665" s="132">
        <v>-24897</v>
      </c>
      <c r="AF665" s="133">
        <f>IF(D665 = D856,1,_xll.BDP(K665,$AF$11)*L665)</f>
        <v>1.1298999999999999</v>
      </c>
      <c r="AG665" s="134">
        <f>AC665*AE665*V665/AF665 / AI816</f>
        <v>-1.5047439684102682E-3</v>
      </c>
      <c r="AH665" s="278">
        <f>AC665*AE665*V665/AF665 / AI856</f>
        <v>-1.4024850941977451E-3</v>
      </c>
      <c r="AI665" s="77"/>
      <c r="AJ665" s="73"/>
      <c r="AK665" s="65"/>
    </row>
    <row r="666" spans="1:37" x14ac:dyDescent="0.2">
      <c r="B666" s="120">
        <v>18473</v>
      </c>
      <c r="C666" s="120" t="s">
        <v>936</v>
      </c>
      <c r="D666" s="120" t="str">
        <f>_xll.BDP(C666,$D$11)</f>
        <v>USD</v>
      </c>
      <c r="E666" s="120" t="s">
        <v>1008</v>
      </c>
      <c r="F666" s="121">
        <f>_xll.BDP(C666,$F$11)</f>
        <v>20.55</v>
      </c>
      <c r="G666" s="121">
        <f>_xll.BDP(C666,$G$11)</f>
        <v>20.55</v>
      </c>
      <c r="H666" s="122">
        <f>IF(OR(OR(G666="#N/A N/A",G666="#N/A Real Time"),OR(F666="#N/A N/A",F666="#N/A Real Time")),0,  G666 - F666)</f>
        <v>0</v>
      </c>
      <c r="I666" s="123">
        <f>IF(OR(F666=0,F666="#N/A N/A"),0,H666 / F666*100)</f>
        <v>0</v>
      </c>
      <c r="J666" s="124">
        <v>0</v>
      </c>
      <c r="K666" s="120" t="str">
        <f>CONCATENATE(D856,D666, " Curncy")</f>
        <v>EURUSD Curncy</v>
      </c>
      <c r="L666" s="120">
        <f>IF(D666 = D856,1,_xll.BDP(K666,$L$11))</f>
        <v>1</v>
      </c>
      <c r="M666" s="260">
        <f>IF(D666 = D856,1,_xll.BDP(K666,$M$11)*L666)</f>
        <v>1.1314</v>
      </c>
      <c r="N666" s="126">
        <f>H666*J666*V666/M666</f>
        <v>0</v>
      </c>
      <c r="O666" s="127">
        <f>N666 / AA816</f>
        <v>0</v>
      </c>
      <c r="P666" s="268">
        <f>N666 / AA856</f>
        <v>0</v>
      </c>
      <c r="Q666" s="128">
        <f>IF(OR(OR(J666=0,G666 = "#N/A N/A"),G666="#N/A Real Time"),0,G666*J666*V666/M666)</f>
        <v>0</v>
      </c>
      <c r="R666" s="129">
        <f>Q666 / AA816*100</f>
        <v>0</v>
      </c>
      <c r="S666" s="273">
        <f>Q666 / AA856*100</f>
        <v>0</v>
      </c>
      <c r="T666" s="129">
        <f>IF(S666&lt;0,R666,0)</f>
        <v>0</v>
      </c>
      <c r="U666" s="273">
        <f>IF(S666&gt;0,R666,0)</f>
        <v>0</v>
      </c>
      <c r="V666" s="120">
        <f>IF(EXACT(D666,UPPER(D666)),1,0.01)/X666</f>
        <v>1</v>
      </c>
      <c r="W666" s="120">
        <v>0</v>
      </c>
      <c r="X666" s="120">
        <v>1</v>
      </c>
      <c r="Y666" s="127">
        <f>IF(AND(S666&lt;0,O666&gt;0),O666,0)</f>
        <v>0</v>
      </c>
      <c r="Z666" s="127">
        <f>IF(AND(S666&gt;0,O666&gt;0),O666,0)</f>
        <v>0</v>
      </c>
      <c r="AA666" s="74"/>
      <c r="AB666" s="130">
        <f>_xll.BDH(C666,$AB$11,$D$1,$D$1)</f>
        <v>19.88</v>
      </c>
      <c r="AC666" s="130">
        <f>IF(OR(OR(F666="#N/A N/A",F666="#N/A Real Time"),OR(AB666="#N/A N/A",AB666="#N/A Real Time")),0,  F666 - AB666)</f>
        <v>0.67000000000000171</v>
      </c>
      <c r="AD666" s="177">
        <f>IF(OR(AB666=0,AB666="#N/A N/A"),0,AC666 / AB666*100)</f>
        <v>3.3702213279678159</v>
      </c>
      <c r="AE666" s="132">
        <v>0</v>
      </c>
      <c r="AF666" s="133">
        <f>IF(D666 = D856,1,_xll.BDP(K666,$AF$11)*L666)</f>
        <v>1.1298999999999999</v>
      </c>
      <c r="AG666" s="134">
        <f>AC666*AE666*V666/AF666 / AI816</f>
        <v>0</v>
      </c>
      <c r="AH666" s="278">
        <f>AC666*AE666*V666/AF666 / AI856</f>
        <v>0</v>
      </c>
      <c r="AI666" s="77"/>
      <c r="AJ666" s="73"/>
      <c r="AK666" s="65"/>
    </row>
    <row r="667" spans="1:37" x14ac:dyDescent="0.2">
      <c r="B667" s="120">
        <v>2358</v>
      </c>
      <c r="C667" s="120" t="s">
        <v>57</v>
      </c>
      <c r="D667" s="120" t="str">
        <f>_xll.BDP(C667,$D$11)</f>
        <v>USD</v>
      </c>
      <c r="E667" s="120" t="s">
        <v>324</v>
      </c>
      <c r="F667" s="121">
        <f>_xll.BDP(C667,$F$11)</f>
        <v>58.05</v>
      </c>
      <c r="G667" s="121">
        <f>_xll.BDP(C667,$G$11)</f>
        <v>58.05</v>
      </c>
      <c r="H667" s="122">
        <f>IF(OR(OR(G667="#N/A N/A",G667="#N/A Real Time"),OR(F667="#N/A N/A",F667="#N/A Real Time")),0,  G667 - F667)</f>
        <v>0</v>
      </c>
      <c r="I667" s="123">
        <f>IF(OR(F667=0,F667="#N/A N/A"),0,H667 / F667*100)</f>
        <v>0</v>
      </c>
      <c r="J667" s="124">
        <v>0</v>
      </c>
      <c r="K667" s="120" t="str">
        <f>CONCATENATE(D856,D667, " Curncy")</f>
        <v>EURUSD Curncy</v>
      </c>
      <c r="L667" s="120">
        <f>IF(D667 = D856,1,_xll.BDP(K667,$L$11))</f>
        <v>1</v>
      </c>
      <c r="M667" s="260">
        <f>IF(D667 = D856,1,_xll.BDP(K667,$M$11)*L667)</f>
        <v>1.1314</v>
      </c>
      <c r="N667" s="126">
        <f>H667*J667*V667/M667</f>
        <v>0</v>
      </c>
      <c r="O667" s="127">
        <f>N667 / AA816</f>
        <v>0</v>
      </c>
      <c r="P667" s="268">
        <f>N667 / AA856</f>
        <v>0</v>
      </c>
      <c r="Q667" s="128">
        <f>IF(OR(OR(J667=0,G667 = "#N/A N/A"),G667="#N/A Real Time"),0,G667*J667*V667/M667)</f>
        <v>0</v>
      </c>
      <c r="R667" s="129">
        <f>Q667 / AA816*100</f>
        <v>0</v>
      </c>
      <c r="S667" s="273">
        <f>Q667 / AA856*100</f>
        <v>0</v>
      </c>
      <c r="T667" s="129">
        <f>IF(S667&lt;0,R667,0)</f>
        <v>0</v>
      </c>
      <c r="U667" s="273">
        <f>IF(S667&gt;0,R667,0)</f>
        <v>0</v>
      </c>
      <c r="V667" s="120">
        <f>IF(EXACT(D667,UPPER(D667)),1,0.01)/X667</f>
        <v>1</v>
      </c>
      <c r="W667" s="120">
        <v>0</v>
      </c>
      <c r="X667" s="120">
        <v>1</v>
      </c>
      <c r="Y667" s="127">
        <f>IF(AND(S667&lt;0,O667&gt;0),O667,0)</f>
        <v>0</v>
      </c>
      <c r="Z667" s="127">
        <f>IF(AND(S667&gt;0,O667&gt;0),O667,0)</f>
        <v>0</v>
      </c>
      <c r="AA667" s="74"/>
      <c r="AB667" s="130">
        <f>_xll.BDH(C667,$AB$11,$D$1,$D$1)</f>
        <v>58.39</v>
      </c>
      <c r="AC667" s="130">
        <f>IF(OR(OR(F667="#N/A N/A",F667="#N/A Real Time"),OR(AB667="#N/A N/A",AB667="#N/A Real Time")),0,  F667 - AB667)</f>
        <v>-0.34000000000000341</v>
      </c>
      <c r="AD667" s="177">
        <f>IF(OR(AB667=0,AB667="#N/A N/A"),0,AC667 / AB667*100)</f>
        <v>-0.58229148826854504</v>
      </c>
      <c r="AE667" s="132">
        <v>0</v>
      </c>
      <c r="AF667" s="133">
        <f>IF(D667 = D856,1,_xll.BDP(K667,$AF$11)*L667)</f>
        <v>1.1298999999999999</v>
      </c>
      <c r="AG667" s="134">
        <f>AC667*AE667*V667/AF667 / AI816</f>
        <v>0</v>
      </c>
      <c r="AH667" s="278">
        <f>AC667*AE667*V667/AF667 / AI856</f>
        <v>0</v>
      </c>
      <c r="AI667" s="77"/>
      <c r="AJ667" s="73"/>
      <c r="AK667" s="65"/>
    </row>
    <row r="668" spans="1:37" x14ac:dyDescent="0.2">
      <c r="B668" s="120">
        <v>21137</v>
      </c>
      <c r="C668" s="120" t="s">
        <v>937</v>
      </c>
      <c r="D668" s="120" t="str">
        <f>_xll.BDP(C668,$D$11)</f>
        <v>USD</v>
      </c>
      <c r="E668" s="120" t="s">
        <v>1009</v>
      </c>
      <c r="F668" s="121">
        <f>_xll.BDP(C668,$F$11)</f>
        <v>5.0599999999999996</v>
      </c>
      <c r="G668" s="121">
        <f>_xll.BDP(C668,$G$11)</f>
        <v>5.0599999999999996</v>
      </c>
      <c r="H668" s="122">
        <f>IF(OR(OR(G668="#N/A N/A",G668="#N/A Real Time"),OR(F668="#N/A N/A",F668="#N/A Real Time")),0,  G668 - F668)</f>
        <v>0</v>
      </c>
      <c r="I668" s="123">
        <f>IF(OR(F668=0,F668="#N/A N/A"),0,H668 / F668*100)</f>
        <v>0</v>
      </c>
      <c r="J668" s="124">
        <v>0</v>
      </c>
      <c r="K668" s="120" t="str">
        <f>CONCATENATE(D856,D668, " Curncy")</f>
        <v>EURUSD Curncy</v>
      </c>
      <c r="L668" s="120">
        <f>IF(D668 = D856,1,_xll.BDP(K668,$L$11))</f>
        <v>1</v>
      </c>
      <c r="M668" s="260">
        <f>IF(D668 = D856,1,_xll.BDP(K668,$M$11)*L668)</f>
        <v>1.1314</v>
      </c>
      <c r="N668" s="126">
        <f>H668*J668*V668/M668</f>
        <v>0</v>
      </c>
      <c r="O668" s="127">
        <f>N668 / AA816</f>
        <v>0</v>
      </c>
      <c r="P668" s="268">
        <f>N668 / AA856</f>
        <v>0</v>
      </c>
      <c r="Q668" s="128">
        <f>IF(OR(OR(J668=0,G668 = "#N/A N/A"),G668="#N/A Real Time"),0,G668*J668*V668/M668)</f>
        <v>0</v>
      </c>
      <c r="R668" s="129">
        <f>Q668 / AA816*100</f>
        <v>0</v>
      </c>
      <c r="S668" s="273">
        <f>Q668 / AA856*100</f>
        <v>0</v>
      </c>
      <c r="T668" s="129">
        <f>IF(S668&lt;0,R668,0)</f>
        <v>0</v>
      </c>
      <c r="U668" s="273">
        <f>IF(S668&gt;0,R668,0)</f>
        <v>0</v>
      </c>
      <c r="V668" s="120">
        <f>IF(EXACT(D668,UPPER(D668)),1,0.01)/X668</f>
        <v>1</v>
      </c>
      <c r="W668" s="120">
        <v>0</v>
      </c>
      <c r="X668" s="120">
        <v>1</v>
      </c>
      <c r="Y668" s="127">
        <f>IF(AND(S668&lt;0,O668&gt;0),O668,0)</f>
        <v>0</v>
      </c>
      <c r="Z668" s="127">
        <f>IF(AND(S668&gt;0,O668&gt;0),O668,0)</f>
        <v>0</v>
      </c>
      <c r="AA668" s="74"/>
      <c r="AB668" s="130">
        <f>_xll.BDH(C668,$AB$11,$D$1,$D$1)</f>
        <v>5.18</v>
      </c>
      <c r="AC668" s="130">
        <f>IF(OR(OR(F668="#N/A N/A",F668="#N/A Real Time"),OR(AB668="#N/A N/A",AB668="#N/A Real Time")),0,  F668 - AB668)</f>
        <v>-0.12000000000000011</v>
      </c>
      <c r="AD668" s="177">
        <f>IF(OR(AB668=0,AB668="#N/A N/A"),0,AC668 / AB668*100)</f>
        <v>-2.3166023166023191</v>
      </c>
      <c r="AE668" s="132">
        <v>0</v>
      </c>
      <c r="AF668" s="133">
        <f>IF(D668 = D856,1,_xll.BDP(K668,$AF$11)*L668)</f>
        <v>1.1298999999999999</v>
      </c>
      <c r="AG668" s="134">
        <f>AC668*AE668*V668/AF668 / AI816</f>
        <v>0</v>
      </c>
      <c r="AH668" s="278">
        <f>AC668*AE668*V668/AF668 / AI856</f>
        <v>0</v>
      </c>
      <c r="AI668" s="77"/>
      <c r="AJ668" s="73"/>
      <c r="AK668" s="65"/>
    </row>
    <row r="669" spans="1:37" x14ac:dyDescent="0.2">
      <c r="B669" s="120">
        <v>11267</v>
      </c>
      <c r="C669" s="120" t="s">
        <v>935</v>
      </c>
      <c r="D669" s="120" t="str">
        <f>_xll.BDP(C669,$D$11)</f>
        <v>USD</v>
      </c>
      <c r="E669" s="120" t="s">
        <v>1007</v>
      </c>
      <c r="F669" s="121">
        <f>_xll.BDP(C669,$F$11)</f>
        <v>45.35</v>
      </c>
      <c r="G669" s="121">
        <f>_xll.BDP(C669,$G$11)</f>
        <v>45.35</v>
      </c>
      <c r="H669" s="122">
        <f>IF(OR(OR(G669="#N/A N/A",G669="#N/A Real Time"),OR(F669="#N/A N/A",F669="#N/A Real Time")),0,  G669 - F669)</f>
        <v>0</v>
      </c>
      <c r="I669" s="123">
        <f>IF(OR(F669=0,F669="#N/A N/A"),0,H669 / F669*100)</f>
        <v>0</v>
      </c>
      <c r="J669" s="124">
        <v>0</v>
      </c>
      <c r="K669" s="120" t="str">
        <f>CONCATENATE(D856,D669, " Curncy")</f>
        <v>EURUSD Curncy</v>
      </c>
      <c r="L669" s="120">
        <f>IF(D669 = D856,1,_xll.BDP(K669,$L$11))</f>
        <v>1</v>
      </c>
      <c r="M669" s="260">
        <f>IF(D669 = D856,1,_xll.BDP(K669,$M$11)*L669)</f>
        <v>1.1314</v>
      </c>
      <c r="N669" s="126">
        <f>H669*J669*V669/M669</f>
        <v>0</v>
      </c>
      <c r="O669" s="127">
        <f>N669 / AA816</f>
        <v>0</v>
      </c>
      <c r="P669" s="268">
        <f>N669 / AA856</f>
        <v>0</v>
      </c>
      <c r="Q669" s="128">
        <f>IF(OR(OR(J669=0,G669 = "#N/A N/A"),G669="#N/A Real Time"),0,G669*J669*V669/M669)</f>
        <v>0</v>
      </c>
      <c r="R669" s="129">
        <f>Q669 / AA816*100</f>
        <v>0</v>
      </c>
      <c r="S669" s="273">
        <f>Q669 / AA856*100</f>
        <v>0</v>
      </c>
      <c r="T669" s="129">
        <f>IF(S669&lt;0,R669,0)</f>
        <v>0</v>
      </c>
      <c r="U669" s="273">
        <f>IF(S669&gt;0,R669,0)</f>
        <v>0</v>
      </c>
      <c r="V669" s="120">
        <f>IF(EXACT(D669,UPPER(D669)),1,0.01)/X669</f>
        <v>1</v>
      </c>
      <c r="W669" s="120">
        <v>0</v>
      </c>
      <c r="X669" s="120">
        <v>1</v>
      </c>
      <c r="Y669" s="127">
        <f>IF(AND(S669&lt;0,O669&gt;0),O669,0)</f>
        <v>0</v>
      </c>
      <c r="Z669" s="127">
        <f>IF(AND(S669&gt;0,O669&gt;0),O669,0)</f>
        <v>0</v>
      </c>
      <c r="AA669" s="74"/>
      <c r="AB669" s="130">
        <f>_xll.BDH(C669,$AB$11,$D$1,$D$1)</f>
        <v>44.85</v>
      </c>
      <c r="AC669" s="130">
        <f>IF(OR(OR(F669="#N/A N/A",F669="#N/A Real Time"),OR(AB669="#N/A N/A",AB669="#N/A Real Time")),0,  F669 - AB669)</f>
        <v>0.5</v>
      </c>
      <c r="AD669" s="177">
        <f>IF(OR(AB669=0,AB669="#N/A N/A"),0,AC669 / AB669*100)</f>
        <v>1.1148272017837235</v>
      </c>
      <c r="AE669" s="132">
        <v>0</v>
      </c>
      <c r="AF669" s="133">
        <f>IF(D669 = D856,1,_xll.BDP(K669,$AF$11)*L669)</f>
        <v>1.1298999999999999</v>
      </c>
      <c r="AG669" s="134">
        <f>AC669*AE669*V669/AF669 / AI816</f>
        <v>0</v>
      </c>
      <c r="AH669" s="278">
        <f>AC669*AE669*V669/AF669 / AI856</f>
        <v>0</v>
      </c>
      <c r="AI669" s="77"/>
      <c r="AJ669" s="73"/>
      <c r="AK669" s="65"/>
    </row>
    <row r="670" spans="1:37" s="117" customFormat="1" ht="12" customHeight="1" x14ac:dyDescent="0.2">
      <c r="A670" s="120"/>
      <c r="B670" s="120">
        <v>29101</v>
      </c>
      <c r="C670" s="120" t="s">
        <v>1668</v>
      </c>
      <c r="D670" s="120" t="str">
        <f>_xll.BDP(C670,$D$11)</f>
        <v>USD</v>
      </c>
      <c r="E670" s="120" t="s">
        <v>1669</v>
      </c>
      <c r="F670" s="121">
        <f>_xll.BDP(C670,$F$11)</f>
        <v>75.989999999999995</v>
      </c>
      <c r="G670" s="121">
        <f>_xll.BDP(C670,$G$11)</f>
        <v>75.989999999999995</v>
      </c>
      <c r="H670" s="122">
        <f>IF(OR(OR(G670="#N/A N/A",G670="#N/A Real Time"),OR(F670="#N/A N/A",F670="#N/A Real Time")),0,  G670 - F670)</f>
        <v>0</v>
      </c>
      <c r="I670" s="123">
        <f>IF(OR(F670=0,F670="#N/A N/A"),0,H670 / F670*100)</f>
        <v>0</v>
      </c>
      <c r="J670" s="124">
        <v>-30400</v>
      </c>
      <c r="K670" s="120" t="str">
        <f>CONCATENATE(D856,D670, " Curncy")</f>
        <v>EURUSD Curncy</v>
      </c>
      <c r="L670" s="120">
        <f>IF(D670 = D856,1,_xll.BDP(K670,$L$11))</f>
        <v>1</v>
      </c>
      <c r="M670" s="260">
        <f>IF(D670 = D856,1,_xll.BDP(K670,$M$11)*L670)</f>
        <v>1.1314</v>
      </c>
      <c r="N670" s="126">
        <f>H670*J670*V670/M670</f>
        <v>0</v>
      </c>
      <c r="O670" s="127">
        <f>N670 / AA816</f>
        <v>0</v>
      </c>
      <c r="P670" s="268">
        <f>N670 / AA856</f>
        <v>0</v>
      </c>
      <c r="Q670" s="128">
        <f>IF(OR(OR(J670=0,G670 = "#N/A N/A"),G670="#N/A Real Time"),0,G670*J670*V670/M670)</f>
        <v>-2041803.0758352485</v>
      </c>
      <c r="R670" s="129">
        <f>Q670 / AA816*100</f>
        <v>-1.0213381411092606</v>
      </c>
      <c r="S670" s="273">
        <f>Q670 / AA856*100</f>
        <v>-0.95193321106754547</v>
      </c>
      <c r="T670" s="129">
        <f>IF(S670&lt;0,R670,0)</f>
        <v>-1.0213381411092606</v>
      </c>
      <c r="U670" s="273">
        <f>IF(S670&gt;0,R670,0)</f>
        <v>0</v>
      </c>
      <c r="V670" s="120">
        <f>IF(EXACT(D670,UPPER(D670)),1,0.01)/X670</f>
        <v>1</v>
      </c>
      <c r="W670" s="120">
        <v>0</v>
      </c>
      <c r="X670" s="120">
        <v>1</v>
      </c>
      <c r="Y670" s="127">
        <f>IF(AND(S670&lt;0,O670&gt;0),O670,0)</f>
        <v>0</v>
      </c>
      <c r="Z670" s="127">
        <f>IF(AND(S670&gt;0,O670&gt;0),O670,0)</f>
        <v>0</v>
      </c>
      <c r="AA670" s="120"/>
      <c r="AB670" s="130">
        <f>_xll.BDH(C670,$AB$11,$D$1,$D$1)</f>
        <v>74.77</v>
      </c>
      <c r="AC670" s="130">
        <f>IF(OR(OR(F670="#N/A N/A",F670="#N/A Real Time"),OR(AB670="#N/A N/A",AB670="#N/A Real Time")),0,  F670 - AB670)</f>
        <v>1.2199999999999989</v>
      </c>
      <c r="AD670" s="177">
        <f>IF(OR(AB670=0,AB670="#N/A N/A"),0,AC670 / AB670*100)</f>
        <v>1.6316704560652655</v>
      </c>
      <c r="AE670" s="132">
        <v>-30400</v>
      </c>
      <c r="AF670" s="133">
        <f>IF(D670 = D856,1,_xll.BDP(K670,$AF$11)*L670)</f>
        <v>1.1298999999999999</v>
      </c>
      <c r="AG670" s="134">
        <f>AC670*AE670*V670/AF670 / AI816</f>
        <v>-1.6385621127583638E-4</v>
      </c>
      <c r="AH670" s="278">
        <f>AC670*AE670*V670/AF670 / AI856</f>
        <v>-1.5272092710154694E-4</v>
      </c>
      <c r="AI670" s="135"/>
      <c r="AJ670" s="73"/>
      <c r="AK670" s="65"/>
    </row>
    <row r="671" spans="1:37" x14ac:dyDescent="0.2">
      <c r="B671" s="120">
        <v>2582</v>
      </c>
      <c r="C671" s="120"/>
      <c r="D671" s="120" t="s">
        <v>32</v>
      </c>
      <c r="E671" s="120" t="s">
        <v>56</v>
      </c>
      <c r="F671" s="121">
        <v>0.16500000000000001</v>
      </c>
      <c r="G671" s="121">
        <v>0.16500000000000001</v>
      </c>
      <c r="H671" s="122">
        <f>IF(OR(OR(G671="#N/A N/A",G671="#N/A Real Time"),OR(F671="#N/A N/A",F671="#N/A Real Time")),0,  G671 - F671)</f>
        <v>0</v>
      </c>
      <c r="I671" s="123">
        <f>IF(OR(F671=0,F671="#N/A N/A"),0,H671 / F671*100)</f>
        <v>0</v>
      </c>
      <c r="J671" s="124">
        <v>4551972</v>
      </c>
      <c r="K671" s="120" t="str">
        <f>CONCATENATE(D856,D671, " Curncy")</f>
        <v>EURUSD Curncy</v>
      </c>
      <c r="L671" s="120">
        <f>IF(D671 = D856,1,_xll.BDP(K671,$L$11))</f>
        <v>1</v>
      </c>
      <c r="M671" s="260">
        <f>IF(D671 = D856,1,_xll.BDP(K671,$M$11)*L671)</f>
        <v>1.1314</v>
      </c>
      <c r="N671" s="126">
        <f>H671*J671*V671/M671</f>
        <v>0</v>
      </c>
      <c r="O671" s="127">
        <f>N671 / AA816</f>
        <v>0</v>
      </c>
      <c r="P671" s="268">
        <f>N671 / AA856</f>
        <v>0</v>
      </c>
      <c r="Q671" s="128">
        <f>IF(OR(OR(J671=0,G671 = "#N/A N/A"),G671="#N/A Real Time"),0,G671*J671*V671/M671)</f>
        <v>663846.01378822699</v>
      </c>
      <c r="R671" s="129">
        <f>Q671 / AA816*100</f>
        <v>0.33206495853078472</v>
      </c>
      <c r="S671" s="273">
        <f>Q671 / AA856*100</f>
        <v>0.30949951787162827</v>
      </c>
      <c r="T671" s="129">
        <f>IF(S671&lt;0,R671,0)</f>
        <v>0</v>
      </c>
      <c r="U671" s="273">
        <f>IF(S671&gt;0,R671,0)</f>
        <v>0.33206495853078472</v>
      </c>
      <c r="V671" s="120">
        <f>IF(EXACT(D671,UPPER(D671)),1,0.01)/X671</f>
        <v>1</v>
      </c>
      <c r="W671" s="120">
        <v>1</v>
      </c>
      <c r="X671" s="120">
        <v>1</v>
      </c>
      <c r="Y671" s="127">
        <f>IF(AND(S671&lt;0,O671&gt;0),O671,0)</f>
        <v>0</v>
      </c>
      <c r="Z671" s="127">
        <f>IF(AND(S671&gt;0,O671&gt;0),O671,0)</f>
        <v>0</v>
      </c>
      <c r="AA671" s="74"/>
      <c r="AB671" s="130">
        <v>0.16500000000000001</v>
      </c>
      <c r="AC671" s="130">
        <f>IF(OR(OR(F671="#N/A N/A",F671="#N/A Real Time"),OR(AB671="#N/A N/A",AB671="#N/A Real Time")),0,  F671 - AB671)</f>
        <v>0</v>
      </c>
      <c r="AD671" s="177">
        <f>IF(OR(AB671=0,AB671="#N/A N/A"),0,AC671 / AB671*100)</f>
        <v>0</v>
      </c>
      <c r="AE671" s="132">
        <v>4551972</v>
      </c>
      <c r="AF671" s="133">
        <f>IF(D671 = D856,1,_xll.BDP(K671,$AF$11)*L671)</f>
        <v>1.1298999999999999</v>
      </c>
      <c r="AG671" s="134">
        <f>AC671*AE671*V671/AF671 / AI816</f>
        <v>0</v>
      </c>
      <c r="AH671" s="278">
        <f>AC671*AE671*V671/AF671 / AI856</f>
        <v>0</v>
      </c>
      <c r="AI671" s="77"/>
      <c r="AJ671" s="73"/>
      <c r="AK671" s="65"/>
    </row>
    <row r="672" spans="1:37" x14ac:dyDescent="0.2">
      <c r="B672" s="120">
        <v>19906</v>
      </c>
      <c r="C672" s="120" t="s">
        <v>938</v>
      </c>
      <c r="D672" s="120" t="str">
        <f>_xll.BDP(C672,$D$11)</f>
        <v>USD</v>
      </c>
      <c r="E672" s="120" t="s">
        <v>1010</v>
      </c>
      <c r="F672" s="121">
        <f>_xll.BDP(C672,$F$11)</f>
        <v>86.12</v>
      </c>
      <c r="G672" s="121">
        <f>_xll.BDP(C672,$G$11)</f>
        <v>86.12</v>
      </c>
      <c r="H672" s="122">
        <f>IF(OR(OR(G672="#N/A N/A",G672="#N/A Real Time"),OR(F672="#N/A N/A",F672="#N/A Real Time")),0,  G672 - F672)</f>
        <v>0</v>
      </c>
      <c r="I672" s="123">
        <f>IF(OR(F672=0,F672="#N/A N/A"),0,H672 / F672*100)</f>
        <v>0</v>
      </c>
      <c r="J672" s="124">
        <v>0</v>
      </c>
      <c r="K672" s="120" t="str">
        <f>CONCATENATE(D856,D672, " Curncy")</f>
        <v>EURUSD Curncy</v>
      </c>
      <c r="L672" s="120">
        <f>IF(D672 = D856,1,_xll.BDP(K672,$L$11))</f>
        <v>1</v>
      </c>
      <c r="M672" s="260">
        <f>IF(D672 = D856,1,_xll.BDP(K672,$M$11)*L672)</f>
        <v>1.1314</v>
      </c>
      <c r="N672" s="126">
        <f>H672*J672*V672/M672</f>
        <v>0</v>
      </c>
      <c r="O672" s="127">
        <f>N672 / AA816</f>
        <v>0</v>
      </c>
      <c r="P672" s="268">
        <f>N672 / AA856</f>
        <v>0</v>
      </c>
      <c r="Q672" s="128">
        <f>IF(OR(OR(J672=0,G672 = "#N/A N/A"),G672="#N/A Real Time"),0,G672*J672*V672/M672)</f>
        <v>0</v>
      </c>
      <c r="R672" s="129">
        <f>Q672 / AA816*100</f>
        <v>0</v>
      </c>
      <c r="S672" s="273">
        <f>Q672 / AA856*100</f>
        <v>0</v>
      </c>
      <c r="T672" s="129">
        <f>IF(S672&lt;0,R672,0)</f>
        <v>0</v>
      </c>
      <c r="U672" s="273">
        <f>IF(S672&gt;0,R672,0)</f>
        <v>0</v>
      </c>
      <c r="V672" s="120">
        <f>IF(EXACT(D672,UPPER(D672)),1,0.01)/X672</f>
        <v>1</v>
      </c>
      <c r="W672" s="120">
        <v>0</v>
      </c>
      <c r="X672" s="120">
        <v>1</v>
      </c>
      <c r="Y672" s="127">
        <f>IF(AND(S672&lt;0,O672&gt;0),O672,0)</f>
        <v>0</v>
      </c>
      <c r="Z672" s="127">
        <f>IF(AND(S672&gt;0,O672&gt;0),O672,0)</f>
        <v>0</v>
      </c>
      <c r="AA672" s="74"/>
      <c r="AB672" s="130">
        <f>_xll.BDH(C672,$AB$11,$D$1,$D$1)</f>
        <v>84.64</v>
      </c>
      <c r="AC672" s="130">
        <f>IF(OR(OR(F672="#N/A N/A",F672="#N/A Real Time"),OR(AB672="#N/A N/A",AB672="#N/A Real Time")),0,  F672 - AB672)</f>
        <v>1.480000000000004</v>
      </c>
      <c r="AD672" s="177">
        <f>IF(OR(AB672=0,AB672="#N/A N/A"),0,AC672 / AB672*100)</f>
        <v>1.748582230623823</v>
      </c>
      <c r="AE672" s="132">
        <v>0</v>
      </c>
      <c r="AF672" s="133">
        <f>IF(D672 = D856,1,_xll.BDP(K672,$AF$11)*L672)</f>
        <v>1.1298999999999999</v>
      </c>
      <c r="AG672" s="134">
        <f>AC672*AE672*V672/AF672 / AI816</f>
        <v>0</v>
      </c>
      <c r="AH672" s="278">
        <f>AC672*AE672*V672/AF672 / AI856</f>
        <v>0</v>
      </c>
      <c r="AI672" s="77"/>
      <c r="AJ672" s="73"/>
      <c r="AK672" s="65"/>
    </row>
    <row r="673" spans="1:37" x14ac:dyDescent="0.2">
      <c r="B673" s="120">
        <v>110</v>
      </c>
      <c r="C673" s="120" t="s">
        <v>939</v>
      </c>
      <c r="D673" s="120" t="str">
        <f>_xll.BDP(C673,$D$11)</f>
        <v>USD</v>
      </c>
      <c r="E673" s="120" t="s">
        <v>1011</v>
      </c>
      <c r="F673" s="121">
        <f>_xll.BDP(C673,$F$11)</f>
        <v>36.17</v>
      </c>
      <c r="G673" s="121">
        <f>_xll.BDP(C673,$G$11)</f>
        <v>36.17</v>
      </c>
      <c r="H673" s="122">
        <f>IF(OR(OR(G673="#N/A N/A",G673="#N/A Real Time"),OR(F673="#N/A N/A",F673="#N/A Real Time")),0,  G673 - F673)</f>
        <v>0</v>
      </c>
      <c r="I673" s="123">
        <f>IF(OR(F673=0,F673="#N/A N/A"),0,H673 / F673*100)</f>
        <v>0</v>
      </c>
      <c r="J673" s="124">
        <v>0</v>
      </c>
      <c r="K673" s="120" t="str">
        <f>CONCATENATE(D856,D673, " Curncy")</f>
        <v>EURUSD Curncy</v>
      </c>
      <c r="L673" s="120">
        <f>IF(D673 = D856,1,_xll.BDP(K673,$L$11))</f>
        <v>1</v>
      </c>
      <c r="M673" s="260">
        <f>IF(D673 = D856,1,_xll.BDP(K673,$M$11)*L673)</f>
        <v>1.1314</v>
      </c>
      <c r="N673" s="126">
        <f>H673*J673*V673/M673</f>
        <v>0</v>
      </c>
      <c r="O673" s="127">
        <f>N673 / AA816</f>
        <v>0</v>
      </c>
      <c r="P673" s="268">
        <f>N673 / AA856</f>
        <v>0</v>
      </c>
      <c r="Q673" s="128">
        <f>IF(OR(OR(J673=0,G673 = "#N/A N/A"),G673="#N/A Real Time"),0,G673*J673*V673/M673)</f>
        <v>0</v>
      </c>
      <c r="R673" s="129">
        <f>Q673 / AA816*100</f>
        <v>0</v>
      </c>
      <c r="S673" s="273">
        <f>Q673 / AA856*100</f>
        <v>0</v>
      </c>
      <c r="T673" s="129">
        <f>IF(S673&lt;0,R673,0)</f>
        <v>0</v>
      </c>
      <c r="U673" s="273">
        <f>IF(S673&gt;0,R673,0)</f>
        <v>0</v>
      </c>
      <c r="V673" s="120">
        <f>IF(EXACT(D673,UPPER(D673)),1,0.01)/X673</f>
        <v>1</v>
      </c>
      <c r="W673" s="120">
        <v>0</v>
      </c>
      <c r="X673" s="120">
        <v>1</v>
      </c>
      <c r="Y673" s="127">
        <f>IF(AND(S673&lt;0,O673&gt;0),O673,0)</f>
        <v>0</v>
      </c>
      <c r="Z673" s="127">
        <f>IF(AND(S673&gt;0,O673&gt;0),O673,0)</f>
        <v>0</v>
      </c>
      <c r="AA673" s="74"/>
      <c r="AB673" s="130">
        <f>_xll.BDH(C673,$AB$11,$D$1,$D$1)</f>
        <v>36.32</v>
      </c>
      <c r="AC673" s="130">
        <f>IF(OR(OR(F673="#N/A N/A",F673="#N/A Real Time"),OR(AB673="#N/A N/A",AB673="#N/A Real Time")),0,  F673 - AB673)</f>
        <v>-0.14999999999999858</v>
      </c>
      <c r="AD673" s="177">
        <f>IF(OR(AB673=0,AB673="#N/A N/A"),0,AC673 / AB673*100)</f>
        <v>-0.41299559471365249</v>
      </c>
      <c r="AE673" s="132">
        <v>0</v>
      </c>
      <c r="AF673" s="133">
        <f>IF(D673 = D856,1,_xll.BDP(K673,$AF$11)*L673)</f>
        <v>1.1298999999999999</v>
      </c>
      <c r="AG673" s="134">
        <f>AC673*AE673*V673/AF673 / AI816</f>
        <v>0</v>
      </c>
      <c r="AH673" s="278">
        <f>AC673*AE673*V673/AF673 / AI856</f>
        <v>0</v>
      </c>
      <c r="AI673" s="77"/>
      <c r="AJ673" s="73"/>
      <c r="AK673" s="65"/>
    </row>
    <row r="674" spans="1:37" x14ac:dyDescent="0.2">
      <c r="A674" s="209"/>
      <c r="B674" s="120">
        <v>28091</v>
      </c>
      <c r="C674" s="120" t="s">
        <v>1485</v>
      </c>
      <c r="D674" s="120" t="str">
        <f>_xll.BDP(C674,$D$11)</f>
        <v>USD</v>
      </c>
      <c r="E674" s="120" t="s">
        <v>1486</v>
      </c>
      <c r="F674" s="121">
        <f>_xll.BDP(C674,$F$11)</f>
        <v>11.68</v>
      </c>
      <c r="G674" s="121">
        <f>_xll.BDP(C674,$G$11)</f>
        <v>11.68</v>
      </c>
      <c r="H674" s="122">
        <f>IF(OR(OR(G674="#N/A N/A",G674="#N/A Real Time"),OR(F674="#N/A N/A",F674="#N/A Real Time")),0,  G674 - F674)</f>
        <v>0</v>
      </c>
      <c r="I674" s="123">
        <f>IF(OR(F674=0,F674="#N/A N/A"),0,H674 / F674*100)</f>
        <v>0</v>
      </c>
      <c r="J674" s="124">
        <v>-276737</v>
      </c>
      <c r="K674" s="120" t="str">
        <f>CONCATENATE(D856,D674, " Curncy")</f>
        <v>EURUSD Curncy</v>
      </c>
      <c r="L674" s="120">
        <f>IF(D674 = D856,1,_xll.BDP(K674,$L$11))</f>
        <v>1</v>
      </c>
      <c r="M674" s="260">
        <f>IF(D674 = D856,1,_xll.BDP(K674,$M$11)*L674)</f>
        <v>1.1314</v>
      </c>
      <c r="N674" s="126">
        <f>H674*J674*V674/M674</f>
        <v>0</v>
      </c>
      <c r="O674" s="127">
        <f>N674 / AA816</f>
        <v>0</v>
      </c>
      <c r="P674" s="268">
        <f>N674 / AA856</f>
        <v>0</v>
      </c>
      <c r="Q674" s="128">
        <f>IF(OR(OR(J674=0,G674 = "#N/A N/A"),G674="#N/A Real Time"),0,G674*J674*V674/M674)</f>
        <v>-2856892.4871840202</v>
      </c>
      <c r="R674" s="129">
        <f>Q674 / AA816*100</f>
        <v>-1.4290571391248992</v>
      </c>
      <c r="S674" s="273">
        <f>Q674 / AA856*100</f>
        <v>-1.3319457058253894</v>
      </c>
      <c r="T674" s="129">
        <f>IF(S674&lt;0,R674,0)</f>
        <v>-1.4290571391248992</v>
      </c>
      <c r="U674" s="273">
        <f>IF(S674&gt;0,R674,0)</f>
        <v>0</v>
      </c>
      <c r="V674" s="120">
        <f>IF(EXACT(D674,UPPER(D674)),1,0.01)/X674</f>
        <v>1</v>
      </c>
      <c r="W674" s="120">
        <v>0</v>
      </c>
      <c r="X674" s="120">
        <v>1</v>
      </c>
      <c r="Y674" s="127">
        <f>IF(AND(S674&lt;0,O674&gt;0),O674,0)</f>
        <v>0</v>
      </c>
      <c r="Z674" s="127">
        <f>IF(AND(S674&gt;0,O674&gt;0),O674,0)</f>
        <v>0</v>
      </c>
      <c r="AA674" s="218"/>
      <c r="AB674" s="130">
        <f>_xll.BDH(C674,$AB$11,$D$1,$D$1)</f>
        <v>11.55</v>
      </c>
      <c r="AC674" s="130">
        <f>IF(OR(OR(F674="#N/A N/A",F674="#N/A Real Time"),OR(AB674="#N/A N/A",AB674="#N/A Real Time")),0,  F674 - AB674)</f>
        <v>0.12999999999999901</v>
      </c>
      <c r="AD674" s="177">
        <f>IF(OR(AB674=0,AB674="#N/A N/A"),0,AC674 / AB674*100)</f>
        <v>1.1255411255411167</v>
      </c>
      <c r="AE674" s="132">
        <v>-276737</v>
      </c>
      <c r="AF674" s="133">
        <f>IF(D674 = D856,1,_xll.BDP(K674,$AF$11)*L674)</f>
        <v>1.1298999999999999</v>
      </c>
      <c r="AG674" s="134">
        <f>AC674*AE674*V674/AF674 / AI816</f>
        <v>-1.5894251305487779E-4</v>
      </c>
      <c r="AH674" s="278">
        <f>AC674*AE674*V674/AF674 / AI856</f>
        <v>-1.4814115229802271E-4</v>
      </c>
      <c r="AI674" s="223"/>
      <c r="AJ674" s="73"/>
      <c r="AK674" s="65"/>
    </row>
    <row r="675" spans="1:37" x14ac:dyDescent="0.2">
      <c r="A675" s="209"/>
      <c r="B675" s="120">
        <v>26364</v>
      </c>
      <c r="C675" s="120" t="s">
        <v>1461</v>
      </c>
      <c r="D675" s="120" t="str">
        <f>_xll.BDP(C675,$D$11)</f>
        <v>USD</v>
      </c>
      <c r="E675" s="120" t="s">
        <v>1462</v>
      </c>
      <c r="F675" s="121">
        <f>_xll.BDP(C675,$F$11)</f>
        <v>15.76</v>
      </c>
      <c r="G675" s="121">
        <f>_xll.BDP(C675,$G$11)</f>
        <v>15.76</v>
      </c>
      <c r="H675" s="122">
        <f>IF(OR(OR(G675="#N/A N/A",G675="#N/A Real Time"),OR(F675="#N/A N/A",F675="#N/A Real Time")),0,  G675 - F675)</f>
        <v>0</v>
      </c>
      <c r="I675" s="123">
        <f>IF(OR(F675=0,F675="#N/A N/A"),0,H675 / F675*100)</f>
        <v>0</v>
      </c>
      <c r="J675" s="124">
        <v>594726</v>
      </c>
      <c r="K675" s="120" t="str">
        <f>CONCATENATE(D856,D675, " Curncy")</f>
        <v>EURUSD Curncy</v>
      </c>
      <c r="L675" s="120">
        <f>IF(D675 = D856,1,_xll.BDP(K675,$L$11))</f>
        <v>1</v>
      </c>
      <c r="M675" s="260">
        <f>IF(D675 = D856,1,_xll.BDP(K675,$M$11)*L675)</f>
        <v>1.1314</v>
      </c>
      <c r="N675" s="126">
        <f>H675*J675*V675/M675</f>
        <v>0</v>
      </c>
      <c r="O675" s="127">
        <f>N675 / AA816</f>
        <v>0</v>
      </c>
      <c r="P675" s="268">
        <f>N675 / AA856</f>
        <v>0</v>
      </c>
      <c r="Q675" s="128">
        <f>IF(OR(OR(J675=0,G675 = "#N/A N/A"),G675="#N/A Real Time"),0,G675*J675*V675/M675)</f>
        <v>8284321.8667138061</v>
      </c>
      <c r="R675" s="129">
        <f>Q675 / AA816*100</f>
        <v>4.1439323879160419</v>
      </c>
      <c r="S675" s="273">
        <f>Q675 / AA856*100</f>
        <v>3.8623318817716785</v>
      </c>
      <c r="T675" s="129">
        <f>IF(S675&lt;0,R675,0)</f>
        <v>0</v>
      </c>
      <c r="U675" s="273">
        <f>IF(S675&gt;0,R675,0)</f>
        <v>4.1439323879160419</v>
      </c>
      <c r="V675" s="120">
        <f>IF(EXACT(D675,UPPER(D675)),1,0.01)/X675</f>
        <v>1</v>
      </c>
      <c r="W675" s="120">
        <v>0</v>
      </c>
      <c r="X675" s="120">
        <v>1</v>
      </c>
      <c r="Y675" s="127">
        <f>IF(AND(S675&lt;0,O675&gt;0),O675,0)</f>
        <v>0</v>
      </c>
      <c r="Z675" s="127">
        <f>IF(AND(S675&gt;0,O675&gt;0),O675,0)</f>
        <v>0</v>
      </c>
      <c r="AA675" s="218"/>
      <c r="AB675" s="130">
        <f>_xll.BDH(C675,$AB$11,$D$1,$D$1)</f>
        <v>16.37</v>
      </c>
      <c r="AC675" s="130">
        <f>IF(OR(OR(F675="#N/A N/A",F675="#N/A Real Time"),OR(AB675="#N/A N/A",AB675="#N/A Real Time")),0,  F675 - AB675)</f>
        <v>-0.61000000000000121</v>
      </c>
      <c r="AD675" s="177">
        <f>IF(OR(AB675=0,AB675="#N/A N/A"),0,AC675 / AB675*100)</f>
        <v>-3.7263286499694632</v>
      </c>
      <c r="AE675" s="132">
        <v>594726</v>
      </c>
      <c r="AF675" s="133">
        <f>IF(D675 = D856,1,_xll.BDP(K675,$AF$11)*L675)</f>
        <v>1.1298999999999999</v>
      </c>
      <c r="AG675" s="134">
        <f>AC675*AE675*V675/AF675 / AI816</f>
        <v>-1.6027886366321276E-3</v>
      </c>
      <c r="AH675" s="278">
        <f>AC675*AE675*V675/AF675 / AI856</f>
        <v>-1.4938668765032052E-3</v>
      </c>
      <c r="AI675" s="223"/>
      <c r="AJ675" s="73"/>
      <c r="AK675" s="65"/>
    </row>
    <row r="676" spans="1:37" x14ac:dyDescent="0.2">
      <c r="B676" s="120">
        <v>20127</v>
      </c>
      <c r="C676" s="120" t="s">
        <v>940</v>
      </c>
      <c r="D676" s="120" t="str">
        <f>_xll.BDP(C676,$D$11)</f>
        <v>USD</v>
      </c>
      <c r="E676" s="120" t="s">
        <v>1012</v>
      </c>
      <c r="F676" s="121">
        <f>_xll.BDP(C676,$F$11)</f>
        <v>105.31</v>
      </c>
      <c r="G676" s="121">
        <f>_xll.BDP(C676,$G$11)</f>
        <v>105.31</v>
      </c>
      <c r="H676" s="122">
        <f>IF(OR(OR(G676="#N/A N/A",G676="#N/A Real Time"),OR(F676="#N/A N/A",F676="#N/A Real Time")),0,  G676 - F676)</f>
        <v>0</v>
      </c>
      <c r="I676" s="123">
        <f>IF(OR(F676=0,F676="#N/A N/A"),0,H676 / F676*100)</f>
        <v>0</v>
      </c>
      <c r="J676" s="124">
        <v>0</v>
      </c>
      <c r="K676" s="120" t="str">
        <f>CONCATENATE(D856,D676, " Curncy")</f>
        <v>EURUSD Curncy</v>
      </c>
      <c r="L676" s="120">
        <f>IF(D676 = D856,1,_xll.BDP(K676,$L$11))</f>
        <v>1</v>
      </c>
      <c r="M676" s="260">
        <f>IF(D676 = D856,1,_xll.BDP(K676,$M$11)*L676)</f>
        <v>1.1314</v>
      </c>
      <c r="N676" s="126">
        <f>H676*J676*V676/M676</f>
        <v>0</v>
      </c>
      <c r="O676" s="127">
        <f>N676 / AA816</f>
        <v>0</v>
      </c>
      <c r="P676" s="268">
        <f>N676 / AA856</f>
        <v>0</v>
      </c>
      <c r="Q676" s="128">
        <f>IF(OR(OR(J676=0,G676 = "#N/A N/A"),G676="#N/A Real Time"),0,G676*J676*V676/M676)</f>
        <v>0</v>
      </c>
      <c r="R676" s="129">
        <f>Q676 / AA816*100</f>
        <v>0</v>
      </c>
      <c r="S676" s="273">
        <f>Q676 / AA856*100</f>
        <v>0</v>
      </c>
      <c r="T676" s="129">
        <f>IF(S676&lt;0,R676,0)</f>
        <v>0</v>
      </c>
      <c r="U676" s="273">
        <f>IF(S676&gt;0,R676,0)</f>
        <v>0</v>
      </c>
      <c r="V676" s="120">
        <f>IF(EXACT(D676,UPPER(D676)),1,0.01)/X676</f>
        <v>1</v>
      </c>
      <c r="W676" s="120">
        <v>0</v>
      </c>
      <c r="X676" s="120">
        <v>1</v>
      </c>
      <c r="Y676" s="127">
        <f>IF(AND(S676&lt;0,O676&gt;0),O676,0)</f>
        <v>0</v>
      </c>
      <c r="Z676" s="127">
        <f>IF(AND(S676&gt;0,O676&gt;0),O676,0)</f>
        <v>0</v>
      </c>
      <c r="AA676" s="74"/>
      <c r="AB676" s="130">
        <f>_xll.BDH(C676,$AB$11,$D$1,$D$1)</f>
        <v>98.73</v>
      </c>
      <c r="AC676" s="130">
        <f>IF(OR(OR(F676="#N/A N/A",F676="#N/A Real Time"),OR(AB676="#N/A N/A",AB676="#N/A Real Time")),0,  F676 - AB676)</f>
        <v>6.5799999999999983</v>
      </c>
      <c r="AD676" s="177">
        <f>IF(OR(AB676=0,AB676="#N/A N/A"),0,AC676 / AB676*100)</f>
        <v>6.6646409399372013</v>
      </c>
      <c r="AE676" s="132">
        <v>0</v>
      </c>
      <c r="AF676" s="133">
        <f>IF(D676 = D856,1,_xll.BDP(K676,$AF$11)*L676)</f>
        <v>1.1298999999999999</v>
      </c>
      <c r="AG676" s="134">
        <f>AC676*AE676*V676/AF676 / AI816</f>
        <v>0</v>
      </c>
      <c r="AH676" s="278">
        <f>AC676*AE676*V676/AF676 / AI856</f>
        <v>0</v>
      </c>
      <c r="AI676" s="77"/>
      <c r="AJ676" s="73"/>
      <c r="AK676" s="65"/>
    </row>
    <row r="677" spans="1:37" s="117" customFormat="1" ht="12" customHeight="1" x14ac:dyDescent="0.2">
      <c r="A677" s="120"/>
      <c r="B677" s="120">
        <v>22603</v>
      </c>
      <c r="C677" s="120" t="s">
        <v>1582</v>
      </c>
      <c r="D677" s="120" t="str">
        <f>_xll.BDP(C677,$D$11)</f>
        <v>USD</v>
      </c>
      <c r="E677" s="120" t="s">
        <v>1583</v>
      </c>
      <c r="F677" s="121">
        <f>_xll.BDP(C677,$F$11)</f>
        <v>167.52</v>
      </c>
      <c r="G677" s="121">
        <f>_xll.BDP(C677,$G$11)</f>
        <v>167.52</v>
      </c>
      <c r="H677" s="122">
        <f>IF(OR(OR(G677="#N/A N/A",G677="#N/A Real Time"),OR(F677="#N/A N/A",F677="#N/A Real Time")),0,  G677 - F677)</f>
        <v>0</v>
      </c>
      <c r="I677" s="123">
        <f>IF(OR(F677=0,F677="#N/A N/A"),0,H677 / F677*100)</f>
        <v>0</v>
      </c>
      <c r="J677" s="124">
        <v>0</v>
      </c>
      <c r="K677" s="120" t="str">
        <f>CONCATENATE(D856,D677, " Curncy")</f>
        <v>EURUSD Curncy</v>
      </c>
      <c r="L677" s="120">
        <f>IF(D677 = D856,1,_xll.BDP(K677,$L$11))</f>
        <v>1</v>
      </c>
      <c r="M677" s="260">
        <f>IF(D677 = D856,1,_xll.BDP(K677,$M$11)*L677)</f>
        <v>1.1314</v>
      </c>
      <c r="N677" s="126">
        <f>H677*J677*V677/M677</f>
        <v>0</v>
      </c>
      <c r="O677" s="127">
        <f>N677 / AA816</f>
        <v>0</v>
      </c>
      <c r="P677" s="268">
        <f>N677 / AA856</f>
        <v>0</v>
      </c>
      <c r="Q677" s="128">
        <f>IF(OR(OR(J677=0,G677 = "#N/A N/A"),G677="#N/A Real Time"),0,G677*J677*V677/M677)</f>
        <v>0</v>
      </c>
      <c r="R677" s="129">
        <f>Q677 / AA816*100</f>
        <v>0</v>
      </c>
      <c r="S677" s="273">
        <f>Q677 / AA856*100</f>
        <v>0</v>
      </c>
      <c r="T677" s="129">
        <f>IF(S677&lt;0,R677,0)</f>
        <v>0</v>
      </c>
      <c r="U677" s="273">
        <f>IF(S677&gt;0,R677,0)</f>
        <v>0</v>
      </c>
      <c r="V677" s="120">
        <f>IF(EXACT(D677,UPPER(D677)),1,0.01)/X677</f>
        <v>1</v>
      </c>
      <c r="W677" s="120">
        <v>0</v>
      </c>
      <c r="X677" s="120">
        <v>1</v>
      </c>
      <c r="Y677" s="127">
        <f>IF(AND(S677&lt;0,O677&gt;0),O677,0)</f>
        <v>0</v>
      </c>
      <c r="Z677" s="127">
        <f>IF(AND(S677&gt;0,O677&gt;0),O677,0)</f>
        <v>0</v>
      </c>
      <c r="AA677" s="120"/>
      <c r="AB677" s="130">
        <f>_xll.BDH(C677,$AB$11,$D$1,$D$1)</f>
        <v>168.04</v>
      </c>
      <c r="AC677" s="130">
        <f>IF(OR(OR(F677="#N/A N/A",F677="#N/A Real Time"),OR(AB677="#N/A N/A",AB677="#N/A Real Time")),0,  F677 - AB677)</f>
        <v>-0.51999999999998181</v>
      </c>
      <c r="AD677" s="177">
        <f>IF(OR(AB677=0,AB677="#N/A N/A"),0,AC677 / AB677*100)</f>
        <v>-0.30945013092119839</v>
      </c>
      <c r="AE677" s="132">
        <v>0</v>
      </c>
      <c r="AF677" s="133">
        <f>IF(D677 = D856,1,_xll.BDP(K677,$AF$11)*L677)</f>
        <v>1.1298999999999999</v>
      </c>
      <c r="AG677" s="134">
        <f>AC677*AE677*V677/AF677 / AI816</f>
        <v>0</v>
      </c>
      <c r="AH677" s="278">
        <f>AC677*AE677*V677/AF677 / AI856</f>
        <v>0</v>
      </c>
      <c r="AI677" s="135"/>
      <c r="AJ677" s="73"/>
      <c r="AK677" s="65"/>
    </row>
    <row r="678" spans="1:37" x14ac:dyDescent="0.2">
      <c r="B678" s="120">
        <v>1418</v>
      </c>
      <c r="C678" s="120" t="s">
        <v>941</v>
      </c>
      <c r="D678" s="120" t="str">
        <f>_xll.BDP(C678,$D$11)</f>
        <v>USD</v>
      </c>
      <c r="E678" s="120" t="s">
        <v>1013</v>
      </c>
      <c r="F678" s="121">
        <f>_xll.BDP(C678,$F$11)</f>
        <v>80.92</v>
      </c>
      <c r="G678" s="121">
        <f>_xll.BDP(C678,$G$11)</f>
        <v>80.92</v>
      </c>
      <c r="H678" s="122">
        <f>IF(OR(OR(G678="#N/A N/A",G678="#N/A Real Time"),OR(F678="#N/A N/A",F678="#N/A Real Time")),0,  G678 - F678)</f>
        <v>0</v>
      </c>
      <c r="I678" s="123">
        <f>IF(OR(F678=0,F678="#N/A N/A"),0,H678 / F678*100)</f>
        <v>0</v>
      </c>
      <c r="J678" s="124">
        <v>0</v>
      </c>
      <c r="K678" s="120" t="str">
        <f>CONCATENATE(D856,D678, " Curncy")</f>
        <v>EURUSD Curncy</v>
      </c>
      <c r="L678" s="120">
        <f>IF(D678 = D856,1,_xll.BDP(K678,$L$11))</f>
        <v>1</v>
      </c>
      <c r="M678" s="260">
        <f>IF(D678 = D856,1,_xll.BDP(K678,$M$11)*L678)</f>
        <v>1.1314</v>
      </c>
      <c r="N678" s="126">
        <f>H678*J678*V678/M678</f>
        <v>0</v>
      </c>
      <c r="O678" s="127">
        <f>N678 / AA816</f>
        <v>0</v>
      </c>
      <c r="P678" s="268">
        <f>N678 / AA856</f>
        <v>0</v>
      </c>
      <c r="Q678" s="128">
        <f>IF(OR(OR(J678=0,G678 = "#N/A N/A"),G678="#N/A Real Time"),0,G678*J678*V678/M678)</f>
        <v>0</v>
      </c>
      <c r="R678" s="129">
        <f>Q678 / AA816*100</f>
        <v>0</v>
      </c>
      <c r="S678" s="273">
        <f>Q678 / AA856*100</f>
        <v>0</v>
      </c>
      <c r="T678" s="129">
        <f>IF(S678&lt;0,R678,0)</f>
        <v>0</v>
      </c>
      <c r="U678" s="273">
        <f>IF(S678&gt;0,R678,0)</f>
        <v>0</v>
      </c>
      <c r="V678" s="120">
        <f>IF(EXACT(D678,UPPER(D678)),1,0.01)/X678</f>
        <v>1</v>
      </c>
      <c r="W678" s="120">
        <v>0</v>
      </c>
      <c r="X678" s="120">
        <v>1</v>
      </c>
      <c r="Y678" s="127">
        <f>IF(AND(S678&lt;0,O678&gt;0),O678,0)</f>
        <v>0</v>
      </c>
      <c r="Z678" s="127">
        <f>IF(AND(S678&gt;0,O678&gt;0),O678,0)</f>
        <v>0</v>
      </c>
      <c r="AA678" s="74"/>
      <c r="AB678" s="130">
        <f>_xll.BDH(C678,$AB$11,$D$1,$D$1)</f>
        <v>81.95</v>
      </c>
      <c r="AC678" s="130">
        <f>IF(OR(OR(F678="#N/A N/A",F678="#N/A Real Time"),OR(AB678="#N/A N/A",AB678="#N/A Real Time")),0,  F678 - AB678)</f>
        <v>-1.0300000000000011</v>
      </c>
      <c r="AD678" s="177">
        <f>IF(OR(AB678=0,AB678="#N/A N/A"),0,AC678 / AB678*100)</f>
        <v>-1.2568639414277012</v>
      </c>
      <c r="AE678" s="132">
        <v>0</v>
      </c>
      <c r="AF678" s="133">
        <f>IF(D678 = D856,1,_xll.BDP(K678,$AF$11)*L678)</f>
        <v>1.1298999999999999</v>
      </c>
      <c r="AG678" s="134">
        <f>AC678*AE678*V678/AF678 / AI816</f>
        <v>0</v>
      </c>
      <c r="AH678" s="278">
        <f>AC678*AE678*V678/AF678 / AI856</f>
        <v>0</v>
      </c>
      <c r="AI678" s="77"/>
      <c r="AJ678" s="73"/>
      <c r="AK678" s="65"/>
    </row>
    <row r="679" spans="1:37" x14ac:dyDescent="0.2">
      <c r="A679" s="209"/>
      <c r="B679" s="120">
        <v>16617</v>
      </c>
      <c r="C679" s="120" t="s">
        <v>1543</v>
      </c>
      <c r="D679" s="120" t="str">
        <f>_xll.BDP(C679,$D$11)</f>
        <v>USD</v>
      </c>
      <c r="E679" s="120" t="s">
        <v>1544</v>
      </c>
      <c r="F679" s="121">
        <f>_xll.BDP(C679,$F$11)</f>
        <v>179.1</v>
      </c>
      <c r="G679" s="121">
        <f>_xll.BDP(C679,$G$11)</f>
        <v>179.1</v>
      </c>
      <c r="H679" s="122">
        <f>IF(OR(OR(G679="#N/A N/A",G679="#N/A Real Time"),OR(F679="#N/A N/A",F679="#N/A Real Time")),0,  G679 - F679)</f>
        <v>0</v>
      </c>
      <c r="I679" s="123">
        <f>IF(OR(F679=0,F679="#N/A N/A"),0,H679 / F679*100)</f>
        <v>0</v>
      </c>
      <c r="J679" s="124">
        <v>0</v>
      </c>
      <c r="K679" s="120" t="str">
        <f>CONCATENATE(D856,D679, " Curncy")</f>
        <v>EURUSD Curncy</v>
      </c>
      <c r="L679" s="120">
        <f>IF(D679 = D856,1,_xll.BDP(K679,$L$11))</f>
        <v>1</v>
      </c>
      <c r="M679" s="260">
        <f>IF(D679 = D856,1,_xll.BDP(K679,$M$11)*L679)</f>
        <v>1.1314</v>
      </c>
      <c r="N679" s="126">
        <f>H679*J679*V679/M679</f>
        <v>0</v>
      </c>
      <c r="O679" s="127">
        <f>N679 / AA816</f>
        <v>0</v>
      </c>
      <c r="P679" s="268">
        <f>N679 / AA856</f>
        <v>0</v>
      </c>
      <c r="Q679" s="128">
        <f>IF(OR(OR(J679=0,G679 = "#N/A N/A"),G679="#N/A Real Time"),0,G679*J679*V679/M679)</f>
        <v>0</v>
      </c>
      <c r="R679" s="129">
        <f>Q679 / AA816*100</f>
        <v>0</v>
      </c>
      <c r="S679" s="273">
        <f>Q679 / AA856*100</f>
        <v>0</v>
      </c>
      <c r="T679" s="129">
        <f>IF(S679&lt;0,R679,0)</f>
        <v>0</v>
      </c>
      <c r="U679" s="273">
        <f>IF(S679&gt;0,R679,0)</f>
        <v>0</v>
      </c>
      <c r="V679" s="120">
        <f>IF(EXACT(D679,UPPER(D679)),1,0.01)/X679</f>
        <v>1</v>
      </c>
      <c r="W679" s="120">
        <v>0</v>
      </c>
      <c r="X679" s="120">
        <v>1</v>
      </c>
      <c r="Y679" s="127">
        <f>IF(AND(S679&lt;0,O679&gt;0),O679,0)</f>
        <v>0</v>
      </c>
      <c r="Z679" s="127">
        <f>IF(AND(S679&gt;0,O679&gt;0),O679,0)</f>
        <v>0</v>
      </c>
      <c r="AA679" s="218"/>
      <c r="AB679" s="130">
        <f>_xll.BDH(C679,$AB$11,$D$1,$D$1)</f>
        <v>177.51</v>
      </c>
      <c r="AC679" s="130">
        <f>IF(OR(OR(F679="#N/A N/A",F679="#N/A Real Time"),OR(AB679="#N/A N/A",AB679="#N/A Real Time")),0,  F679 - AB679)</f>
        <v>1.5900000000000034</v>
      </c>
      <c r="AD679" s="177">
        <f>IF(OR(AB679=0,AB679="#N/A N/A"),0,AC679 / AB679*100)</f>
        <v>0.89572418455298486</v>
      </c>
      <c r="AE679" s="132">
        <v>0</v>
      </c>
      <c r="AF679" s="133">
        <f>IF(D679 = D856,1,_xll.BDP(K679,$AF$11)*L679)</f>
        <v>1.1298999999999999</v>
      </c>
      <c r="AG679" s="134">
        <f>AC679*AE679*V679/AF679 / AI816</f>
        <v>0</v>
      </c>
      <c r="AH679" s="278">
        <f>AC679*AE679*V679/AF679 / AI856</f>
        <v>0</v>
      </c>
      <c r="AI679" s="223"/>
      <c r="AJ679" s="73"/>
      <c r="AK679" s="65"/>
    </row>
    <row r="680" spans="1:37" s="117" customFormat="1" ht="12" customHeight="1" x14ac:dyDescent="0.2">
      <c r="A680" s="120"/>
      <c r="B680" s="120">
        <v>20881</v>
      </c>
      <c r="C680" s="120" t="s">
        <v>1623</v>
      </c>
      <c r="D680" s="120" t="str">
        <f>_xll.BDP(C680,$D$11)</f>
        <v>USD</v>
      </c>
      <c r="E680" s="120" t="s">
        <v>1624</v>
      </c>
      <c r="F680" s="121">
        <f>_xll.BDP(C680,$F$11)</f>
        <v>260.13</v>
      </c>
      <c r="G680" s="121">
        <f>_xll.BDP(C680,$G$11)</f>
        <v>260.13</v>
      </c>
      <c r="H680" s="122">
        <f>IF(OR(OR(G680="#N/A N/A",G680="#N/A Real Time"),OR(F680="#N/A N/A",F680="#N/A Real Time")),0,  G680 - F680)</f>
        <v>0</v>
      </c>
      <c r="I680" s="123">
        <f>IF(OR(F680=0,F680="#N/A N/A"),0,H680 / F680*100)</f>
        <v>0</v>
      </c>
      <c r="J680" s="124">
        <v>-9100</v>
      </c>
      <c r="K680" s="120" t="str">
        <f>CONCATENATE(D856,D680, " Curncy")</f>
        <v>EURUSD Curncy</v>
      </c>
      <c r="L680" s="120">
        <f>IF(D680 = D856,1,_xll.BDP(K680,$L$11))</f>
        <v>1</v>
      </c>
      <c r="M680" s="260">
        <f>IF(D680 = D856,1,_xll.BDP(K680,$M$11)*L680)</f>
        <v>1.1314</v>
      </c>
      <c r="N680" s="126">
        <f>H680*J680*V680/M680</f>
        <v>0</v>
      </c>
      <c r="O680" s="127">
        <f>N680 / AA816</f>
        <v>0</v>
      </c>
      <c r="P680" s="268">
        <f>N680 / AA856</f>
        <v>0</v>
      </c>
      <c r="Q680" s="128">
        <f>IF(OR(OR(J680=0,G680 = "#N/A N/A"),G680="#N/A Real Time"),0,G680*J680*V680/M680)</f>
        <v>-2092260.0318189855</v>
      </c>
      <c r="R680" s="129">
        <f>Q680 / AA816*100</f>
        <v>-1.0465774084217467</v>
      </c>
      <c r="S680" s="273">
        <f>Q680 / AA856*100</f>
        <v>-0.97545734652348026</v>
      </c>
      <c r="T680" s="129">
        <f>IF(S680&lt;0,R680,0)</f>
        <v>-1.0465774084217467</v>
      </c>
      <c r="U680" s="273">
        <f>IF(S680&gt;0,R680,0)</f>
        <v>0</v>
      </c>
      <c r="V680" s="120">
        <f>IF(EXACT(D680,UPPER(D680)),1,0.01)/X680</f>
        <v>1</v>
      </c>
      <c r="W680" s="120">
        <v>0</v>
      </c>
      <c r="X680" s="120">
        <v>1</v>
      </c>
      <c r="Y680" s="127">
        <f>IF(AND(S680&lt;0,O680&gt;0),O680,0)</f>
        <v>0</v>
      </c>
      <c r="Z680" s="127">
        <f>IF(AND(S680&gt;0,O680&gt;0),O680,0)</f>
        <v>0</v>
      </c>
      <c r="AA680" s="120"/>
      <c r="AB680" s="130">
        <f>_xll.BDH(C680,$AB$11,$D$1,$D$1)</f>
        <v>256.27999999999997</v>
      </c>
      <c r="AC680" s="130">
        <f>IF(OR(OR(F680="#N/A N/A",F680="#N/A Real Time"),OR(AB680="#N/A N/A",AB680="#N/A Real Time")),0,  F680 - AB680)</f>
        <v>3.8500000000000227</v>
      </c>
      <c r="AD680" s="177">
        <f>IF(OR(AB680=0,AB680="#N/A N/A"),0,AC680 / AB680*100)</f>
        <v>1.5022631496800465</v>
      </c>
      <c r="AE680" s="132">
        <v>-9100</v>
      </c>
      <c r="AF680" s="133">
        <f>IF(D680 = D856,1,_xll.BDP(K680,$AF$11)*L680)</f>
        <v>1.1298999999999999</v>
      </c>
      <c r="AG680" s="134">
        <f>AC680*AE680*V680/AF680 / AI816</f>
        <v>-1.5478597826922366E-4</v>
      </c>
      <c r="AH680" s="278">
        <f>AC680*AE680*V680/AF680 / AI856</f>
        <v>-1.4426708587690718E-4</v>
      </c>
      <c r="AI680" s="135"/>
      <c r="AJ680" s="73"/>
      <c r="AK680" s="65"/>
    </row>
    <row r="681" spans="1:37" x14ac:dyDescent="0.2">
      <c r="B681" s="120">
        <v>22796</v>
      </c>
      <c r="C681" s="120"/>
      <c r="D681" s="120" t="s">
        <v>32</v>
      </c>
      <c r="E681" s="120" t="s">
        <v>55</v>
      </c>
      <c r="F681" s="121">
        <v>0</v>
      </c>
      <c r="G681" s="121">
        <v>0</v>
      </c>
      <c r="H681" s="122">
        <f>IF(OR(OR(G681="#N/A N/A",G681="#N/A Real Time"),OR(F681="#N/A N/A",F681="#N/A Real Time")),0,  G681 - F681)</f>
        <v>0</v>
      </c>
      <c r="I681" s="123">
        <f>IF(OR(F681=0,F681="#N/A N/A"),0,H681 / F681*100)</f>
        <v>0</v>
      </c>
      <c r="J681" s="124">
        <v>129475</v>
      </c>
      <c r="K681" s="120" t="str">
        <f>CONCATENATE(D856,D681, " Curncy")</f>
        <v>EURUSD Curncy</v>
      </c>
      <c r="L681" s="120">
        <f>IF(D681 = D856,1,_xll.BDP(K681,$L$11))</f>
        <v>1</v>
      </c>
      <c r="M681" s="260">
        <f>IF(D681 = D856,1,_xll.BDP(K681,$M$11)*L681)</f>
        <v>1.1314</v>
      </c>
      <c r="N681" s="126">
        <f>H681*J681*V681/M681</f>
        <v>0</v>
      </c>
      <c r="O681" s="127">
        <f>N681 / AA816</f>
        <v>0</v>
      </c>
      <c r="P681" s="268">
        <f>N681 / AA856</f>
        <v>0</v>
      </c>
      <c r="Q681" s="128">
        <f>IF(OR(OR(J681=0,G681 = "#N/A N/A"),G681="#N/A Real Time"),0,G681*J681*V681/M681)</f>
        <v>0</v>
      </c>
      <c r="R681" s="129">
        <f>Q681 / AA816*100</f>
        <v>0</v>
      </c>
      <c r="S681" s="273">
        <f>Q681 / AA856*100</f>
        <v>0</v>
      </c>
      <c r="T681" s="129">
        <f>IF(S681&lt;0,R681,0)</f>
        <v>0</v>
      </c>
      <c r="U681" s="273">
        <f>IF(S681&gt;0,R681,0)</f>
        <v>0</v>
      </c>
      <c r="V681" s="120">
        <f>IF(EXACT(D681,UPPER(D681)),1,0.01)/X681</f>
        <v>1</v>
      </c>
      <c r="W681" s="120">
        <v>1</v>
      </c>
      <c r="X681" s="120">
        <v>1</v>
      </c>
      <c r="Y681" s="127">
        <f>IF(AND(S681&lt;0,O681&gt;0),O681,0)</f>
        <v>0</v>
      </c>
      <c r="Z681" s="127">
        <f>IF(AND(S681&gt;0,O681&gt;0),O681,0)</f>
        <v>0</v>
      </c>
      <c r="AA681" s="74"/>
      <c r="AB681" s="130">
        <v>0</v>
      </c>
      <c r="AC681" s="130">
        <f>IF(OR(OR(F681="#N/A N/A",F681="#N/A Real Time"),OR(AB681="#N/A N/A",AB681="#N/A Real Time")),0,  F681 - AB681)</f>
        <v>0</v>
      </c>
      <c r="AD681" s="177">
        <f>IF(OR(AB681=0,AB681="#N/A N/A"),0,AC681 / AB681*100)</f>
        <v>0</v>
      </c>
      <c r="AE681" s="132">
        <v>129475</v>
      </c>
      <c r="AF681" s="133">
        <f>IF(D681 = D856,1,_xll.BDP(K681,$AF$11)*L681)</f>
        <v>1.1298999999999999</v>
      </c>
      <c r="AG681" s="134">
        <f>AC681*AE681*V681/AF681 / AI816</f>
        <v>0</v>
      </c>
      <c r="AH681" s="278">
        <f>AC681*AE681*V681/AF681 / AI856</f>
        <v>0</v>
      </c>
      <c r="AI681" s="77"/>
      <c r="AJ681" s="73"/>
      <c r="AK681" s="65"/>
    </row>
    <row r="682" spans="1:37" x14ac:dyDescent="0.2">
      <c r="B682" s="120">
        <v>23211</v>
      </c>
      <c r="C682" s="120" t="s">
        <v>719</v>
      </c>
      <c r="D682" s="120" t="str">
        <f>_xll.BDP(C682,$D$11)</f>
        <v>USD</v>
      </c>
      <c r="E682" s="120" t="s">
        <v>748</v>
      </c>
      <c r="F682" s="121">
        <f>_xll.BDP(C682,$F$11)</f>
        <v>138.57</v>
      </c>
      <c r="G682" s="121">
        <f>_xll.BDP(C682,$G$11)</f>
        <v>138.57</v>
      </c>
      <c r="H682" s="122">
        <f>IF(OR(OR(G682="#N/A N/A",G682="#N/A Real Time"),OR(F682="#N/A N/A",F682="#N/A Real Time")),0,  G682 - F682)</f>
        <v>0</v>
      </c>
      <c r="I682" s="123">
        <f>IF(OR(F682=0,F682="#N/A N/A"),0,H682 / F682*100)</f>
        <v>0</v>
      </c>
      <c r="J682" s="124">
        <v>0</v>
      </c>
      <c r="K682" s="120" t="str">
        <f>CONCATENATE(D856,D682, " Curncy")</f>
        <v>EURUSD Curncy</v>
      </c>
      <c r="L682" s="120">
        <f>IF(D682 = D856,1,_xll.BDP(K682,$L$11))</f>
        <v>1</v>
      </c>
      <c r="M682" s="260">
        <f>IF(D682 = D856,1,_xll.BDP(K682,$M$11)*L682)</f>
        <v>1.1314</v>
      </c>
      <c r="N682" s="126">
        <f>H682*J682*V682/M682</f>
        <v>0</v>
      </c>
      <c r="O682" s="127">
        <f>N682 / AA816</f>
        <v>0</v>
      </c>
      <c r="P682" s="268">
        <f>N682 / AA856</f>
        <v>0</v>
      </c>
      <c r="Q682" s="128">
        <f>IF(OR(OR(J682=0,G682 = "#N/A N/A"),G682="#N/A Real Time"),0,G682*J682*V682/M682)</f>
        <v>0</v>
      </c>
      <c r="R682" s="129">
        <f>Q682 / AA816*100</f>
        <v>0</v>
      </c>
      <c r="S682" s="273">
        <f>Q682 / AA856*100</f>
        <v>0</v>
      </c>
      <c r="T682" s="129">
        <f>IF(S682&lt;0,R682,0)</f>
        <v>0</v>
      </c>
      <c r="U682" s="273">
        <f>IF(S682&gt;0,R682,0)</f>
        <v>0</v>
      </c>
      <c r="V682" s="120">
        <f>IF(EXACT(D682,UPPER(D682)),1,0.01)/X682</f>
        <v>1</v>
      </c>
      <c r="W682" s="120">
        <v>0</v>
      </c>
      <c r="X682" s="120">
        <v>1</v>
      </c>
      <c r="Y682" s="127">
        <f>IF(AND(S682&lt;0,O682&gt;0),O682,0)</f>
        <v>0</v>
      </c>
      <c r="Z682" s="127">
        <f>IF(AND(S682&gt;0,O682&gt;0),O682,0)</f>
        <v>0</v>
      </c>
      <c r="AA682" s="74"/>
      <c r="AB682" s="130">
        <f>_xll.BDH(C682,$AB$11,$D$1,$D$1)</f>
        <v>137.26</v>
      </c>
      <c r="AC682" s="130">
        <f>IF(OR(OR(F682="#N/A N/A",F682="#N/A Real Time"),OR(AB682="#N/A N/A",AB682="#N/A Real Time")),0,  F682 - AB682)</f>
        <v>1.3100000000000023</v>
      </c>
      <c r="AD682" s="177">
        <f>IF(OR(AB682=0,AB682="#N/A N/A"),0,AC682 / AB682*100)</f>
        <v>0.95439312254116448</v>
      </c>
      <c r="AE682" s="132">
        <v>0</v>
      </c>
      <c r="AF682" s="133">
        <f>IF(D682 = D856,1,_xll.BDP(K682,$AF$11)*L682)</f>
        <v>1.1298999999999999</v>
      </c>
      <c r="AG682" s="134">
        <f>AC682*AE682*V682/AF682 / AI816</f>
        <v>0</v>
      </c>
      <c r="AH682" s="278">
        <f>AC682*AE682*V682/AF682 / AI856</f>
        <v>0</v>
      </c>
      <c r="AI682" s="77"/>
      <c r="AJ682" s="73"/>
      <c r="AK682" s="65"/>
    </row>
    <row r="683" spans="1:37" x14ac:dyDescent="0.2">
      <c r="B683" s="120">
        <v>17997</v>
      </c>
      <c r="C683" s="120" t="s">
        <v>942</v>
      </c>
      <c r="D683" s="120" t="str">
        <f>_xll.BDP(C683,$D$11)</f>
        <v>USD</v>
      </c>
      <c r="E683" s="120" t="s">
        <v>1014</v>
      </c>
      <c r="F683" s="121">
        <f>_xll.BDP(C683,$F$11)</f>
        <v>54.7</v>
      </c>
      <c r="G683" s="121">
        <f>_xll.BDP(C683,$G$11)</f>
        <v>54.7</v>
      </c>
      <c r="H683" s="122">
        <f>IF(OR(OR(G683="#N/A N/A",G683="#N/A Real Time"),OR(F683="#N/A N/A",F683="#N/A Real Time")),0,  G683 - F683)</f>
        <v>0</v>
      </c>
      <c r="I683" s="123">
        <f>IF(OR(F683=0,F683="#N/A N/A"),0,H683 / F683*100)</f>
        <v>0</v>
      </c>
      <c r="J683" s="124">
        <v>0</v>
      </c>
      <c r="K683" s="120" t="str">
        <f>CONCATENATE(D856,D683, " Curncy")</f>
        <v>EURUSD Curncy</v>
      </c>
      <c r="L683" s="120">
        <f>IF(D683 = D856,1,_xll.BDP(K683,$L$11))</f>
        <v>1</v>
      </c>
      <c r="M683" s="260">
        <f>IF(D683 = D856,1,_xll.BDP(K683,$M$11)*L683)</f>
        <v>1.1314</v>
      </c>
      <c r="N683" s="126">
        <f>H683*J683*V683/M683</f>
        <v>0</v>
      </c>
      <c r="O683" s="127">
        <f>N683 / AA816</f>
        <v>0</v>
      </c>
      <c r="P683" s="268">
        <f>N683 / AA856</f>
        <v>0</v>
      </c>
      <c r="Q683" s="128">
        <f>IF(OR(OR(J683=0,G683 = "#N/A N/A"),G683="#N/A Real Time"),0,G683*J683*V683/M683)</f>
        <v>0</v>
      </c>
      <c r="R683" s="129">
        <f>Q683 / AA816*100</f>
        <v>0</v>
      </c>
      <c r="S683" s="273">
        <f>Q683 / AA856*100</f>
        <v>0</v>
      </c>
      <c r="T683" s="129">
        <f>IF(S683&lt;0,R683,0)</f>
        <v>0</v>
      </c>
      <c r="U683" s="273">
        <f>IF(S683&gt;0,R683,0)</f>
        <v>0</v>
      </c>
      <c r="V683" s="120">
        <f>IF(EXACT(D683,UPPER(D683)),1,0.01)/X683</f>
        <v>1</v>
      </c>
      <c r="W683" s="120">
        <v>0</v>
      </c>
      <c r="X683" s="120">
        <v>1</v>
      </c>
      <c r="Y683" s="127">
        <f>IF(AND(S683&lt;0,O683&gt;0),O683,0)</f>
        <v>0</v>
      </c>
      <c r="Z683" s="127">
        <f>IF(AND(S683&gt;0,O683&gt;0),O683,0)</f>
        <v>0</v>
      </c>
      <c r="AA683" s="74"/>
      <c r="AB683" s="130">
        <f>_xll.BDH(C683,$AB$11,$D$1,$D$1)</f>
        <v>54.27</v>
      </c>
      <c r="AC683" s="130">
        <f>IF(OR(OR(F683="#N/A N/A",F683="#N/A Real Time"),OR(AB683="#N/A N/A",AB683="#N/A Real Time")),0,  F683 - AB683)</f>
        <v>0.42999999999999972</v>
      </c>
      <c r="AD683" s="177">
        <f>IF(OR(AB683=0,AB683="#N/A N/A"),0,AC683 / AB683*100)</f>
        <v>0.79233462318039383</v>
      </c>
      <c r="AE683" s="132">
        <v>0</v>
      </c>
      <c r="AF683" s="133">
        <f>IF(D683 = D856,1,_xll.BDP(K683,$AF$11)*L683)</f>
        <v>1.1298999999999999</v>
      </c>
      <c r="AG683" s="134">
        <f>AC683*AE683*V683/AF683 / AI816</f>
        <v>0</v>
      </c>
      <c r="AH683" s="278">
        <f>AC683*AE683*V683/AF683 / AI856</f>
        <v>0</v>
      </c>
      <c r="AI683" s="77"/>
      <c r="AJ683" s="73"/>
      <c r="AK683" s="65"/>
    </row>
    <row r="684" spans="1:37" x14ac:dyDescent="0.2">
      <c r="B684" s="120">
        <v>2738</v>
      </c>
      <c r="C684" s="120" t="s">
        <v>943</v>
      </c>
      <c r="D684" s="120" t="str">
        <f>_xll.BDP(C684,$D$11)</f>
        <v>USD</v>
      </c>
      <c r="E684" s="120" t="s">
        <v>1015</v>
      </c>
      <c r="F684" s="121">
        <f>_xll.BDP(C684,$F$11)</f>
        <v>41.84</v>
      </c>
      <c r="G684" s="121">
        <f>_xll.BDP(C684,$G$11)</f>
        <v>41.84</v>
      </c>
      <c r="H684" s="122">
        <f>IF(OR(OR(G684="#N/A N/A",G684="#N/A Real Time"),OR(F684="#N/A N/A",F684="#N/A Real Time")),0,  G684 - F684)</f>
        <v>0</v>
      </c>
      <c r="I684" s="123">
        <f>IF(OR(F684=0,F684="#N/A N/A"),0,H684 / F684*100)</f>
        <v>0</v>
      </c>
      <c r="J684" s="124">
        <v>0</v>
      </c>
      <c r="K684" s="120" t="str">
        <f>CONCATENATE(D856,D684, " Curncy")</f>
        <v>EURUSD Curncy</v>
      </c>
      <c r="L684" s="120">
        <f>IF(D684 = D856,1,_xll.BDP(K684,$L$11))</f>
        <v>1</v>
      </c>
      <c r="M684" s="260">
        <f>IF(D684 = D856,1,_xll.BDP(K684,$M$11)*L684)</f>
        <v>1.1314</v>
      </c>
      <c r="N684" s="126">
        <f>H684*J684*V684/M684</f>
        <v>0</v>
      </c>
      <c r="O684" s="127">
        <f>N684 / AA816</f>
        <v>0</v>
      </c>
      <c r="P684" s="268">
        <f>N684 / AA856</f>
        <v>0</v>
      </c>
      <c r="Q684" s="128">
        <f>IF(OR(OR(J684=0,G684 = "#N/A N/A"),G684="#N/A Real Time"),0,G684*J684*V684/M684)</f>
        <v>0</v>
      </c>
      <c r="R684" s="129">
        <f>Q684 / AA816*100</f>
        <v>0</v>
      </c>
      <c r="S684" s="273">
        <f>Q684 / AA856*100</f>
        <v>0</v>
      </c>
      <c r="T684" s="129">
        <f>IF(S684&lt;0,R684,0)</f>
        <v>0</v>
      </c>
      <c r="U684" s="273">
        <f>IF(S684&gt;0,R684,0)</f>
        <v>0</v>
      </c>
      <c r="V684" s="120">
        <f>IF(EXACT(D684,UPPER(D684)),1,0.01)/X684</f>
        <v>1</v>
      </c>
      <c r="W684" s="120">
        <v>0</v>
      </c>
      <c r="X684" s="120">
        <v>1</v>
      </c>
      <c r="Y684" s="127">
        <f>IF(AND(S684&lt;0,O684&gt;0),O684,0)</f>
        <v>0</v>
      </c>
      <c r="Z684" s="127">
        <f>IF(AND(S684&gt;0,O684&gt;0),O684,0)</f>
        <v>0</v>
      </c>
      <c r="AA684" s="74"/>
      <c r="AB684" s="130">
        <f>_xll.BDH(C684,$AB$11,$D$1,$D$1)</f>
        <v>40.67</v>
      </c>
      <c r="AC684" s="130">
        <f>IF(OR(OR(F684="#N/A N/A",F684="#N/A Real Time"),OR(AB684="#N/A N/A",AB684="#N/A Real Time")),0,  F684 - AB684)</f>
        <v>1.1700000000000017</v>
      </c>
      <c r="AD684" s="177">
        <f>IF(OR(AB684=0,AB684="#N/A N/A"),0,AC684 / AB684*100)</f>
        <v>2.876813375952795</v>
      </c>
      <c r="AE684" s="132">
        <v>0</v>
      </c>
      <c r="AF684" s="133">
        <f>IF(D684 = D856,1,_xll.BDP(K684,$AF$11)*L684)</f>
        <v>1.1298999999999999</v>
      </c>
      <c r="AG684" s="134">
        <f>AC684*AE684*V684/AF684 / AI816</f>
        <v>0</v>
      </c>
      <c r="AH684" s="278">
        <f>AC684*AE684*V684/AF684 / AI856</f>
        <v>0</v>
      </c>
      <c r="AI684" s="77"/>
      <c r="AJ684" s="73"/>
      <c r="AK684" s="65"/>
    </row>
    <row r="685" spans="1:37" x14ac:dyDescent="0.2">
      <c r="B685" s="120">
        <v>8582</v>
      </c>
      <c r="C685" s="120" t="s">
        <v>944</v>
      </c>
      <c r="D685" s="120" t="str">
        <f>_xll.BDP(C685,$D$11)</f>
        <v>USD</v>
      </c>
      <c r="E685" s="120" t="s">
        <v>1016</v>
      </c>
      <c r="F685" s="121">
        <f>_xll.BDP(C685,$F$11)</f>
        <v>61.9</v>
      </c>
      <c r="G685" s="121">
        <f>_xll.BDP(C685,$G$11)</f>
        <v>61.9</v>
      </c>
      <c r="H685" s="122">
        <f>IF(OR(OR(G685="#N/A N/A",G685="#N/A Real Time"),OR(F685="#N/A N/A",F685="#N/A Real Time")),0,  G685 - F685)</f>
        <v>0</v>
      </c>
      <c r="I685" s="123">
        <f>IF(OR(F685=0,F685="#N/A N/A"),0,H685 / F685*100)</f>
        <v>0</v>
      </c>
      <c r="J685" s="124">
        <v>0</v>
      </c>
      <c r="K685" s="120" t="str">
        <f>CONCATENATE(D856,D685, " Curncy")</f>
        <v>EURUSD Curncy</v>
      </c>
      <c r="L685" s="120">
        <f>IF(D685 = D856,1,_xll.BDP(K685,$L$11))</f>
        <v>1</v>
      </c>
      <c r="M685" s="260">
        <f>IF(D685 = D856,1,_xll.BDP(K685,$M$11)*L685)</f>
        <v>1.1314</v>
      </c>
      <c r="N685" s="126">
        <f>H685*J685*V685/M685</f>
        <v>0</v>
      </c>
      <c r="O685" s="127">
        <f>N685 / AA816</f>
        <v>0</v>
      </c>
      <c r="P685" s="268">
        <f>N685 / AA856</f>
        <v>0</v>
      </c>
      <c r="Q685" s="128">
        <f>IF(OR(OR(J685=0,G685 = "#N/A N/A"),G685="#N/A Real Time"),0,G685*J685*V685/M685)</f>
        <v>0</v>
      </c>
      <c r="R685" s="129">
        <f>Q685 / AA816*100</f>
        <v>0</v>
      </c>
      <c r="S685" s="273">
        <f>Q685 / AA856*100</f>
        <v>0</v>
      </c>
      <c r="T685" s="129">
        <f>IF(S685&lt;0,R685,0)</f>
        <v>0</v>
      </c>
      <c r="U685" s="273">
        <f>IF(S685&gt;0,R685,0)</f>
        <v>0</v>
      </c>
      <c r="V685" s="120">
        <f>IF(EXACT(D685,UPPER(D685)),1,0.01)/X685</f>
        <v>1</v>
      </c>
      <c r="W685" s="120">
        <v>0</v>
      </c>
      <c r="X685" s="120">
        <v>1</v>
      </c>
      <c r="Y685" s="127">
        <f>IF(AND(S685&lt;0,O685&gt;0),O685,0)</f>
        <v>0</v>
      </c>
      <c r="Z685" s="127">
        <f>IF(AND(S685&gt;0,O685&gt;0),O685,0)</f>
        <v>0</v>
      </c>
      <c r="AA685" s="74"/>
      <c r="AB685" s="130">
        <f>_xll.BDH(C685,$AB$11,$D$1,$D$1)</f>
        <v>60.72</v>
      </c>
      <c r="AC685" s="130">
        <f>IF(OR(OR(F685="#N/A N/A",F685="#N/A Real Time"),OR(AB685="#N/A N/A",AB685="#N/A Real Time")),0,  F685 - AB685)</f>
        <v>1.1799999999999997</v>
      </c>
      <c r="AD685" s="177">
        <f>IF(OR(AB685=0,AB685="#N/A N/A"),0,AC685 / AB685*100)</f>
        <v>1.9433465085638992</v>
      </c>
      <c r="AE685" s="132">
        <v>0</v>
      </c>
      <c r="AF685" s="133">
        <f>IF(D685 = D856,1,_xll.BDP(K685,$AF$11)*L685)</f>
        <v>1.1298999999999999</v>
      </c>
      <c r="AG685" s="134">
        <f>AC685*AE685*V685/AF685 / AI816</f>
        <v>0</v>
      </c>
      <c r="AH685" s="278">
        <f>AC685*AE685*V685/AF685 / AI856</f>
        <v>0</v>
      </c>
      <c r="AI685" s="77"/>
      <c r="AJ685" s="73"/>
      <c r="AK685" s="65"/>
    </row>
    <row r="686" spans="1:37" s="117" customFormat="1" ht="12" customHeight="1" x14ac:dyDescent="0.2">
      <c r="A686" s="120"/>
      <c r="B686" s="120">
        <v>29006</v>
      </c>
      <c r="C686" s="120" t="s">
        <v>1549</v>
      </c>
      <c r="D686" s="120" t="str">
        <f>_xll.BDP(C686,$D$11)</f>
        <v>USD</v>
      </c>
      <c r="E686" s="120" t="s">
        <v>1632</v>
      </c>
      <c r="F686" s="121">
        <f>_xll.BDP(C686,$F$11)</f>
        <v>37.53</v>
      </c>
      <c r="G686" s="121">
        <f>_xll.BDP(C686,$G$11)</f>
        <v>37.53</v>
      </c>
      <c r="H686" s="122">
        <f>IF(OR(OR(G686="#N/A N/A",G686="#N/A Real Time"),OR(F686="#N/A N/A",F686="#N/A Real Time")),0,  G686 - F686)</f>
        <v>0</v>
      </c>
      <c r="I686" s="123">
        <f>IF(OR(F686=0,F686="#N/A N/A"),0,H686 / F686*100)</f>
        <v>0</v>
      </c>
      <c r="J686" s="124">
        <v>65833</v>
      </c>
      <c r="K686" s="120" t="str">
        <f>CONCATENATE(D856,D686, " Curncy")</f>
        <v>EURUSD Curncy</v>
      </c>
      <c r="L686" s="120">
        <f>IF(D686 = D856,1,_xll.BDP(K686,$L$11))</f>
        <v>1</v>
      </c>
      <c r="M686" s="260">
        <f>IF(D686 = D856,1,_xll.BDP(K686,$M$11)*L686)</f>
        <v>1.1314</v>
      </c>
      <c r="N686" s="126">
        <f>H686*J686*V686/M686</f>
        <v>0</v>
      </c>
      <c r="O686" s="127">
        <f>N686 / AA816</f>
        <v>0</v>
      </c>
      <c r="P686" s="268">
        <f>N686 / AA856</f>
        <v>0</v>
      </c>
      <c r="Q686" s="128">
        <f>IF(OR(OR(J686=0,G686 = "#N/A N/A"),G686="#N/A Real Time"),0,G686*J686*V686/M686)</f>
        <v>2183765.6796888812</v>
      </c>
      <c r="R686" s="129">
        <f>Q686 / AA816*100</f>
        <v>1.0923497992083591</v>
      </c>
      <c r="S686" s="273">
        <f>Q686 / AA856*100</f>
        <v>1.0181192791253659</v>
      </c>
      <c r="T686" s="129">
        <f>IF(S686&lt;0,R686,0)</f>
        <v>0</v>
      </c>
      <c r="U686" s="273">
        <f>IF(S686&gt;0,R686,0)</f>
        <v>1.0923497992083591</v>
      </c>
      <c r="V686" s="120">
        <f>IF(EXACT(D686,UPPER(D686)),1,0.01)/X686</f>
        <v>1</v>
      </c>
      <c r="W686" s="120">
        <v>0</v>
      </c>
      <c r="X686" s="120">
        <v>1</v>
      </c>
      <c r="Y686" s="127">
        <f>IF(AND(S686&lt;0,O686&gt;0),O686,0)</f>
        <v>0</v>
      </c>
      <c r="Z686" s="127">
        <f>IF(AND(S686&gt;0,O686&gt;0),O686,0)</f>
        <v>0</v>
      </c>
      <c r="AA686" s="120"/>
      <c r="AB686" s="130">
        <f>_xll.BDH(C686,$AB$11,$D$1,$D$1)</f>
        <v>37.090000000000003</v>
      </c>
      <c r="AC686" s="130">
        <f>IF(OR(OR(F686="#N/A N/A",F686="#N/A Real Time"),OR(AB686="#N/A N/A",AB686="#N/A Real Time")),0,  F686 - AB686)</f>
        <v>0.43999999999999773</v>
      </c>
      <c r="AD686" s="177">
        <f>IF(OR(AB686=0,AB686="#N/A N/A"),0,AC686 / AB686*100)</f>
        <v>1.1863035858721964</v>
      </c>
      <c r="AE686" s="132">
        <v>65833</v>
      </c>
      <c r="AF686" s="133">
        <f>IF(D686 = D856,1,_xll.BDP(K686,$AF$11)*L686)</f>
        <v>1.1298999999999999</v>
      </c>
      <c r="AG686" s="134">
        <f>AC686*AE686*V686/AF686 / AI816</f>
        <v>1.2797520009290661E-4</v>
      </c>
      <c r="AH686" s="278">
        <f>AC686*AE686*V686/AF686 / AI856</f>
        <v>1.1927830536306846E-4</v>
      </c>
      <c r="AI686" s="135"/>
      <c r="AJ686" s="73"/>
      <c r="AK686" s="65"/>
    </row>
    <row r="687" spans="1:37" s="117" customFormat="1" ht="12" customHeight="1" x14ac:dyDescent="0.2">
      <c r="A687" s="120"/>
      <c r="B687" s="120">
        <v>29011</v>
      </c>
      <c r="C687" s="120" t="s">
        <v>1642</v>
      </c>
      <c r="D687" s="120" t="str">
        <f>_xll.BDP(C687,$D$11)</f>
        <v>USD</v>
      </c>
      <c r="E687" s="120" t="s">
        <v>1643</v>
      </c>
      <c r="F687" s="121">
        <f>_xll.BDP(C687,$F$11)</f>
        <v>36.950000000000003</v>
      </c>
      <c r="G687" s="121">
        <f>_xll.BDP(C687,$G$11)</f>
        <v>36.950000000000003</v>
      </c>
      <c r="H687" s="122">
        <f>IF(OR(OR(G687="#N/A N/A",G687="#N/A Real Time"),OR(F687="#N/A N/A",F687="#N/A Real Time")),0,  G687 - F687)</f>
        <v>0</v>
      </c>
      <c r="I687" s="123">
        <f>IF(OR(F687=0,F687="#N/A N/A"),0,H687 / F687*100)</f>
        <v>0</v>
      </c>
      <c r="J687" s="124">
        <v>25933</v>
      </c>
      <c r="K687" s="120" t="str">
        <f>CONCATENATE(D856,D687, " Curncy")</f>
        <v>EURUSD Curncy</v>
      </c>
      <c r="L687" s="120">
        <f>IF(D687 = D856,1,_xll.BDP(K687,$L$11))</f>
        <v>1</v>
      </c>
      <c r="M687" s="260">
        <f>IF(D687 = D856,1,_xll.BDP(K687,$M$11)*L687)</f>
        <v>1.1314</v>
      </c>
      <c r="N687" s="126">
        <f>H687*J687*V687/M687</f>
        <v>0</v>
      </c>
      <c r="O687" s="127">
        <f>N687 / AA816</f>
        <v>0</v>
      </c>
      <c r="P687" s="268">
        <f>N687 / AA856</f>
        <v>0</v>
      </c>
      <c r="Q687" s="128">
        <f>IF(OR(OR(J687=0,G687 = "#N/A N/A"),G687="#N/A Real Time"),0,G687*J687*V687/M687)</f>
        <v>846936.8481527312</v>
      </c>
      <c r="R687" s="129">
        <f>Q687 / AA816*100</f>
        <v>0.42364952642428272</v>
      </c>
      <c r="S687" s="273">
        <f>Q687 / AA856*100</f>
        <v>0.39486046572030414</v>
      </c>
      <c r="T687" s="129">
        <f>IF(S687&lt;0,R687,0)</f>
        <v>0</v>
      </c>
      <c r="U687" s="273">
        <f>IF(S687&gt;0,R687,0)</f>
        <v>0.42364952642428272</v>
      </c>
      <c r="V687" s="120">
        <f>IF(EXACT(D687,UPPER(D687)),1,0.01)/X687</f>
        <v>1</v>
      </c>
      <c r="W687" s="120">
        <v>0</v>
      </c>
      <c r="X687" s="120">
        <v>1</v>
      </c>
      <c r="Y687" s="127">
        <f>IF(AND(S687&lt;0,O687&gt;0),O687,0)</f>
        <v>0</v>
      </c>
      <c r="Z687" s="127">
        <f>IF(AND(S687&gt;0,O687&gt;0),O687,0)</f>
        <v>0</v>
      </c>
      <c r="AA687" s="120"/>
      <c r="AB687" s="130">
        <f>_xll.BDH(C687,$AB$11,$D$1,$D$1)</f>
        <v>36.409999999999997</v>
      </c>
      <c r="AC687" s="130">
        <f>IF(OR(OR(F687="#N/A N/A",F687="#N/A Real Time"),OR(AB687="#N/A N/A",AB687="#N/A Real Time")),0,  F687 - AB687)</f>
        <v>0.54000000000000625</v>
      </c>
      <c r="AD687" s="177">
        <f>IF(OR(AB687=0,AB687="#N/A N/A"),0,AC687 / AB687*100)</f>
        <v>1.4831090359791439</v>
      </c>
      <c r="AE687" s="132">
        <v>25933</v>
      </c>
      <c r="AF687" s="133">
        <f>IF(D687 = D856,1,_xll.BDP(K687,$AF$11)*L687)</f>
        <v>1.1298999999999999</v>
      </c>
      <c r="AG687" s="134">
        <f>AC687*AE687*V687/AF687 / AI816</f>
        <v>6.1869415675927842E-5</v>
      </c>
      <c r="AH687" s="278">
        <f>AC687*AE687*V687/AF687 / AI856</f>
        <v>5.7664915157549936E-5</v>
      </c>
      <c r="AI687" s="135"/>
      <c r="AJ687" s="73"/>
      <c r="AK687" s="65"/>
    </row>
    <row r="688" spans="1:37" x14ac:dyDescent="0.2">
      <c r="B688" s="120">
        <v>2413</v>
      </c>
      <c r="C688" s="120" t="s">
        <v>946</v>
      </c>
      <c r="D688" s="120" t="str">
        <f>_xll.BDP(C688,$D$11)</f>
        <v>USD</v>
      </c>
      <c r="E688" s="120" t="s">
        <v>1018</v>
      </c>
      <c r="F688" s="121">
        <f>_xll.BDP(C688,$F$11)</f>
        <v>13.7</v>
      </c>
      <c r="G688" s="121">
        <f>_xll.BDP(C688,$G$11)</f>
        <v>13.7</v>
      </c>
      <c r="H688" s="122">
        <f>IF(OR(OR(G688="#N/A N/A",G688="#N/A Real Time"),OR(F688="#N/A N/A",F688="#N/A Real Time")),0,  G688 - F688)</f>
        <v>0</v>
      </c>
      <c r="I688" s="123">
        <f>IF(OR(F688=0,F688="#N/A N/A"),0,H688 / F688*100)</f>
        <v>0</v>
      </c>
      <c r="J688" s="124">
        <v>0</v>
      </c>
      <c r="K688" s="120" t="str">
        <f>CONCATENATE(D856,D688, " Curncy")</f>
        <v>EURUSD Curncy</v>
      </c>
      <c r="L688" s="120">
        <f>IF(D688 = D856,1,_xll.BDP(K688,$L$11))</f>
        <v>1</v>
      </c>
      <c r="M688" s="260">
        <f>IF(D688 = D856,1,_xll.BDP(K688,$M$11)*L688)</f>
        <v>1.1314</v>
      </c>
      <c r="N688" s="126">
        <f>H688*J688*V688/M688</f>
        <v>0</v>
      </c>
      <c r="O688" s="127">
        <f>N688 / AA816</f>
        <v>0</v>
      </c>
      <c r="P688" s="268">
        <f>N688 / AA856</f>
        <v>0</v>
      </c>
      <c r="Q688" s="128">
        <f>IF(OR(OR(J688=0,G688 = "#N/A N/A"),G688="#N/A Real Time"),0,G688*J688*V688/M688)</f>
        <v>0</v>
      </c>
      <c r="R688" s="129">
        <f>Q688 / AA816*100</f>
        <v>0</v>
      </c>
      <c r="S688" s="273">
        <f>Q688 / AA856*100</f>
        <v>0</v>
      </c>
      <c r="T688" s="129">
        <f>IF(S688&lt;0,R688,0)</f>
        <v>0</v>
      </c>
      <c r="U688" s="273">
        <f>IF(S688&gt;0,R688,0)</f>
        <v>0</v>
      </c>
      <c r="V688" s="120">
        <f>IF(EXACT(D688,UPPER(D688)),1,0.01)/X688</f>
        <v>1</v>
      </c>
      <c r="W688" s="120">
        <v>0</v>
      </c>
      <c r="X688" s="120">
        <v>1</v>
      </c>
      <c r="Y688" s="127">
        <f>IF(AND(S688&lt;0,O688&gt;0),O688,0)</f>
        <v>0</v>
      </c>
      <c r="Z688" s="127">
        <f>IF(AND(S688&gt;0,O688&gt;0),O688,0)</f>
        <v>0</v>
      </c>
      <c r="AA688" s="74"/>
      <c r="AB688" s="130">
        <f>_xll.BDH(C688,$AB$11,$D$1,$D$1)</f>
        <v>13.41</v>
      </c>
      <c r="AC688" s="130">
        <f>IF(OR(OR(F688="#N/A N/A",F688="#N/A Real Time"),OR(AB688="#N/A N/A",AB688="#N/A Real Time")),0,  F688 - AB688)</f>
        <v>0.28999999999999915</v>
      </c>
      <c r="AD688" s="177">
        <f>IF(OR(AB688=0,AB688="#N/A N/A"),0,AC688 / AB688*100)</f>
        <v>2.1625652498135657</v>
      </c>
      <c r="AE688" s="132">
        <v>0</v>
      </c>
      <c r="AF688" s="133">
        <f>IF(D688 = D856,1,_xll.BDP(K688,$AF$11)*L688)</f>
        <v>1.1298999999999999</v>
      </c>
      <c r="AG688" s="134">
        <f>AC688*AE688*V688/AF688 / AI816</f>
        <v>0</v>
      </c>
      <c r="AH688" s="278">
        <f>AC688*AE688*V688/AF688 / AI856</f>
        <v>0</v>
      </c>
      <c r="AI688" s="77"/>
      <c r="AJ688" s="73"/>
      <c r="AK688" s="65"/>
    </row>
    <row r="689" spans="1:37" x14ac:dyDescent="0.2">
      <c r="B689" s="120">
        <v>11272</v>
      </c>
      <c r="C689" s="120" t="s">
        <v>947</v>
      </c>
      <c r="D689" s="120" t="str">
        <f>_xll.BDP(C689,$D$11)</f>
        <v>USD</v>
      </c>
      <c r="E689" s="120" t="s">
        <v>1019</v>
      </c>
      <c r="F689" s="121">
        <f>_xll.BDP(C689,$F$11)</f>
        <v>9</v>
      </c>
      <c r="G689" s="121">
        <f>_xll.BDP(C689,$G$11)</f>
        <v>9</v>
      </c>
      <c r="H689" s="122">
        <f>IF(OR(OR(G689="#N/A N/A",G689="#N/A Real Time"),OR(F689="#N/A N/A",F689="#N/A Real Time")),0,  G689 - F689)</f>
        <v>0</v>
      </c>
      <c r="I689" s="123">
        <f>IF(OR(F689=0,F689="#N/A N/A"),0,H689 / F689*100)</f>
        <v>0</v>
      </c>
      <c r="J689" s="124">
        <v>0</v>
      </c>
      <c r="K689" s="120" t="str">
        <f>CONCATENATE(D856,D689, " Curncy")</f>
        <v>EURUSD Curncy</v>
      </c>
      <c r="L689" s="120">
        <f>IF(D689 = D856,1,_xll.BDP(K689,$L$11))</f>
        <v>1</v>
      </c>
      <c r="M689" s="260">
        <f>IF(D689 = D856,1,_xll.BDP(K689,$M$11)*L689)</f>
        <v>1.1314</v>
      </c>
      <c r="N689" s="126">
        <f>H689*J689*V689/M689</f>
        <v>0</v>
      </c>
      <c r="O689" s="127">
        <f>N689 / AA816</f>
        <v>0</v>
      </c>
      <c r="P689" s="268">
        <f>N689 / AA856</f>
        <v>0</v>
      </c>
      <c r="Q689" s="128">
        <f>IF(OR(OR(J689=0,G689 = "#N/A N/A"),G689="#N/A Real Time"),0,G689*J689*V689/M689)</f>
        <v>0</v>
      </c>
      <c r="R689" s="129">
        <f>Q689 / AA816*100</f>
        <v>0</v>
      </c>
      <c r="S689" s="273">
        <f>Q689 / AA856*100</f>
        <v>0</v>
      </c>
      <c r="T689" s="129">
        <f>IF(S689&lt;0,R689,0)</f>
        <v>0</v>
      </c>
      <c r="U689" s="273">
        <f>IF(S689&gt;0,R689,0)</f>
        <v>0</v>
      </c>
      <c r="V689" s="120">
        <f>IF(EXACT(D689,UPPER(D689)),1,0.01)/X689</f>
        <v>1</v>
      </c>
      <c r="W689" s="120">
        <v>0</v>
      </c>
      <c r="X689" s="120">
        <v>1</v>
      </c>
      <c r="Y689" s="127">
        <f>IF(AND(S689&lt;0,O689&gt;0),O689,0)</f>
        <v>0</v>
      </c>
      <c r="Z689" s="127">
        <f>IF(AND(S689&gt;0,O689&gt;0),O689,0)</f>
        <v>0</v>
      </c>
      <c r="AA689" s="74"/>
      <c r="AB689" s="130">
        <f>_xll.BDH(C689,$AB$11,$D$1,$D$1)</f>
        <v>9.1199999999999992</v>
      </c>
      <c r="AC689" s="130">
        <f>IF(OR(OR(F689="#N/A N/A",F689="#N/A Real Time"),OR(AB689="#N/A N/A",AB689="#N/A Real Time")),0,  F689 - AB689)</f>
        <v>-0.11999999999999922</v>
      </c>
      <c r="AD689" s="177">
        <f>IF(OR(AB689=0,AB689="#N/A N/A"),0,AC689 / AB689*100)</f>
        <v>-1.3157894736842022</v>
      </c>
      <c r="AE689" s="132">
        <v>0</v>
      </c>
      <c r="AF689" s="133">
        <f>IF(D689 = D856,1,_xll.BDP(K689,$AF$11)*L689)</f>
        <v>1.1298999999999999</v>
      </c>
      <c r="AG689" s="134">
        <f>AC689*AE689*V689/AF689 / AI816</f>
        <v>0</v>
      </c>
      <c r="AH689" s="278">
        <f>AC689*AE689*V689/AF689 / AI856</f>
        <v>0</v>
      </c>
      <c r="AI689" s="77"/>
      <c r="AJ689" s="73"/>
      <c r="AK689" s="65"/>
    </row>
    <row r="690" spans="1:37" x14ac:dyDescent="0.2">
      <c r="B690" s="120">
        <v>18949</v>
      </c>
      <c r="C690" s="120" t="s">
        <v>948</v>
      </c>
      <c r="D690" s="120" t="str">
        <f>_xll.BDP(C690,$D$11)</f>
        <v>USD</v>
      </c>
      <c r="E690" s="120" t="s">
        <v>1020</v>
      </c>
      <c r="F690" s="121">
        <f>_xll.BDP(C690,$F$11)</f>
        <v>39.71</v>
      </c>
      <c r="G690" s="121">
        <f>_xll.BDP(C690,$G$11)</f>
        <v>39.71</v>
      </c>
      <c r="H690" s="122">
        <f>IF(OR(OR(G690="#N/A N/A",G690="#N/A Real Time"),OR(F690="#N/A N/A",F690="#N/A Real Time")),0,  G690 - F690)</f>
        <v>0</v>
      </c>
      <c r="I690" s="123">
        <f>IF(OR(F690=0,F690="#N/A N/A"),0,H690 / F690*100)</f>
        <v>0</v>
      </c>
      <c r="J690" s="124">
        <v>0</v>
      </c>
      <c r="K690" s="120" t="str">
        <f>CONCATENATE(D856,D690, " Curncy")</f>
        <v>EURUSD Curncy</v>
      </c>
      <c r="L690" s="120">
        <f>IF(D690 = D856,1,_xll.BDP(K690,$L$11))</f>
        <v>1</v>
      </c>
      <c r="M690" s="260">
        <f>IF(D690 = D856,1,_xll.BDP(K690,$M$11)*L690)</f>
        <v>1.1314</v>
      </c>
      <c r="N690" s="126">
        <f>H690*J690*V690/M690</f>
        <v>0</v>
      </c>
      <c r="O690" s="127">
        <f>N690 / AA816</f>
        <v>0</v>
      </c>
      <c r="P690" s="268">
        <f>N690 / AA856</f>
        <v>0</v>
      </c>
      <c r="Q690" s="128">
        <f>IF(OR(OR(J690=0,G690 = "#N/A N/A"),G690="#N/A Real Time"),0,G690*J690*V690/M690)</f>
        <v>0</v>
      </c>
      <c r="R690" s="129">
        <f>Q690 / AA816*100</f>
        <v>0</v>
      </c>
      <c r="S690" s="273">
        <f>Q690 / AA856*100</f>
        <v>0</v>
      </c>
      <c r="T690" s="129">
        <f>IF(S690&lt;0,R690,0)</f>
        <v>0</v>
      </c>
      <c r="U690" s="273">
        <f>IF(S690&gt;0,R690,0)</f>
        <v>0</v>
      </c>
      <c r="V690" s="120">
        <f>IF(EXACT(D690,UPPER(D690)),1,0.01)/X690</f>
        <v>1</v>
      </c>
      <c r="W690" s="120">
        <v>0</v>
      </c>
      <c r="X690" s="120">
        <v>1</v>
      </c>
      <c r="Y690" s="127">
        <f>IF(AND(S690&lt;0,O690&gt;0),O690,0)</f>
        <v>0</v>
      </c>
      <c r="Z690" s="127">
        <f>IF(AND(S690&gt;0,O690&gt;0),O690,0)</f>
        <v>0</v>
      </c>
      <c r="AA690" s="74"/>
      <c r="AB690" s="130">
        <f>_xll.BDH(C690,$AB$11,$D$1,$D$1)</f>
        <v>39.33</v>
      </c>
      <c r="AC690" s="130">
        <f>IF(OR(OR(F690="#N/A N/A",F690="#N/A Real Time"),OR(AB690="#N/A N/A",AB690="#N/A Real Time")),0,  F690 - AB690)</f>
        <v>0.38000000000000256</v>
      </c>
      <c r="AD690" s="177">
        <f>IF(OR(AB690=0,AB690="#N/A N/A"),0,AC690 / AB690*100)</f>
        <v>0.96618357487923356</v>
      </c>
      <c r="AE690" s="132">
        <v>0</v>
      </c>
      <c r="AF690" s="133">
        <f>IF(D690 = D856,1,_xll.BDP(K690,$AF$11)*L690)</f>
        <v>1.1298999999999999</v>
      </c>
      <c r="AG690" s="134">
        <f>AC690*AE690*V690/AF690 / AI816</f>
        <v>0</v>
      </c>
      <c r="AH690" s="278">
        <f>AC690*AE690*V690/AF690 / AI856</f>
        <v>0</v>
      </c>
      <c r="AI690" s="77"/>
      <c r="AJ690" s="73"/>
      <c r="AK690" s="65"/>
    </row>
    <row r="691" spans="1:37" x14ac:dyDescent="0.2">
      <c r="B691" s="120">
        <v>26423</v>
      </c>
      <c r="C691" s="120" t="s">
        <v>54</v>
      </c>
      <c r="D691" s="120" t="str">
        <f>_xll.BDP(C691,$D$11)</f>
        <v>USD</v>
      </c>
      <c r="E691" s="120" t="s">
        <v>323</v>
      </c>
      <c r="F691" s="121">
        <f>_xll.BDP(C691,$F$11)</f>
        <v>4.22</v>
      </c>
      <c r="G691" s="121">
        <f>_xll.BDP(C691,$G$11)</f>
        <v>4.22</v>
      </c>
      <c r="H691" s="122">
        <f>IF(OR(OR(G691="#N/A N/A",G691="#N/A Real Time"),OR(F691="#N/A N/A",F691="#N/A Real Time")),0,  G691 - F691)</f>
        <v>0</v>
      </c>
      <c r="I691" s="123">
        <f>IF(OR(F691=0,F691="#N/A N/A"),0,H691 / F691*100)</f>
        <v>0</v>
      </c>
      <c r="J691" s="124">
        <v>-1327375</v>
      </c>
      <c r="K691" s="120" t="str">
        <f>CONCATENATE(D856,D691, " Curncy")</f>
        <v>EURUSD Curncy</v>
      </c>
      <c r="L691" s="120">
        <f>IF(D691 = D856,1,_xll.BDP(K691,$L$11))</f>
        <v>1</v>
      </c>
      <c r="M691" s="260">
        <f>IF(D691 = D856,1,_xll.BDP(K691,$M$11)*L691)</f>
        <v>1.1314</v>
      </c>
      <c r="N691" s="126">
        <f>H691*J691*V691/M691</f>
        <v>0</v>
      </c>
      <c r="O691" s="127">
        <f>N691 / AA816</f>
        <v>0</v>
      </c>
      <c r="P691" s="268">
        <f>N691 / AA856</f>
        <v>0</v>
      </c>
      <c r="Q691" s="128">
        <f>IF(OR(OR(J691=0,G691 = "#N/A N/A"),G691="#N/A Real Time"),0,G691*J691*V691/M691)</f>
        <v>-4950965.6178186322</v>
      </c>
      <c r="R691" s="129">
        <f>Q691 / AA816*100</f>
        <v>-2.4765414846533216</v>
      </c>
      <c r="S691" s="273">
        <f>Q691 / AA856*100</f>
        <v>-2.3082483586362237</v>
      </c>
      <c r="T691" s="129">
        <f>IF(S691&lt;0,R691,0)</f>
        <v>-2.4765414846533216</v>
      </c>
      <c r="U691" s="273">
        <f>IF(S691&gt;0,R691,0)</f>
        <v>0</v>
      </c>
      <c r="V691" s="120">
        <f>IF(EXACT(D691,UPPER(D691)),1,0.01)/X691</f>
        <v>1</v>
      </c>
      <c r="W691" s="120">
        <v>0</v>
      </c>
      <c r="X691" s="120">
        <v>1</v>
      </c>
      <c r="Y691" s="127">
        <f>IF(AND(S691&lt;0,O691&gt;0),O691,0)</f>
        <v>0</v>
      </c>
      <c r="Z691" s="127">
        <f>IF(AND(S691&gt;0,O691&gt;0),O691,0)</f>
        <v>0</v>
      </c>
      <c r="AA691" s="74"/>
      <c r="AB691" s="130">
        <f>_xll.BDH(C691,$AB$11,$D$1,$D$1)</f>
        <v>4.16</v>
      </c>
      <c r="AC691" s="130">
        <f>IF(OR(OR(F691="#N/A N/A",F691="#N/A Real Time"),OR(AB691="#N/A N/A",AB691="#N/A Real Time")),0,  F691 - AB691)</f>
        <v>5.9999999999999609E-2</v>
      </c>
      <c r="AD691" s="177">
        <f>IF(OR(AB691=0,AB691="#N/A N/A"),0,AC691 / AB691*100)</f>
        <v>1.4423076923076827</v>
      </c>
      <c r="AE691" s="132">
        <v>-1327375</v>
      </c>
      <c r="AF691" s="133">
        <f>IF(D691 = D856,1,_xll.BDP(K691,$AF$11)*L691)</f>
        <v>1.1298999999999999</v>
      </c>
      <c r="AG691" s="134">
        <f>AC691*AE691*V691/AF691 / AI816</f>
        <v>-3.5186362992169239E-4</v>
      </c>
      <c r="AH691" s="278">
        <f>AC691*AE691*V691/AF691 / AI856</f>
        <v>-3.2795180211078745E-4</v>
      </c>
      <c r="AI691" s="77"/>
      <c r="AJ691" s="73"/>
      <c r="AK691" s="65"/>
    </row>
    <row r="692" spans="1:37" x14ac:dyDescent="0.2">
      <c r="B692" s="120">
        <v>1635</v>
      </c>
      <c r="C692" s="120" t="s">
        <v>949</v>
      </c>
      <c r="D692" s="120" t="str">
        <f>_xll.BDP(C692,$D$11)</f>
        <v>USD</v>
      </c>
      <c r="E692" s="120" t="s">
        <v>1021</v>
      </c>
      <c r="F692" s="121">
        <f>_xll.BDP(C692,$F$11)</f>
        <v>207.84</v>
      </c>
      <c r="G692" s="121">
        <f>_xll.BDP(C692,$G$11)</f>
        <v>207.84</v>
      </c>
      <c r="H692" s="122">
        <f>IF(OR(OR(G692="#N/A N/A",G692="#N/A Real Time"),OR(F692="#N/A N/A",F692="#N/A Real Time")),0,  G692 - F692)</f>
        <v>0</v>
      </c>
      <c r="I692" s="123">
        <f>IF(OR(F692=0,F692="#N/A N/A"),0,H692 / F692*100)</f>
        <v>0</v>
      </c>
      <c r="J692" s="124">
        <v>0</v>
      </c>
      <c r="K692" s="120" t="str">
        <f>CONCATENATE(D856,D692, " Curncy")</f>
        <v>EURUSD Curncy</v>
      </c>
      <c r="L692" s="120">
        <f>IF(D692 = D856,1,_xll.BDP(K692,$L$11))</f>
        <v>1</v>
      </c>
      <c r="M692" s="260">
        <f>IF(D692 = D856,1,_xll.BDP(K692,$M$11)*L692)</f>
        <v>1.1314</v>
      </c>
      <c r="N692" s="126">
        <f>H692*J692*V692/M692</f>
        <v>0</v>
      </c>
      <c r="O692" s="127">
        <f>N692 / AA816</f>
        <v>0</v>
      </c>
      <c r="P692" s="268">
        <f>N692 / AA856</f>
        <v>0</v>
      </c>
      <c r="Q692" s="128">
        <f>IF(OR(OR(J692=0,G692 = "#N/A N/A"),G692="#N/A Real Time"),0,G692*J692*V692/M692)</f>
        <v>0</v>
      </c>
      <c r="R692" s="129">
        <f>Q692 / AA816*100</f>
        <v>0</v>
      </c>
      <c r="S692" s="273">
        <f>Q692 / AA856*100</f>
        <v>0</v>
      </c>
      <c r="T692" s="129">
        <f>IF(S692&lt;0,R692,0)</f>
        <v>0</v>
      </c>
      <c r="U692" s="273">
        <f>IF(S692&gt;0,R692,0)</f>
        <v>0</v>
      </c>
      <c r="V692" s="120">
        <f>IF(EXACT(D692,UPPER(D692)),1,0.01)/X692</f>
        <v>1</v>
      </c>
      <c r="W692" s="120">
        <v>0</v>
      </c>
      <c r="X692" s="120">
        <v>1</v>
      </c>
      <c r="Y692" s="127">
        <f>IF(AND(S692&lt;0,O692&gt;0),O692,0)</f>
        <v>0</v>
      </c>
      <c r="Z692" s="127">
        <f>IF(AND(S692&gt;0,O692&gt;0),O692,0)</f>
        <v>0</v>
      </c>
      <c r="AA692" s="74"/>
      <c r="AB692" s="130">
        <f>_xll.BDH(C692,$AB$11,$D$1,$D$1)</f>
        <v>202.83</v>
      </c>
      <c r="AC692" s="130">
        <f>IF(OR(OR(F692="#N/A N/A",F692="#N/A Real Time"),OR(AB692="#N/A N/A",AB692="#N/A Real Time")),0,  F692 - AB692)</f>
        <v>5.0099999999999909</v>
      </c>
      <c r="AD692" s="177">
        <f>IF(OR(AB692=0,AB692="#N/A N/A"),0,AC692 / AB692*100)</f>
        <v>2.4700488093477251</v>
      </c>
      <c r="AE692" s="132">
        <v>0</v>
      </c>
      <c r="AF692" s="133">
        <f>IF(D692 = D856,1,_xll.BDP(K692,$AF$11)*L692)</f>
        <v>1.1298999999999999</v>
      </c>
      <c r="AG692" s="134">
        <f>AC692*AE692*V692/AF692 / AI816</f>
        <v>0</v>
      </c>
      <c r="AH692" s="278">
        <f>AC692*AE692*V692/AF692 / AI856</f>
        <v>0</v>
      </c>
      <c r="AI692" s="77"/>
      <c r="AJ692" s="73"/>
      <c r="AK692" s="65"/>
    </row>
    <row r="693" spans="1:37" x14ac:dyDescent="0.2">
      <c r="B693" s="120">
        <v>19644</v>
      </c>
      <c r="C693" s="120" t="s">
        <v>53</v>
      </c>
      <c r="D693" s="120" t="str">
        <f>_xll.BDP(C693,$D$11)</f>
        <v>USD</v>
      </c>
      <c r="E693" s="120" t="s">
        <v>322</v>
      </c>
      <c r="F693" s="121">
        <f>_xll.BDP(C693,$F$11)</f>
        <v>25.61</v>
      </c>
      <c r="G693" s="121">
        <f>_xll.BDP(C693,$G$11)</f>
        <v>25.61</v>
      </c>
      <c r="H693" s="122">
        <f>IF(OR(OR(G693="#N/A N/A",G693="#N/A Real Time"),OR(F693="#N/A N/A",F693="#N/A Real Time")),0,  G693 - F693)</f>
        <v>0</v>
      </c>
      <c r="I693" s="123">
        <f>IF(OR(F693=0,F693="#N/A N/A"),0,H693 / F693*100)</f>
        <v>0</v>
      </c>
      <c r="J693" s="124">
        <v>100711</v>
      </c>
      <c r="K693" s="120" t="str">
        <f>CONCATENATE(D856,D693, " Curncy")</f>
        <v>EURUSD Curncy</v>
      </c>
      <c r="L693" s="120">
        <f>IF(D693 = D856,1,_xll.BDP(K693,$L$11))</f>
        <v>1</v>
      </c>
      <c r="M693" s="260">
        <f>IF(D693 = D856,1,_xll.BDP(K693,$M$11)*L693)</f>
        <v>1.1314</v>
      </c>
      <c r="N693" s="126">
        <f>H693*J693*V693/M693</f>
        <v>0</v>
      </c>
      <c r="O693" s="127">
        <f>N693 / AA816</f>
        <v>0</v>
      </c>
      <c r="P693" s="268">
        <f>N693 / AA856</f>
        <v>0</v>
      </c>
      <c r="Q693" s="128">
        <f>IF(OR(OR(J693=0,G693 = "#N/A N/A"),G693="#N/A Real Time"),0,G693*J693*V693/M693)</f>
        <v>2279661.2250309354</v>
      </c>
      <c r="R693" s="129">
        <f>Q693 / AA816*100</f>
        <v>1.1403180774323727</v>
      </c>
      <c r="S693" s="273">
        <f>Q693 / AA856*100</f>
        <v>1.0628278778560207</v>
      </c>
      <c r="T693" s="129">
        <f>IF(S693&lt;0,R693,0)</f>
        <v>0</v>
      </c>
      <c r="U693" s="273">
        <f>IF(S693&gt;0,R693,0)</f>
        <v>1.1403180774323727</v>
      </c>
      <c r="V693" s="120">
        <f>IF(EXACT(D693,UPPER(D693)),1,0.01)/X693</f>
        <v>1</v>
      </c>
      <c r="W693" s="120">
        <v>0</v>
      </c>
      <c r="X693" s="120">
        <v>1</v>
      </c>
      <c r="Y693" s="127">
        <f>IF(AND(S693&lt;0,O693&gt;0),O693,0)</f>
        <v>0</v>
      </c>
      <c r="Z693" s="127">
        <f>IF(AND(S693&gt;0,O693&gt;0),O693,0)</f>
        <v>0</v>
      </c>
      <c r="AA693" s="74"/>
      <c r="AB693" s="130">
        <f>_xll.BDH(C693,$AB$11,$D$1,$D$1)</f>
        <v>24.57</v>
      </c>
      <c r="AC693" s="130">
        <f>IF(OR(OR(F693="#N/A N/A",F693="#N/A Real Time"),OR(AB693="#N/A N/A",AB693="#N/A Real Time")),0,  F693 - AB693)</f>
        <v>1.0399999999999991</v>
      </c>
      <c r="AD693" s="177">
        <f>IF(OR(AB693=0,AB693="#N/A N/A"),0,AC693 / AB693*100)</f>
        <v>4.232804232804229</v>
      </c>
      <c r="AE693" s="132">
        <v>100711</v>
      </c>
      <c r="AF693" s="133">
        <f>IF(D693 = D856,1,_xll.BDP(K693,$AF$11)*L693)</f>
        <v>1.1298999999999999</v>
      </c>
      <c r="AG693" s="134">
        <f>AC693*AE693*V693/AF693 / AI816</f>
        <v>4.6274287665964173E-4</v>
      </c>
      <c r="AH693" s="278">
        <f>AC693*AE693*V693/AF693 / AI856</f>
        <v>4.312959550500661E-4</v>
      </c>
      <c r="AI693" s="77"/>
      <c r="AJ693" s="73"/>
      <c r="AK693" s="65"/>
    </row>
    <row r="694" spans="1:37" x14ac:dyDescent="0.2">
      <c r="A694" s="209"/>
      <c r="B694" s="120">
        <v>28172</v>
      </c>
      <c r="C694" s="120" t="s">
        <v>1457</v>
      </c>
      <c r="D694" s="120" t="str">
        <f>_xll.BDP(C694,$D$11)</f>
        <v>USD</v>
      </c>
      <c r="E694" s="120" t="s">
        <v>1458</v>
      </c>
      <c r="F694" s="121">
        <f>_xll.BDP(C694,$F$11)</f>
        <v>5.96</v>
      </c>
      <c r="G694" s="121">
        <f>_xll.BDP(C694,$G$11)</f>
        <v>5.96</v>
      </c>
      <c r="H694" s="122">
        <f>IF(OR(OR(G694="#N/A N/A",G694="#N/A Real Time"),OR(F694="#N/A N/A",F694="#N/A Real Time")),0,  G694 - F694)</f>
        <v>0</v>
      </c>
      <c r="I694" s="123">
        <f>IF(OR(F694=0,F694="#N/A N/A"),0,H694 / F694*100)</f>
        <v>0</v>
      </c>
      <c r="J694" s="124">
        <v>196044</v>
      </c>
      <c r="K694" s="120" t="str">
        <f>CONCATENATE(D856,D694, " Curncy")</f>
        <v>EURUSD Curncy</v>
      </c>
      <c r="L694" s="120">
        <f>IF(D694 = D856,1,_xll.BDP(K694,$L$11))</f>
        <v>1</v>
      </c>
      <c r="M694" s="260">
        <f>IF(D694 = D856,1,_xll.BDP(K694,$M$11)*L694)</f>
        <v>1.1314</v>
      </c>
      <c r="N694" s="126">
        <f>H694*J694*V694/M694</f>
        <v>0</v>
      </c>
      <c r="O694" s="127">
        <f>N694 / AA816</f>
        <v>0</v>
      </c>
      <c r="P694" s="268">
        <f>N694 / AA856</f>
        <v>0</v>
      </c>
      <c r="Q694" s="128">
        <f>IF(OR(OR(J694=0,G694 = "#N/A N/A"),G694="#N/A Real Time"),0,G694*J694*V694/M694)</f>
        <v>1032722.5030935125</v>
      </c>
      <c r="R694" s="129">
        <f>Q694 / AA816*100</f>
        <v>0.51658208084526291</v>
      </c>
      <c r="S694" s="273">
        <f>Q694 / AA856*100</f>
        <v>0.48147779780837435</v>
      </c>
      <c r="T694" s="129">
        <f>IF(S694&lt;0,R694,0)</f>
        <v>0</v>
      </c>
      <c r="U694" s="273">
        <f>IF(S694&gt;0,R694,0)</f>
        <v>0.51658208084526291</v>
      </c>
      <c r="V694" s="120">
        <f>IF(EXACT(D694,UPPER(D694)),1,0.01)/X694</f>
        <v>1</v>
      </c>
      <c r="W694" s="120">
        <v>0</v>
      </c>
      <c r="X694" s="120">
        <v>1</v>
      </c>
      <c r="Y694" s="127">
        <f>IF(AND(S694&lt;0,O694&gt;0),O694,0)</f>
        <v>0</v>
      </c>
      <c r="Z694" s="127">
        <f>IF(AND(S694&gt;0,O694&gt;0),O694,0)</f>
        <v>0</v>
      </c>
      <c r="AA694" s="218"/>
      <c r="AB694" s="130">
        <f>_xll.BDH(C694,$AB$11,$D$1,$D$1)</f>
        <v>5.92</v>
      </c>
      <c r="AC694" s="130">
        <f>IF(OR(OR(F694="#N/A N/A",F694="#N/A Real Time"),OR(AB694="#N/A N/A",AB694="#N/A Real Time")),0,  F694 - AB694)</f>
        <v>4.0000000000000036E-2</v>
      </c>
      <c r="AD694" s="177">
        <f>IF(OR(AB694=0,AB694="#N/A N/A"),0,AC694 / AB694*100)</f>
        <v>0.67567567567567632</v>
      </c>
      <c r="AE694" s="132">
        <v>196044</v>
      </c>
      <c r="AF694" s="133">
        <f>IF(D694 = D856,1,_xll.BDP(K694,$AF$11)*L694)</f>
        <v>1.1298999999999999</v>
      </c>
      <c r="AG694" s="134">
        <f>AC694*AE694*V694/AF694 / AI816</f>
        <v>3.4645197458326279E-5</v>
      </c>
      <c r="AH694" s="278">
        <f>AC694*AE694*V694/AF694 / AI856</f>
        <v>3.2290791018869415E-5</v>
      </c>
      <c r="AI694" s="223"/>
      <c r="AJ694" s="73"/>
      <c r="AK694" s="65"/>
    </row>
    <row r="695" spans="1:37" x14ac:dyDescent="0.2">
      <c r="B695" s="120">
        <v>2560</v>
      </c>
      <c r="C695" s="120" t="s">
        <v>950</v>
      </c>
      <c r="D695" s="120" t="str">
        <f>_xll.BDP(C695,$D$11)</f>
        <v>USD</v>
      </c>
      <c r="E695" s="120" t="s">
        <v>1022</v>
      </c>
      <c r="F695" s="121">
        <f>_xll.BDP(C695,$F$11)</f>
        <v>31.33</v>
      </c>
      <c r="G695" s="121">
        <f>_xll.BDP(C695,$G$11)</f>
        <v>31.33</v>
      </c>
      <c r="H695" s="122">
        <f>IF(OR(OR(G695="#N/A N/A",G695="#N/A Real Time"),OR(F695="#N/A N/A",F695="#N/A Real Time")),0,  G695 - F695)</f>
        <v>0</v>
      </c>
      <c r="I695" s="123">
        <f>IF(OR(F695=0,F695="#N/A N/A"),0,H695 / F695*100)</f>
        <v>0</v>
      </c>
      <c r="J695" s="124">
        <v>0</v>
      </c>
      <c r="K695" s="120" t="str">
        <f>CONCATENATE(D856,D695, " Curncy")</f>
        <v>EURUSD Curncy</v>
      </c>
      <c r="L695" s="120">
        <f>IF(D695 = D856,1,_xll.BDP(K695,$L$11))</f>
        <v>1</v>
      </c>
      <c r="M695" s="260">
        <f>IF(D695 = D856,1,_xll.BDP(K695,$M$11)*L695)</f>
        <v>1.1314</v>
      </c>
      <c r="N695" s="126">
        <f>H695*J695*V695/M695</f>
        <v>0</v>
      </c>
      <c r="O695" s="127">
        <f>N695 / AA816</f>
        <v>0</v>
      </c>
      <c r="P695" s="268">
        <f>N695 / AA856</f>
        <v>0</v>
      </c>
      <c r="Q695" s="128">
        <f>IF(OR(OR(J695=0,G695 = "#N/A N/A"),G695="#N/A Real Time"),0,G695*J695*V695/M695)</f>
        <v>0</v>
      </c>
      <c r="R695" s="129">
        <f>Q695 / AA816*100</f>
        <v>0</v>
      </c>
      <c r="S695" s="273">
        <f>Q695 / AA856*100</f>
        <v>0</v>
      </c>
      <c r="T695" s="129">
        <f>IF(S695&lt;0,R695,0)</f>
        <v>0</v>
      </c>
      <c r="U695" s="273">
        <f>IF(S695&gt;0,R695,0)</f>
        <v>0</v>
      </c>
      <c r="V695" s="120">
        <f>IF(EXACT(D695,UPPER(D695)),1,0.01)/X695</f>
        <v>1</v>
      </c>
      <c r="W695" s="120">
        <v>0</v>
      </c>
      <c r="X695" s="120">
        <v>1</v>
      </c>
      <c r="Y695" s="127">
        <f>IF(AND(S695&lt;0,O695&gt;0),O695,0)</f>
        <v>0</v>
      </c>
      <c r="Z695" s="127">
        <f>IF(AND(S695&gt;0,O695&gt;0),O695,0)</f>
        <v>0</v>
      </c>
      <c r="AA695" s="74"/>
      <c r="AB695" s="130">
        <f>_xll.BDH(C695,$AB$11,$D$1,$D$1)</f>
        <v>31.2</v>
      </c>
      <c r="AC695" s="130">
        <f>IF(OR(OR(F695="#N/A N/A",F695="#N/A Real Time"),OR(AB695="#N/A N/A",AB695="#N/A Real Time")),0,  F695 - AB695)</f>
        <v>0.12999999999999901</v>
      </c>
      <c r="AD695" s="177">
        <f>IF(OR(AB695=0,AB695="#N/A N/A"),0,AC695 / AB695*100)</f>
        <v>0.41666666666666347</v>
      </c>
      <c r="AE695" s="132">
        <v>0</v>
      </c>
      <c r="AF695" s="133">
        <f>IF(D695 = D856,1,_xll.BDP(K695,$AF$11)*L695)</f>
        <v>1.1298999999999999</v>
      </c>
      <c r="AG695" s="134">
        <f>AC695*AE695*V695/AF695 / AI816</f>
        <v>0</v>
      </c>
      <c r="AH695" s="278">
        <f>AC695*AE695*V695/AF695 / AI856</f>
        <v>0</v>
      </c>
      <c r="AI695" s="77"/>
      <c r="AJ695" s="73"/>
      <c r="AK695" s="65"/>
    </row>
    <row r="696" spans="1:37" x14ac:dyDescent="0.2">
      <c r="B696" s="120">
        <v>26745</v>
      </c>
      <c r="C696" s="120" t="s">
        <v>52</v>
      </c>
      <c r="D696" s="120" t="str">
        <f>_xll.BDP(C696,$D$11)</f>
        <v>USD</v>
      </c>
      <c r="E696" s="120" t="s">
        <v>300</v>
      </c>
      <c r="F696" s="121">
        <f>_xll.BDP(C696,$F$11)</f>
        <v>18.059999999999999</v>
      </c>
      <c r="G696" s="121">
        <f>_xll.BDP(C696,$G$11)</f>
        <v>18.059999999999999</v>
      </c>
      <c r="H696" s="122">
        <f>IF(OR(OR(G696="#N/A N/A",G696="#N/A Real Time"),OR(F696="#N/A N/A",F696="#N/A Real Time")),0,  G696 - F696)</f>
        <v>0</v>
      </c>
      <c r="I696" s="123">
        <f>IF(OR(F696=0,F696="#N/A N/A"),0,H696 / F696*100)</f>
        <v>0</v>
      </c>
      <c r="J696" s="124">
        <v>-564445</v>
      </c>
      <c r="K696" s="120" t="str">
        <f>CONCATENATE(D856,D696, " Curncy")</f>
        <v>EURUSD Curncy</v>
      </c>
      <c r="L696" s="120">
        <f>IF(D696 = D856,1,_xll.BDP(K696,$L$11))</f>
        <v>1</v>
      </c>
      <c r="M696" s="260">
        <f>IF(D696 = D856,1,_xll.BDP(K696,$M$11)*L696)</f>
        <v>1.1314</v>
      </c>
      <c r="N696" s="126">
        <f>H696*J696*V696/M696</f>
        <v>0</v>
      </c>
      <c r="O696" s="127">
        <f>N696 / AA816</f>
        <v>0</v>
      </c>
      <c r="P696" s="268">
        <f>N696 / AA856</f>
        <v>0</v>
      </c>
      <c r="Q696" s="128">
        <f>IF(OR(OR(J696=0,G696 = "#N/A N/A"),G696="#N/A Real Time"),0,G696*J696*V696/M696)</f>
        <v>-9009967.0319957566</v>
      </c>
      <c r="R696" s="129">
        <f>Q696 / AA816*100</f>
        <v>-4.5069101368406352</v>
      </c>
      <c r="S696" s="273">
        <f>Q696 / AA856*100</f>
        <v>-4.2006435144936116</v>
      </c>
      <c r="T696" s="129">
        <f>IF(S696&lt;0,R696,0)</f>
        <v>-4.5069101368406352</v>
      </c>
      <c r="U696" s="273">
        <f>IF(S696&gt;0,R696,0)</f>
        <v>0</v>
      </c>
      <c r="V696" s="120">
        <f>IF(EXACT(D696,UPPER(D696)),1,0.01)/X696</f>
        <v>1</v>
      </c>
      <c r="W696" s="120">
        <v>0</v>
      </c>
      <c r="X696" s="120">
        <v>1</v>
      </c>
      <c r="Y696" s="127">
        <f>IF(AND(S696&lt;0,O696&gt;0),O696,0)</f>
        <v>0</v>
      </c>
      <c r="Z696" s="127">
        <f>IF(AND(S696&gt;0,O696&gt;0),O696,0)</f>
        <v>0</v>
      </c>
      <c r="AA696" s="74"/>
      <c r="AB696" s="130">
        <f>_xll.BDH(C696,$AB$11,$D$1,$D$1)</f>
        <v>17.63</v>
      </c>
      <c r="AC696" s="130">
        <f>IF(OR(OR(F696="#N/A N/A",F696="#N/A Real Time"),OR(AB696="#N/A N/A",AB696="#N/A Real Time")),0,  F696 - AB696)</f>
        <v>0.42999999999999972</v>
      </c>
      <c r="AD696" s="177">
        <f>IF(OR(AB696=0,AB696="#N/A N/A"),0,AC696 / AB696*100)</f>
        <v>2.4390243902439011</v>
      </c>
      <c r="AE696" s="132">
        <v>-564445</v>
      </c>
      <c r="AF696" s="133">
        <f>IF(D696 = D856,1,_xll.BDP(K696,$AF$11)*L696)</f>
        <v>1.1298999999999999</v>
      </c>
      <c r="AG696" s="134">
        <f>AC696*AE696*V696/AF696 / AI816</f>
        <v>-1.0723080846808532E-3</v>
      </c>
      <c r="AH696" s="278">
        <f>AC696*AE696*V696/AF696 / AI856</f>
        <v>-9.9943653985299979E-4</v>
      </c>
      <c r="AI696" s="77"/>
      <c r="AJ696" s="73"/>
      <c r="AK696" s="65"/>
    </row>
    <row r="697" spans="1:37" x14ac:dyDescent="0.2">
      <c r="A697" s="209"/>
      <c r="B697" s="120">
        <v>20554</v>
      </c>
      <c r="C697" s="120" t="s">
        <v>1459</v>
      </c>
      <c r="D697" s="120" t="str">
        <f>_xll.BDP(C697,$D$11)</f>
        <v>USD</v>
      </c>
      <c r="E697" s="120" t="s">
        <v>1460</v>
      </c>
      <c r="F697" s="121">
        <f>_xll.BDP(C697,$F$11)</f>
        <v>203.85</v>
      </c>
      <c r="G697" s="121">
        <f>_xll.BDP(C697,$G$11)</f>
        <v>203.85</v>
      </c>
      <c r="H697" s="122">
        <f>IF(OR(OR(G697="#N/A N/A",G697="#N/A Real Time"),OR(F697="#N/A N/A",F697="#N/A Real Time")),0,  G697 - F697)</f>
        <v>0</v>
      </c>
      <c r="I697" s="123">
        <f>IF(OR(F697=0,F697="#N/A N/A"),0,H697 / F697*100)</f>
        <v>0</v>
      </c>
      <c r="J697" s="124">
        <v>0</v>
      </c>
      <c r="K697" s="120" t="str">
        <f>CONCATENATE(D856,D697, " Curncy")</f>
        <v>EURUSD Curncy</v>
      </c>
      <c r="L697" s="120">
        <f>IF(D697 = D856,1,_xll.BDP(K697,$L$11))</f>
        <v>1</v>
      </c>
      <c r="M697" s="260">
        <f>IF(D697 = D856,1,_xll.BDP(K697,$M$11)*L697)</f>
        <v>1.1314</v>
      </c>
      <c r="N697" s="126">
        <f>H697*J697*V697/M697</f>
        <v>0</v>
      </c>
      <c r="O697" s="127">
        <f>N697 / AA816</f>
        <v>0</v>
      </c>
      <c r="P697" s="268">
        <f>N697 / AA856</f>
        <v>0</v>
      </c>
      <c r="Q697" s="128">
        <f>IF(OR(OR(J697=0,G697 = "#N/A N/A"),G697="#N/A Real Time"),0,G697*J697*V697/M697)</f>
        <v>0</v>
      </c>
      <c r="R697" s="129">
        <f>Q697 / AA816*100</f>
        <v>0</v>
      </c>
      <c r="S697" s="273">
        <f>Q697 / AA856*100</f>
        <v>0</v>
      </c>
      <c r="T697" s="129">
        <f>IF(S697&lt;0,R697,0)</f>
        <v>0</v>
      </c>
      <c r="U697" s="273">
        <f>IF(S697&gt;0,R697,0)</f>
        <v>0</v>
      </c>
      <c r="V697" s="120">
        <f>IF(EXACT(D697,UPPER(D697)),1,0.01)/X697</f>
        <v>1</v>
      </c>
      <c r="W697" s="120">
        <v>0</v>
      </c>
      <c r="X697" s="120">
        <v>1</v>
      </c>
      <c r="Y697" s="127">
        <f>IF(AND(S697&lt;0,O697&gt;0),O697,0)</f>
        <v>0</v>
      </c>
      <c r="Z697" s="127">
        <f>IF(AND(S697&gt;0,O697&gt;0),O697,0)</f>
        <v>0</v>
      </c>
      <c r="AA697" s="218"/>
      <c r="AB697" s="130">
        <f>_xll.BDH(C697,$AB$11,$D$1,$D$1)</f>
        <v>201.48</v>
      </c>
      <c r="AC697" s="130">
        <f>IF(OR(OR(F697="#N/A N/A",F697="#N/A Real Time"),OR(AB697="#N/A N/A",AB697="#N/A Real Time")),0,  F697 - AB697)</f>
        <v>2.3700000000000045</v>
      </c>
      <c r="AD697" s="177">
        <f>IF(OR(AB697=0,AB697="#N/A N/A"),0,AC697 / AB697*100)</f>
        <v>1.1762954139368695</v>
      </c>
      <c r="AE697" s="132">
        <v>0</v>
      </c>
      <c r="AF697" s="133">
        <f>IF(D697 = D856,1,_xll.BDP(K697,$AF$11)*L697)</f>
        <v>1.1298999999999999</v>
      </c>
      <c r="AG697" s="134">
        <f>AC697*AE697*V697/AF697 / AI816</f>
        <v>0</v>
      </c>
      <c r="AH697" s="278">
        <f>AC697*AE697*V697/AF697 / AI856</f>
        <v>0</v>
      </c>
      <c r="AI697" s="223"/>
      <c r="AJ697" s="73"/>
      <c r="AK697" s="65"/>
    </row>
    <row r="698" spans="1:37" x14ac:dyDescent="0.2">
      <c r="B698" s="120">
        <v>19398</v>
      </c>
      <c r="C698" s="120" t="s">
        <v>952</v>
      </c>
      <c r="D698" s="120" t="str">
        <f>_xll.BDP(C698,$D$11)</f>
        <v>USD</v>
      </c>
      <c r="E698" s="120" t="s">
        <v>1024</v>
      </c>
      <c r="F698" s="121">
        <f>_xll.BDP(C698,$F$11)</f>
        <v>338.37</v>
      </c>
      <c r="G698" s="121">
        <f>_xll.BDP(C698,$G$11)</f>
        <v>338.37</v>
      </c>
      <c r="H698" s="122">
        <f>IF(OR(OR(G698="#N/A N/A",G698="#N/A Real Time"),OR(F698="#N/A N/A",F698="#N/A Real Time")),0,  G698 - F698)</f>
        <v>0</v>
      </c>
      <c r="I698" s="123">
        <f>IF(OR(F698=0,F698="#N/A N/A"),0,H698 / F698*100)</f>
        <v>0</v>
      </c>
      <c r="J698" s="124">
        <v>0</v>
      </c>
      <c r="K698" s="120" t="str">
        <f>CONCATENATE(D856,D698, " Curncy")</f>
        <v>EURUSD Curncy</v>
      </c>
      <c r="L698" s="120">
        <f>IF(D698 = D856,1,_xll.BDP(K698,$L$11))</f>
        <v>1</v>
      </c>
      <c r="M698" s="260">
        <f>IF(D698 = D856,1,_xll.BDP(K698,$M$11)*L698)</f>
        <v>1.1314</v>
      </c>
      <c r="N698" s="126">
        <f>H698*J698*V698/M698</f>
        <v>0</v>
      </c>
      <c r="O698" s="127">
        <f>N698 / AA816</f>
        <v>0</v>
      </c>
      <c r="P698" s="268">
        <f>N698 / AA856</f>
        <v>0</v>
      </c>
      <c r="Q698" s="128">
        <f>IF(OR(OR(J698=0,G698 = "#N/A N/A"),G698="#N/A Real Time"),0,G698*J698*V698/M698)</f>
        <v>0</v>
      </c>
      <c r="R698" s="129">
        <f>Q698 / AA816*100</f>
        <v>0</v>
      </c>
      <c r="S698" s="273">
        <f>Q698 / AA856*100</f>
        <v>0</v>
      </c>
      <c r="T698" s="129">
        <f>IF(S698&lt;0,R698,0)</f>
        <v>0</v>
      </c>
      <c r="U698" s="273">
        <f>IF(S698&gt;0,R698,0)</f>
        <v>0</v>
      </c>
      <c r="V698" s="120">
        <f>IF(EXACT(D698,UPPER(D698)),1,0.01)/X698</f>
        <v>1</v>
      </c>
      <c r="W698" s="120">
        <v>0</v>
      </c>
      <c r="X698" s="120">
        <v>1</v>
      </c>
      <c r="Y698" s="127">
        <f>IF(AND(S698&lt;0,O698&gt;0),O698,0)</f>
        <v>0</v>
      </c>
      <c r="Z698" s="127">
        <f>IF(AND(S698&gt;0,O698&gt;0),O698,0)</f>
        <v>0</v>
      </c>
      <c r="AA698" s="74"/>
      <c r="AB698" s="130">
        <f>_xll.BDH(C698,$AB$11,$D$1,$D$1)</f>
        <v>328.52</v>
      </c>
      <c r="AC698" s="130">
        <f>IF(OR(OR(F698="#N/A N/A",F698="#N/A Real Time"),OR(AB698="#N/A N/A",AB698="#N/A Real Time")),0,  F698 - AB698)</f>
        <v>9.8500000000000227</v>
      </c>
      <c r="AD698" s="177">
        <f>IF(OR(AB698=0,AB698="#N/A N/A"),0,AC698 / AB698*100)</f>
        <v>2.9982953853646728</v>
      </c>
      <c r="AE698" s="132">
        <v>0</v>
      </c>
      <c r="AF698" s="133">
        <f>IF(D698 = D856,1,_xll.BDP(K698,$AF$11)*L698)</f>
        <v>1.1298999999999999</v>
      </c>
      <c r="AG698" s="134">
        <f>AC698*AE698*V698/AF698 / AI816</f>
        <v>0</v>
      </c>
      <c r="AH698" s="278">
        <f>AC698*AE698*V698/AF698 / AI856</f>
        <v>0</v>
      </c>
      <c r="AI698" s="77"/>
      <c r="AJ698" s="73"/>
      <c r="AK698" s="65"/>
    </row>
    <row r="699" spans="1:37" x14ac:dyDescent="0.2">
      <c r="B699" s="120">
        <v>2967</v>
      </c>
      <c r="C699" s="120" t="s">
        <v>951</v>
      </c>
      <c r="D699" s="120" t="str">
        <f>_xll.BDP(C699,$D$11)</f>
        <v>USD</v>
      </c>
      <c r="E699" s="120" t="s">
        <v>1023</v>
      </c>
      <c r="F699" s="121">
        <f>_xll.BDP(C699,$F$11)</f>
        <v>144.35</v>
      </c>
      <c r="G699" s="121">
        <f>_xll.BDP(C699,$G$11)</f>
        <v>144.35</v>
      </c>
      <c r="H699" s="122">
        <f>IF(OR(OR(G699="#N/A N/A",G699="#N/A Real Time"),OR(F699="#N/A N/A",F699="#N/A Real Time")),0,  G699 - F699)</f>
        <v>0</v>
      </c>
      <c r="I699" s="123">
        <f>IF(OR(F699=0,F699="#N/A N/A"),0,H699 / F699*100)</f>
        <v>0</v>
      </c>
      <c r="J699" s="124">
        <v>0</v>
      </c>
      <c r="K699" s="120" t="str">
        <f>CONCATENATE(D856,D699, " Curncy")</f>
        <v>EURUSD Curncy</v>
      </c>
      <c r="L699" s="120">
        <f>IF(D699 = D856,1,_xll.BDP(K699,$L$11))</f>
        <v>1</v>
      </c>
      <c r="M699" s="260">
        <f>IF(D699 = D856,1,_xll.BDP(K699,$M$11)*L699)</f>
        <v>1.1314</v>
      </c>
      <c r="N699" s="126">
        <f>H699*J699*V699/M699</f>
        <v>0</v>
      </c>
      <c r="O699" s="127">
        <f>N699 / AA816</f>
        <v>0</v>
      </c>
      <c r="P699" s="268">
        <f>N699 / AA856</f>
        <v>0</v>
      </c>
      <c r="Q699" s="128">
        <f>IF(OR(OR(J699=0,G699 = "#N/A N/A"),G699="#N/A Real Time"),0,G699*J699*V699/M699)</f>
        <v>0</v>
      </c>
      <c r="R699" s="129">
        <f>Q699 / AA816*100</f>
        <v>0</v>
      </c>
      <c r="S699" s="273">
        <f>Q699 / AA856*100</f>
        <v>0</v>
      </c>
      <c r="T699" s="129">
        <f>IF(S699&lt;0,R699,0)</f>
        <v>0</v>
      </c>
      <c r="U699" s="273">
        <f>IF(S699&gt;0,R699,0)</f>
        <v>0</v>
      </c>
      <c r="V699" s="120">
        <f>IF(EXACT(D699,UPPER(D699)),1,0.01)/X699</f>
        <v>1</v>
      </c>
      <c r="W699" s="120">
        <v>0</v>
      </c>
      <c r="X699" s="120">
        <v>1</v>
      </c>
      <c r="Y699" s="127">
        <f>IF(AND(S699&lt;0,O699&gt;0),O699,0)</f>
        <v>0</v>
      </c>
      <c r="Z699" s="127">
        <f>IF(AND(S699&gt;0,O699&gt;0),O699,0)</f>
        <v>0</v>
      </c>
      <c r="AA699" s="74"/>
      <c r="AB699" s="130">
        <f>_xll.BDH(C699,$AB$11,$D$1,$D$1)</f>
        <v>143.78</v>
      </c>
      <c r="AC699" s="130">
        <f>IF(OR(OR(F699="#N/A N/A",F699="#N/A Real Time"),OR(AB699="#N/A N/A",AB699="#N/A Real Time")),0,  F699 - AB699)</f>
        <v>0.56999999999999318</v>
      </c>
      <c r="AD699" s="177">
        <f>IF(OR(AB699=0,AB699="#N/A N/A"),0,AC699 / AB699*100)</f>
        <v>0.396439004033936</v>
      </c>
      <c r="AE699" s="132">
        <v>0</v>
      </c>
      <c r="AF699" s="133">
        <f>IF(D699 = D856,1,_xll.BDP(K699,$AF$11)*L699)</f>
        <v>1.1298999999999999</v>
      </c>
      <c r="AG699" s="134">
        <f>AC699*AE699*V699/AF699 / AI816</f>
        <v>0</v>
      </c>
      <c r="AH699" s="278">
        <f>AC699*AE699*V699/AF699 / AI856</f>
        <v>0</v>
      </c>
      <c r="AI699" s="77"/>
      <c r="AJ699" s="73"/>
      <c r="AK699" s="65"/>
    </row>
    <row r="700" spans="1:37" x14ac:dyDescent="0.2">
      <c r="B700" s="120">
        <v>20886</v>
      </c>
      <c r="C700" s="120" t="s">
        <v>51</v>
      </c>
      <c r="D700" s="120" t="str">
        <f>_xll.BDP(C700,$D$11)</f>
        <v>USD</v>
      </c>
      <c r="E700" s="120" t="s">
        <v>297</v>
      </c>
      <c r="F700" s="121">
        <f>_xll.BDP(C700,$F$11)</f>
        <v>118.34</v>
      </c>
      <c r="G700" s="121">
        <f>_xll.BDP(C700,$G$11)</f>
        <v>118.34</v>
      </c>
      <c r="H700" s="122">
        <f>IF(OR(OR(G700="#N/A N/A",G700="#N/A Real Time"),OR(F700="#N/A N/A",F700="#N/A Real Time")),0,  G700 - F700)</f>
        <v>0</v>
      </c>
      <c r="I700" s="123">
        <f>IF(OR(F700=0,F700="#N/A N/A"),0,H700 / F700*100)</f>
        <v>0</v>
      </c>
      <c r="J700" s="124">
        <v>0</v>
      </c>
      <c r="K700" s="120" t="str">
        <f>CONCATENATE(D856,D700, " Curncy")</f>
        <v>EURUSD Curncy</v>
      </c>
      <c r="L700" s="120">
        <f>IF(D700 = D856,1,_xll.BDP(K700,$L$11))</f>
        <v>1</v>
      </c>
      <c r="M700" s="260">
        <f>IF(D700 = D856,1,_xll.BDP(K700,$M$11)*L700)</f>
        <v>1.1314</v>
      </c>
      <c r="N700" s="126">
        <f>H700*J700*V700/M700</f>
        <v>0</v>
      </c>
      <c r="O700" s="127">
        <f>N700 / AA816</f>
        <v>0</v>
      </c>
      <c r="P700" s="268">
        <f>N700 / AA856</f>
        <v>0</v>
      </c>
      <c r="Q700" s="128">
        <f>IF(OR(OR(J700=0,G700 = "#N/A N/A"),G700="#N/A Real Time"),0,G700*J700*V700/M700)</f>
        <v>0</v>
      </c>
      <c r="R700" s="129">
        <f>Q700 / AA816*100</f>
        <v>0</v>
      </c>
      <c r="S700" s="273">
        <f>Q700 / AA856*100</f>
        <v>0</v>
      </c>
      <c r="T700" s="129">
        <f>IF(S700&lt;0,R700,0)</f>
        <v>0</v>
      </c>
      <c r="U700" s="273">
        <f>IF(S700&gt;0,R700,0)</f>
        <v>0</v>
      </c>
      <c r="V700" s="120">
        <f>IF(EXACT(D700,UPPER(D700)),1,0.01)/X700</f>
        <v>1</v>
      </c>
      <c r="W700" s="120">
        <v>0</v>
      </c>
      <c r="X700" s="120">
        <v>1</v>
      </c>
      <c r="Y700" s="127">
        <f>IF(AND(S700&lt;0,O700&gt;0),O700,0)</f>
        <v>0</v>
      </c>
      <c r="Z700" s="127">
        <f>IF(AND(S700&gt;0,O700&gt;0),O700,0)</f>
        <v>0</v>
      </c>
      <c r="AA700" s="74"/>
      <c r="AB700" s="130">
        <f>_xll.BDH(C700,$AB$11,$D$1,$D$1)</f>
        <v>119.46</v>
      </c>
      <c r="AC700" s="130">
        <f>IF(OR(OR(F700="#N/A N/A",F700="#N/A Real Time"),OR(AB700="#N/A N/A",AB700="#N/A Real Time")),0,  F700 - AB700)</f>
        <v>-1.1199999999999903</v>
      </c>
      <c r="AD700" s="177">
        <f>IF(OR(AB700=0,AB700="#N/A N/A"),0,AC700 / AB700*100)</f>
        <v>-0.93755231876778045</v>
      </c>
      <c r="AE700" s="132">
        <v>0</v>
      </c>
      <c r="AF700" s="133">
        <f>IF(D700 = D856,1,_xll.BDP(K700,$AF$11)*L700)</f>
        <v>1.1298999999999999</v>
      </c>
      <c r="AG700" s="134">
        <f>AC700*AE700*V700/AF700 / AI816</f>
        <v>0</v>
      </c>
      <c r="AH700" s="278">
        <f>AC700*AE700*V700/AF700 / AI856</f>
        <v>0</v>
      </c>
      <c r="AI700" s="77"/>
      <c r="AJ700" s="73"/>
      <c r="AK700" s="65"/>
    </row>
    <row r="701" spans="1:37" x14ac:dyDescent="0.2">
      <c r="B701" s="120">
        <v>2842</v>
      </c>
      <c r="C701" s="120" t="s">
        <v>954</v>
      </c>
      <c r="D701" s="120" t="str">
        <f>_xll.BDP(C701,$D$11)</f>
        <v>USD</v>
      </c>
      <c r="E701" s="120" t="s">
        <v>1025</v>
      </c>
      <c r="F701" s="121">
        <f>_xll.BDP(C701,$F$11)</f>
        <v>111.21</v>
      </c>
      <c r="G701" s="121">
        <f>_xll.BDP(C701,$G$11)</f>
        <v>111.21</v>
      </c>
      <c r="H701" s="122">
        <f>IF(OR(OR(G701="#N/A N/A",G701="#N/A Real Time"),OR(F701="#N/A N/A",F701="#N/A Real Time")),0,  G701 - F701)</f>
        <v>0</v>
      </c>
      <c r="I701" s="123">
        <f>IF(OR(F701=0,F701="#N/A N/A"),0,H701 / F701*100)</f>
        <v>0</v>
      </c>
      <c r="J701" s="124">
        <v>0</v>
      </c>
      <c r="K701" s="120" t="str">
        <f>CONCATENATE(D856,D701, " Curncy")</f>
        <v>EURUSD Curncy</v>
      </c>
      <c r="L701" s="120">
        <f>IF(D701 = D856,1,_xll.BDP(K701,$L$11))</f>
        <v>1</v>
      </c>
      <c r="M701" s="260">
        <f>IF(D701 = D856,1,_xll.BDP(K701,$M$11)*L701)</f>
        <v>1.1314</v>
      </c>
      <c r="N701" s="126">
        <f>H701*J701*V701/M701</f>
        <v>0</v>
      </c>
      <c r="O701" s="127">
        <f>N701 / AA816</f>
        <v>0</v>
      </c>
      <c r="P701" s="268">
        <f>N701 / AA856</f>
        <v>0</v>
      </c>
      <c r="Q701" s="128">
        <f>IF(OR(OR(J701=0,G701 = "#N/A N/A"),G701="#N/A Real Time"),0,G701*J701*V701/M701)</f>
        <v>0</v>
      </c>
      <c r="R701" s="129">
        <f>Q701 / AA816*100</f>
        <v>0</v>
      </c>
      <c r="S701" s="273">
        <f>Q701 / AA856*100</f>
        <v>0</v>
      </c>
      <c r="T701" s="129">
        <f>IF(S701&lt;0,R701,0)</f>
        <v>0</v>
      </c>
      <c r="U701" s="273">
        <f>IF(S701&gt;0,R701,0)</f>
        <v>0</v>
      </c>
      <c r="V701" s="120">
        <f>IF(EXACT(D701,UPPER(D701)),1,0.01)/X701</f>
        <v>1</v>
      </c>
      <c r="W701" s="120">
        <v>0</v>
      </c>
      <c r="X701" s="120">
        <v>1</v>
      </c>
      <c r="Y701" s="127">
        <f>IF(AND(S701&lt;0,O701&gt;0),O701,0)</f>
        <v>0</v>
      </c>
      <c r="Z701" s="127">
        <f>IF(AND(S701&gt;0,O701&gt;0),O701,0)</f>
        <v>0</v>
      </c>
      <c r="AA701" s="74"/>
      <c r="AB701" s="130">
        <f>_xll.BDH(C701,$AB$11,$D$1,$D$1)</f>
        <v>106.23</v>
      </c>
      <c r="AC701" s="130">
        <f>IF(OR(OR(F701="#N/A N/A",F701="#N/A Real Time"),OR(AB701="#N/A N/A",AB701="#N/A Real Time")),0,  F701 - AB701)</f>
        <v>4.9799999999999898</v>
      </c>
      <c r="AD701" s="177">
        <f>IF(OR(AB701=0,AB701="#N/A N/A"),0,AC701 / AB701*100)</f>
        <v>4.687941259531196</v>
      </c>
      <c r="AE701" s="132">
        <v>0</v>
      </c>
      <c r="AF701" s="133">
        <f>IF(D701 = D856,1,_xll.BDP(K701,$AF$11)*L701)</f>
        <v>1.1298999999999999</v>
      </c>
      <c r="AG701" s="134">
        <f>AC701*AE701*V701/AF701 / AI816</f>
        <v>0</v>
      </c>
      <c r="AH701" s="278">
        <f>AC701*AE701*V701/AF701 / AI856</f>
        <v>0</v>
      </c>
      <c r="AI701" s="77"/>
      <c r="AJ701" s="73"/>
      <c r="AK701" s="65"/>
    </row>
    <row r="702" spans="1:37" x14ac:dyDescent="0.2">
      <c r="B702" s="120">
        <v>11634</v>
      </c>
      <c r="C702" s="120" t="s">
        <v>955</v>
      </c>
      <c r="D702" s="120" t="str">
        <f>_xll.BDP(C702,$D$11)</f>
        <v>USD</v>
      </c>
      <c r="E702" s="120" t="s">
        <v>1026</v>
      </c>
      <c r="F702" s="121">
        <f>_xll.BDP(C702,$F$11)</f>
        <v>25.64</v>
      </c>
      <c r="G702" s="121">
        <f>_xll.BDP(C702,$G$11)</f>
        <v>25.64</v>
      </c>
      <c r="H702" s="122">
        <f>IF(OR(OR(G702="#N/A N/A",G702="#N/A Real Time"),OR(F702="#N/A N/A",F702="#N/A Real Time")),0,  G702 - F702)</f>
        <v>0</v>
      </c>
      <c r="I702" s="123">
        <f>IF(OR(F702=0,F702="#N/A N/A"),0,H702 / F702*100)</f>
        <v>0</v>
      </c>
      <c r="J702" s="124">
        <v>0</v>
      </c>
      <c r="K702" s="120" t="str">
        <f>CONCATENATE(D856,D702, " Curncy")</f>
        <v>EURUSD Curncy</v>
      </c>
      <c r="L702" s="120">
        <f>IF(D702 = D856,1,_xll.BDP(K702,$L$11))</f>
        <v>1</v>
      </c>
      <c r="M702" s="260">
        <f>IF(D702 = D856,1,_xll.BDP(K702,$M$11)*L702)</f>
        <v>1.1314</v>
      </c>
      <c r="N702" s="126">
        <f>H702*J702*V702/M702</f>
        <v>0</v>
      </c>
      <c r="O702" s="127">
        <f>N702 / AA816</f>
        <v>0</v>
      </c>
      <c r="P702" s="268">
        <f>N702 / AA856</f>
        <v>0</v>
      </c>
      <c r="Q702" s="128">
        <f>IF(OR(OR(J702=0,G702 = "#N/A N/A"),G702="#N/A Real Time"),0,G702*J702*V702/M702)</f>
        <v>0</v>
      </c>
      <c r="R702" s="129">
        <f>Q702 / AA816*100</f>
        <v>0</v>
      </c>
      <c r="S702" s="273">
        <f>Q702 / AA856*100</f>
        <v>0</v>
      </c>
      <c r="T702" s="129">
        <f>IF(S702&lt;0,R702,0)</f>
        <v>0</v>
      </c>
      <c r="U702" s="273">
        <f>IF(S702&gt;0,R702,0)</f>
        <v>0</v>
      </c>
      <c r="V702" s="120">
        <f>IF(EXACT(D702,UPPER(D702)),1,0.01)/X702</f>
        <v>1</v>
      </c>
      <c r="W702" s="120">
        <v>0</v>
      </c>
      <c r="X702" s="120">
        <v>1</v>
      </c>
      <c r="Y702" s="127">
        <f>IF(AND(S702&lt;0,O702&gt;0),O702,0)</f>
        <v>0</v>
      </c>
      <c r="Z702" s="127">
        <f>IF(AND(S702&gt;0,O702&gt;0),O702,0)</f>
        <v>0</v>
      </c>
      <c r="AA702" s="74"/>
      <c r="AB702" s="130">
        <f>_xll.BDH(C702,$AB$11,$D$1,$D$1)</f>
        <v>25.48</v>
      </c>
      <c r="AC702" s="130">
        <f>IF(OR(OR(F702="#N/A N/A",F702="#N/A Real Time"),OR(AB702="#N/A N/A",AB702="#N/A Real Time")),0,  F702 - AB702)</f>
        <v>0.16000000000000014</v>
      </c>
      <c r="AD702" s="177">
        <f>IF(OR(AB702=0,AB702="#N/A N/A"),0,AC702 / AB702*100)</f>
        <v>0.62794348508634279</v>
      </c>
      <c r="AE702" s="132">
        <v>0</v>
      </c>
      <c r="AF702" s="133">
        <f>IF(D702 = D856,1,_xll.BDP(K702,$AF$11)*L702)</f>
        <v>1.1298999999999999</v>
      </c>
      <c r="AG702" s="134">
        <f>AC702*AE702*V702/AF702 / AI816</f>
        <v>0</v>
      </c>
      <c r="AH702" s="278">
        <f>AC702*AE702*V702/AF702 / AI856</f>
        <v>0</v>
      </c>
      <c r="AI702" s="77"/>
      <c r="AJ702" s="73"/>
      <c r="AK702" s="65"/>
    </row>
    <row r="703" spans="1:37" x14ac:dyDescent="0.2">
      <c r="B703" s="120">
        <v>2763</v>
      </c>
      <c r="C703" s="120" t="s">
        <v>50</v>
      </c>
      <c r="D703" s="120" t="str">
        <f>_xll.BDP(C703,$D$11)</f>
        <v>USD</v>
      </c>
      <c r="E703" s="120" t="s">
        <v>321</v>
      </c>
      <c r="F703" s="121">
        <f>_xll.BDP(C703,$F$11)</f>
        <v>57.57</v>
      </c>
      <c r="G703" s="121">
        <f>_xll.BDP(C703,$G$11)</f>
        <v>57.57</v>
      </c>
      <c r="H703" s="122">
        <f>IF(OR(OR(G703="#N/A N/A",G703="#N/A Real Time"),OR(F703="#N/A N/A",F703="#N/A Real Time")),0,  G703 - F703)</f>
        <v>0</v>
      </c>
      <c r="I703" s="123">
        <f>IF(OR(F703=0,F703="#N/A N/A"),0,H703 / F703*100)</f>
        <v>0</v>
      </c>
      <c r="J703" s="124">
        <v>0</v>
      </c>
      <c r="K703" s="120" t="str">
        <f>CONCATENATE(D856,D703, " Curncy")</f>
        <v>EURUSD Curncy</v>
      </c>
      <c r="L703" s="120">
        <f>IF(D703 = D856,1,_xll.BDP(K703,$L$11))</f>
        <v>1</v>
      </c>
      <c r="M703" s="260">
        <f>IF(D703 = D856,1,_xll.BDP(K703,$M$11)*L703)</f>
        <v>1.1314</v>
      </c>
      <c r="N703" s="126">
        <f>H703*J703*V703/M703</f>
        <v>0</v>
      </c>
      <c r="O703" s="127">
        <f>N703 / AA816</f>
        <v>0</v>
      </c>
      <c r="P703" s="268">
        <f>N703 / AA856</f>
        <v>0</v>
      </c>
      <c r="Q703" s="128">
        <f>IF(OR(OR(J703=0,G703 = "#N/A N/A"),G703="#N/A Real Time"),0,G703*J703*V703/M703)</f>
        <v>0</v>
      </c>
      <c r="R703" s="129">
        <f>Q703 / AA816*100</f>
        <v>0</v>
      </c>
      <c r="S703" s="273">
        <f>Q703 / AA856*100</f>
        <v>0</v>
      </c>
      <c r="T703" s="129">
        <f>IF(S703&lt;0,R703,0)</f>
        <v>0</v>
      </c>
      <c r="U703" s="273">
        <f>IF(S703&gt;0,R703,0)</f>
        <v>0</v>
      </c>
      <c r="V703" s="120">
        <f>IF(EXACT(D703,UPPER(D703)),1,0.01)/X703</f>
        <v>1</v>
      </c>
      <c r="W703" s="120">
        <v>0</v>
      </c>
      <c r="X703" s="120">
        <v>1</v>
      </c>
      <c r="Y703" s="127">
        <f>IF(AND(S703&lt;0,O703&gt;0),O703,0)</f>
        <v>0</v>
      </c>
      <c r="Z703" s="127">
        <f>IF(AND(S703&gt;0,O703&gt;0),O703,0)</f>
        <v>0</v>
      </c>
      <c r="AA703" s="74"/>
      <c r="AB703" s="130">
        <f>_xll.BDH(C703,$AB$11,$D$1,$D$1)</f>
        <v>57.35</v>
      </c>
      <c r="AC703" s="130">
        <f>IF(OR(OR(F703="#N/A N/A",F703="#N/A Real Time"),OR(AB703="#N/A N/A",AB703="#N/A Real Time")),0,  F703 - AB703)</f>
        <v>0.21999999999999886</v>
      </c>
      <c r="AD703" s="177">
        <f>IF(OR(AB703=0,AB703="#N/A N/A"),0,AC703 / AB703*100)</f>
        <v>0.38360941586747838</v>
      </c>
      <c r="AE703" s="132">
        <v>0</v>
      </c>
      <c r="AF703" s="133">
        <f>IF(D703 = D856,1,_xll.BDP(K703,$AF$11)*L703)</f>
        <v>1.1298999999999999</v>
      </c>
      <c r="AG703" s="134">
        <f>AC703*AE703*V703/AF703 / AI816</f>
        <v>0</v>
      </c>
      <c r="AH703" s="278">
        <f>AC703*AE703*V703/AF703 / AI856</f>
        <v>0</v>
      </c>
      <c r="AI703" s="77"/>
      <c r="AJ703" s="73"/>
      <c r="AK703" s="65"/>
    </row>
    <row r="704" spans="1:37" x14ac:dyDescent="0.2">
      <c r="B704" s="120">
        <v>24143</v>
      </c>
      <c r="C704" s="120" t="s">
        <v>49</v>
      </c>
      <c r="D704" s="120" t="str">
        <f>_xll.BDP(C704,$D$11)</f>
        <v>USD</v>
      </c>
      <c r="E704" s="120" t="s">
        <v>320</v>
      </c>
      <c r="F704" s="121">
        <f>_xll.BDP(C704,$F$11)</f>
        <v>3.47</v>
      </c>
      <c r="G704" s="121">
        <f>_xll.BDP(C704,$G$11)</f>
        <v>3.47</v>
      </c>
      <c r="H704" s="122">
        <f>IF(OR(OR(G704="#N/A N/A",G704="#N/A Real Time"),OR(F704="#N/A N/A",F704="#N/A Real Time")),0,  G704 - F704)</f>
        <v>0</v>
      </c>
      <c r="I704" s="123">
        <f>IF(OR(F704=0,F704="#N/A N/A"),0,H704 / F704*100)</f>
        <v>0</v>
      </c>
      <c r="J704" s="124">
        <v>1116434</v>
      </c>
      <c r="K704" s="120" t="str">
        <f>CONCATENATE(D856,D704, " Curncy")</f>
        <v>EURUSD Curncy</v>
      </c>
      <c r="L704" s="120">
        <f>IF(D704 = D856,1,_xll.BDP(K704,$L$11))</f>
        <v>1</v>
      </c>
      <c r="M704" s="260">
        <f>IF(D704 = D856,1,_xll.BDP(K704,$M$11)*L704)</f>
        <v>1.1314</v>
      </c>
      <c r="N704" s="126">
        <f>H704*J704*V704/M704</f>
        <v>0</v>
      </c>
      <c r="O704" s="127">
        <f>N704 / AA816</f>
        <v>0</v>
      </c>
      <c r="P704" s="268">
        <f>N704 / AA856</f>
        <v>0</v>
      </c>
      <c r="Q704" s="128">
        <f>IF(OR(OR(J704=0,G704 = "#N/A N/A"),G704="#N/A Real Time"),0,G704*J704*V704/M704)</f>
        <v>3424099.3282658658</v>
      </c>
      <c r="R704" s="129">
        <f>Q704 / AA816*100</f>
        <v>1.7127818467380502</v>
      </c>
      <c r="S704" s="273">
        <f>Q704 / AA856*100</f>
        <v>1.5963899296395023</v>
      </c>
      <c r="T704" s="129">
        <f>IF(S704&lt;0,R704,0)</f>
        <v>0</v>
      </c>
      <c r="U704" s="273">
        <f>IF(S704&gt;0,R704,0)</f>
        <v>1.7127818467380502</v>
      </c>
      <c r="V704" s="120">
        <f>IF(EXACT(D704,UPPER(D704)),1,0.01)/X704</f>
        <v>1</v>
      </c>
      <c r="W704" s="120">
        <v>0</v>
      </c>
      <c r="X704" s="120">
        <v>1</v>
      </c>
      <c r="Y704" s="127">
        <f>IF(AND(S704&lt;0,O704&gt;0),O704,0)</f>
        <v>0</v>
      </c>
      <c r="Z704" s="127">
        <f>IF(AND(S704&gt;0,O704&gt;0),O704,0)</f>
        <v>0</v>
      </c>
      <c r="AA704" s="74"/>
      <c r="AB704" s="130">
        <f>_xll.BDH(C704,$AB$11,$D$1,$D$1)</f>
        <v>3.4699999999999998</v>
      </c>
      <c r="AC704" s="130">
        <f>IF(OR(OR(F704="#N/A N/A",F704="#N/A Real Time"),OR(AB704="#N/A N/A",AB704="#N/A Real Time")),0,  F704 - AB704)</f>
        <v>4.4408920985006262E-16</v>
      </c>
      <c r="AD704" s="177">
        <f>IF(OR(AB704=0,AB704="#N/A N/A"),0,AC704 / AB704*100)</f>
        <v>1.2797959938042151E-14</v>
      </c>
      <c r="AE704" s="132">
        <v>1116434</v>
      </c>
      <c r="AF704" s="133">
        <f>IF(D704 = D856,1,_xll.BDP(K704,$AF$11)*L704)</f>
        <v>1.1298999999999999</v>
      </c>
      <c r="AG704" s="134">
        <f>AC704*AE704*V704/AF704 / AI816</f>
        <v>2.190447102049064E-18</v>
      </c>
      <c r="AH704" s="278">
        <f>AC704*AE704*V704/AF704 / AI856</f>
        <v>2.0415894495978869E-18</v>
      </c>
      <c r="AI704" s="77"/>
      <c r="AJ704" s="73"/>
      <c r="AK704" s="65"/>
    </row>
    <row r="705" spans="1:37" x14ac:dyDescent="0.2">
      <c r="B705" s="120">
        <v>19832</v>
      </c>
      <c r="C705" s="120" t="s">
        <v>956</v>
      </c>
      <c r="D705" s="120" t="str">
        <f>_xll.BDP(C705,$D$11)</f>
        <v>USD</v>
      </c>
      <c r="E705" s="120" t="s">
        <v>1027</v>
      </c>
      <c r="F705" s="121">
        <f>_xll.BDP(C705,$F$11)</f>
        <v>34.08</v>
      </c>
      <c r="G705" s="121">
        <f>_xll.BDP(C705,$G$11)</f>
        <v>34.08</v>
      </c>
      <c r="H705" s="122">
        <f>IF(OR(OR(G705="#N/A N/A",G705="#N/A Real Time"),OR(F705="#N/A N/A",F705="#N/A Real Time")),0,  G705 - F705)</f>
        <v>0</v>
      </c>
      <c r="I705" s="123">
        <f>IF(OR(F705=0,F705="#N/A N/A"),0,H705 / F705*100)</f>
        <v>0</v>
      </c>
      <c r="J705" s="124">
        <v>0</v>
      </c>
      <c r="K705" s="120" t="str">
        <f>CONCATENATE(D856,D705, " Curncy")</f>
        <v>EURUSD Curncy</v>
      </c>
      <c r="L705" s="120">
        <f>IF(D705 = D856,1,_xll.BDP(K705,$L$11))</f>
        <v>1</v>
      </c>
      <c r="M705" s="260">
        <f>IF(D705 = D856,1,_xll.BDP(K705,$M$11)*L705)</f>
        <v>1.1314</v>
      </c>
      <c r="N705" s="126">
        <f>H705*J705*V705/M705</f>
        <v>0</v>
      </c>
      <c r="O705" s="127">
        <f>N705 / AA816</f>
        <v>0</v>
      </c>
      <c r="P705" s="268">
        <f>N705 / AA856</f>
        <v>0</v>
      </c>
      <c r="Q705" s="128">
        <f>IF(OR(OR(J705=0,G705 = "#N/A N/A"),G705="#N/A Real Time"),0,G705*J705*V705/M705)</f>
        <v>0</v>
      </c>
      <c r="R705" s="129">
        <f>Q705 / AA816*100</f>
        <v>0</v>
      </c>
      <c r="S705" s="273">
        <f>Q705 / AA856*100</f>
        <v>0</v>
      </c>
      <c r="T705" s="129">
        <f>IF(S705&lt;0,R705,0)</f>
        <v>0</v>
      </c>
      <c r="U705" s="273">
        <f>IF(S705&gt;0,R705,0)</f>
        <v>0</v>
      </c>
      <c r="V705" s="120">
        <f>IF(EXACT(D705,UPPER(D705)),1,0.01)/X705</f>
        <v>1</v>
      </c>
      <c r="W705" s="120">
        <v>0</v>
      </c>
      <c r="X705" s="120">
        <v>1</v>
      </c>
      <c r="Y705" s="127">
        <f>IF(AND(S705&lt;0,O705&gt;0),O705,0)</f>
        <v>0</v>
      </c>
      <c r="Z705" s="127">
        <f>IF(AND(S705&gt;0,O705&gt;0),O705,0)</f>
        <v>0</v>
      </c>
      <c r="AA705" s="74"/>
      <c r="AB705" s="130">
        <f>_xll.BDH(C705,$AB$11,$D$1,$D$1)</f>
        <v>33.700000000000003</v>
      </c>
      <c r="AC705" s="130">
        <f>IF(OR(OR(F705="#N/A N/A",F705="#N/A Real Time"),OR(AB705="#N/A N/A",AB705="#N/A Real Time")),0,  F705 - AB705)</f>
        <v>0.37999999999999545</v>
      </c>
      <c r="AD705" s="177">
        <f>IF(OR(AB705=0,AB705="#N/A N/A"),0,AC705 / AB705*100)</f>
        <v>1.1275964391691258</v>
      </c>
      <c r="AE705" s="132">
        <v>0</v>
      </c>
      <c r="AF705" s="133">
        <f>IF(D705 = D856,1,_xll.BDP(K705,$AF$11)*L705)</f>
        <v>1.1298999999999999</v>
      </c>
      <c r="AG705" s="134">
        <f>AC705*AE705*V705/AF705 / AI816</f>
        <v>0</v>
      </c>
      <c r="AH705" s="278">
        <f>AC705*AE705*V705/AF705 / AI856</f>
        <v>0</v>
      </c>
      <c r="AI705" s="77"/>
      <c r="AJ705" s="73"/>
      <c r="AK705" s="65"/>
    </row>
    <row r="706" spans="1:37" x14ac:dyDescent="0.2">
      <c r="B706" s="120">
        <v>24542</v>
      </c>
      <c r="C706" s="120" t="s">
        <v>48</v>
      </c>
      <c r="D706" s="120" t="str">
        <f>_xll.BDP(C706,$D$11)</f>
        <v>USD</v>
      </c>
      <c r="E706" s="120" t="s">
        <v>294</v>
      </c>
      <c r="F706" s="121">
        <f>_xll.BDP(C706,$F$11)</f>
        <v>33.07</v>
      </c>
      <c r="G706" s="121">
        <f>_xll.BDP(C706,$G$11)</f>
        <v>33.07</v>
      </c>
      <c r="H706" s="122">
        <f>IF(OR(OR(G706="#N/A N/A",G706="#N/A Real Time"),OR(F706="#N/A N/A",F706="#N/A Real Time")),0,  G706 - F706)</f>
        <v>0</v>
      </c>
      <c r="I706" s="123">
        <f>IF(OR(F706=0,F706="#N/A N/A"),0,H706 / F706*100)</f>
        <v>0</v>
      </c>
      <c r="J706" s="124">
        <v>0</v>
      </c>
      <c r="K706" s="120" t="str">
        <f>CONCATENATE(D856,D706, " Curncy")</f>
        <v>EURUSD Curncy</v>
      </c>
      <c r="L706" s="120">
        <f>IF(D706 = D856,1,_xll.BDP(K706,$L$11))</f>
        <v>1</v>
      </c>
      <c r="M706" s="260">
        <f>IF(D706 = D856,1,_xll.BDP(K706,$M$11)*L706)</f>
        <v>1.1314</v>
      </c>
      <c r="N706" s="126">
        <f>H706*J706*V706/M706</f>
        <v>0</v>
      </c>
      <c r="O706" s="127">
        <f>N706 / AA816</f>
        <v>0</v>
      </c>
      <c r="P706" s="268">
        <f>N706 / AA856</f>
        <v>0</v>
      </c>
      <c r="Q706" s="128">
        <f>IF(OR(OR(J706=0,G706 = "#N/A N/A"),G706="#N/A Real Time"),0,G706*J706*V706/M706)</f>
        <v>0</v>
      </c>
      <c r="R706" s="129">
        <f>Q706 / AA816*100</f>
        <v>0</v>
      </c>
      <c r="S706" s="273">
        <f>Q706 / AA856*100</f>
        <v>0</v>
      </c>
      <c r="T706" s="129">
        <f>IF(S706&lt;0,R706,0)</f>
        <v>0</v>
      </c>
      <c r="U706" s="273">
        <f>IF(S706&gt;0,R706,0)</f>
        <v>0</v>
      </c>
      <c r="V706" s="120">
        <f>IF(EXACT(D706,UPPER(D706)),1,0.01)/X706</f>
        <v>1</v>
      </c>
      <c r="W706" s="120">
        <v>0</v>
      </c>
      <c r="X706" s="120">
        <v>1</v>
      </c>
      <c r="Y706" s="127">
        <f>IF(AND(S706&lt;0,O706&gt;0),O706,0)</f>
        <v>0</v>
      </c>
      <c r="Z706" s="127">
        <f>IF(AND(S706&gt;0,O706&gt;0),O706,0)</f>
        <v>0</v>
      </c>
      <c r="AA706" s="74"/>
      <c r="AB706" s="130">
        <f>_xll.BDH(C706,$AB$11,$D$1,$D$1)</f>
        <v>32.99</v>
      </c>
      <c r="AC706" s="130">
        <f>IF(OR(OR(F706="#N/A N/A",F706="#N/A Real Time"),OR(AB706="#N/A N/A",AB706="#N/A Real Time")),0,  F706 - AB706)</f>
        <v>7.9999999999998295E-2</v>
      </c>
      <c r="AD706" s="177">
        <f>IF(OR(AB706=0,AB706="#N/A N/A"),0,AC706 / AB706*100)</f>
        <v>0.24249772658380808</v>
      </c>
      <c r="AE706" s="132">
        <v>0</v>
      </c>
      <c r="AF706" s="133">
        <f>IF(D706 = D856,1,_xll.BDP(K706,$AF$11)*L706)</f>
        <v>1.1298999999999999</v>
      </c>
      <c r="AG706" s="134">
        <f>AC706*AE706*V706/AF706 / AI816</f>
        <v>0</v>
      </c>
      <c r="AH706" s="278">
        <f>AC706*AE706*V706/AF706 / AI856</f>
        <v>0</v>
      </c>
      <c r="AI706" s="77"/>
      <c r="AJ706" s="73"/>
      <c r="AK706" s="65"/>
    </row>
    <row r="707" spans="1:37" x14ac:dyDescent="0.2">
      <c r="B707" s="120">
        <v>18424</v>
      </c>
      <c r="C707" s="120" t="s">
        <v>47</v>
      </c>
      <c r="D707" s="120" t="str">
        <f>_xll.BDP(C707,$D$11)</f>
        <v>USD</v>
      </c>
      <c r="E707" s="120" t="s">
        <v>293</v>
      </c>
      <c r="F707" s="121">
        <f>_xll.BDP(C707,$F$11)</f>
        <v>81.209999999999994</v>
      </c>
      <c r="G707" s="121">
        <f>_xll.BDP(C707,$G$11)</f>
        <v>81.209999999999994</v>
      </c>
      <c r="H707" s="122">
        <f>IF(OR(OR(G707="#N/A N/A",G707="#N/A Real Time"),OR(F707="#N/A N/A",F707="#N/A Real Time")),0,  G707 - F707)</f>
        <v>0</v>
      </c>
      <c r="I707" s="123">
        <f>IF(OR(F707=0,F707="#N/A N/A"),0,H707 / F707*100)</f>
        <v>0</v>
      </c>
      <c r="J707" s="124">
        <v>0</v>
      </c>
      <c r="K707" s="120" t="str">
        <f>CONCATENATE(D856,D707, " Curncy")</f>
        <v>EURUSD Curncy</v>
      </c>
      <c r="L707" s="120">
        <f>IF(D707 = D856,1,_xll.BDP(K707,$L$11))</f>
        <v>1</v>
      </c>
      <c r="M707" s="260">
        <f>IF(D707 = D856,1,_xll.BDP(K707,$M$11)*L707)</f>
        <v>1.1314</v>
      </c>
      <c r="N707" s="126">
        <f>H707*J707*V707/M707</f>
        <v>0</v>
      </c>
      <c r="O707" s="127">
        <f>N707 / AA816</f>
        <v>0</v>
      </c>
      <c r="P707" s="268">
        <f>N707 / AA856</f>
        <v>0</v>
      </c>
      <c r="Q707" s="128">
        <f>IF(OR(OR(J707=0,G707 = "#N/A N/A"),G707="#N/A Real Time"),0,G707*J707*V707/M707)</f>
        <v>0</v>
      </c>
      <c r="R707" s="129">
        <f>Q707 / AA816*100</f>
        <v>0</v>
      </c>
      <c r="S707" s="273">
        <f>Q707 / AA856*100</f>
        <v>0</v>
      </c>
      <c r="T707" s="129">
        <f>IF(S707&lt;0,R707,0)</f>
        <v>0</v>
      </c>
      <c r="U707" s="273">
        <f>IF(S707&gt;0,R707,0)</f>
        <v>0</v>
      </c>
      <c r="V707" s="120">
        <f>IF(EXACT(D707,UPPER(D707)),1,0.01)/X707</f>
        <v>1</v>
      </c>
      <c r="W707" s="120">
        <v>0</v>
      </c>
      <c r="X707" s="120">
        <v>1</v>
      </c>
      <c r="Y707" s="127">
        <f>IF(AND(S707&lt;0,O707&gt;0),O707,0)</f>
        <v>0</v>
      </c>
      <c r="Z707" s="127">
        <f>IF(AND(S707&gt;0,O707&gt;0),O707,0)</f>
        <v>0</v>
      </c>
      <c r="AA707" s="74"/>
      <c r="AB707" s="130">
        <f>_xll.BDH(C707,$AB$11,$D$1,$D$1)</f>
        <v>80.739999999999995</v>
      </c>
      <c r="AC707" s="130">
        <f>IF(OR(OR(F707="#N/A N/A",F707="#N/A Real Time"),OR(AB707="#N/A N/A",AB707="#N/A Real Time")),0,  F707 - AB707)</f>
        <v>0.46999999999999886</v>
      </c>
      <c r="AD707" s="177">
        <f>IF(OR(AB707=0,AB707="#N/A N/A"),0,AC707 / AB707*100)</f>
        <v>0.58211543225167062</v>
      </c>
      <c r="AE707" s="132">
        <v>0</v>
      </c>
      <c r="AF707" s="133">
        <f>IF(D707 = D856,1,_xll.BDP(K707,$AF$11)*L707)</f>
        <v>1.1298999999999999</v>
      </c>
      <c r="AG707" s="134">
        <f>AC707*AE707*V707/AF707 / AI816</f>
        <v>0</v>
      </c>
      <c r="AH707" s="278">
        <f>AC707*AE707*V707/AF707 / AI856</f>
        <v>0</v>
      </c>
      <c r="AI707" s="77"/>
      <c r="AJ707" s="73"/>
      <c r="AK707" s="65"/>
    </row>
    <row r="708" spans="1:37" x14ac:dyDescent="0.2">
      <c r="B708" s="120">
        <v>1853</v>
      </c>
      <c r="C708" s="120" t="s">
        <v>46</v>
      </c>
      <c r="D708" s="120" t="str">
        <f>_xll.BDP(C708,$D$11)</f>
        <v>USD</v>
      </c>
      <c r="E708" s="120" t="s">
        <v>319</v>
      </c>
      <c r="F708" s="121">
        <f>_xll.BDP(C708,$F$11)</f>
        <v>66.87</v>
      </c>
      <c r="G708" s="121">
        <f>_xll.BDP(C708,$G$11)</f>
        <v>66.87</v>
      </c>
      <c r="H708" s="122">
        <f>IF(OR(OR(G708="#N/A N/A",G708="#N/A Real Time"),OR(F708="#N/A N/A",F708="#N/A Real Time")),0,  G708 - F708)</f>
        <v>0</v>
      </c>
      <c r="I708" s="123">
        <f>IF(OR(F708=0,F708="#N/A N/A"),0,H708 / F708*100)</f>
        <v>0</v>
      </c>
      <c r="J708" s="124">
        <v>0</v>
      </c>
      <c r="K708" s="120" t="str">
        <f>CONCATENATE(D856,D708, " Curncy")</f>
        <v>EURUSD Curncy</v>
      </c>
      <c r="L708" s="120">
        <f>IF(D708 = D856,1,_xll.BDP(K708,$L$11))</f>
        <v>1</v>
      </c>
      <c r="M708" s="260">
        <f>IF(D708 = D856,1,_xll.BDP(K708,$M$11)*L708)</f>
        <v>1.1314</v>
      </c>
      <c r="N708" s="126">
        <f>H708*J708*V708/M708</f>
        <v>0</v>
      </c>
      <c r="O708" s="127">
        <f>N708 / AA816</f>
        <v>0</v>
      </c>
      <c r="P708" s="268">
        <f>N708 / AA856</f>
        <v>0</v>
      </c>
      <c r="Q708" s="128">
        <f>IF(OR(OR(J708=0,G708 = "#N/A N/A"),G708="#N/A Real Time"),0,G708*J708*V708/M708)</f>
        <v>0</v>
      </c>
      <c r="R708" s="129">
        <f>Q708 / AA816*100</f>
        <v>0</v>
      </c>
      <c r="S708" s="273">
        <f>Q708 / AA856*100</f>
        <v>0</v>
      </c>
      <c r="T708" s="129">
        <f>IF(S708&lt;0,R708,0)</f>
        <v>0</v>
      </c>
      <c r="U708" s="273">
        <f>IF(S708&gt;0,R708,0)</f>
        <v>0</v>
      </c>
      <c r="V708" s="120">
        <f>IF(EXACT(D708,UPPER(D708)),1,0.01)/X708</f>
        <v>1</v>
      </c>
      <c r="W708" s="120">
        <v>0</v>
      </c>
      <c r="X708" s="120">
        <v>1</v>
      </c>
      <c r="Y708" s="127">
        <f>IF(AND(S708&lt;0,O708&gt;0),O708,0)</f>
        <v>0</v>
      </c>
      <c r="Z708" s="127">
        <f>IF(AND(S708&gt;0,O708&gt;0),O708,0)</f>
        <v>0</v>
      </c>
      <c r="AA708" s="74"/>
      <c r="AB708" s="130">
        <f>_xll.BDH(C708,$AB$11,$D$1,$D$1)</f>
        <v>66.08</v>
      </c>
      <c r="AC708" s="130">
        <f>IF(OR(OR(F708="#N/A N/A",F708="#N/A Real Time"),OR(AB708="#N/A N/A",AB708="#N/A Real Time")),0,  F708 - AB708)</f>
        <v>0.79000000000000625</v>
      </c>
      <c r="AD708" s="177">
        <f>IF(OR(AB708=0,AB708="#N/A N/A"),0,AC708 / AB708*100)</f>
        <v>1.195520581113811</v>
      </c>
      <c r="AE708" s="132">
        <v>0</v>
      </c>
      <c r="AF708" s="133">
        <f>IF(D708 = D856,1,_xll.BDP(K708,$AF$11)*L708)</f>
        <v>1.1298999999999999</v>
      </c>
      <c r="AG708" s="134">
        <f>AC708*AE708*V708/AF708 / AI816</f>
        <v>0</v>
      </c>
      <c r="AH708" s="278">
        <f>AC708*AE708*V708/AF708 / AI856</f>
        <v>0</v>
      </c>
      <c r="AI708" s="77"/>
      <c r="AJ708" s="73"/>
      <c r="AK708" s="65"/>
    </row>
    <row r="709" spans="1:37" x14ac:dyDescent="0.2">
      <c r="B709" s="120">
        <v>11669</v>
      </c>
      <c r="C709" s="120" t="s">
        <v>958</v>
      </c>
      <c r="D709" s="120" t="str">
        <f>_xll.BDP(C709,$D$11)</f>
        <v>USD</v>
      </c>
      <c r="E709" s="120" t="s">
        <v>1029</v>
      </c>
      <c r="F709" s="121">
        <f>_xll.BDP(C709,$F$11)</f>
        <v>50.97</v>
      </c>
      <c r="G709" s="121">
        <f>_xll.BDP(C709,$G$11)</f>
        <v>50.97</v>
      </c>
      <c r="H709" s="122">
        <f>IF(OR(OR(G709="#N/A N/A",G709="#N/A Real Time"),OR(F709="#N/A N/A",F709="#N/A Real Time")),0,  G709 - F709)</f>
        <v>0</v>
      </c>
      <c r="I709" s="123">
        <f>IF(OR(F709=0,F709="#N/A N/A"),0,H709 / F709*100)</f>
        <v>0</v>
      </c>
      <c r="J709" s="124">
        <v>0</v>
      </c>
      <c r="K709" s="120" t="str">
        <f>CONCATENATE(D856,D709, " Curncy")</f>
        <v>EURUSD Curncy</v>
      </c>
      <c r="L709" s="120">
        <f>IF(D709 = D856,1,_xll.BDP(K709,$L$11))</f>
        <v>1</v>
      </c>
      <c r="M709" s="260">
        <f>IF(D709 = D856,1,_xll.BDP(K709,$M$11)*L709)</f>
        <v>1.1314</v>
      </c>
      <c r="N709" s="126">
        <f>H709*J709*V709/M709</f>
        <v>0</v>
      </c>
      <c r="O709" s="127">
        <f>N709 / AA816</f>
        <v>0</v>
      </c>
      <c r="P709" s="268">
        <f>N709 / AA856</f>
        <v>0</v>
      </c>
      <c r="Q709" s="128">
        <f>IF(OR(OR(J709=0,G709 = "#N/A N/A"),G709="#N/A Real Time"),0,G709*J709*V709/M709)</f>
        <v>0</v>
      </c>
      <c r="R709" s="129">
        <f>Q709 / AA816*100</f>
        <v>0</v>
      </c>
      <c r="S709" s="273">
        <f>Q709 / AA856*100</f>
        <v>0</v>
      </c>
      <c r="T709" s="129">
        <f>IF(S709&lt;0,R709,0)</f>
        <v>0</v>
      </c>
      <c r="U709" s="273">
        <f>IF(S709&gt;0,R709,0)</f>
        <v>0</v>
      </c>
      <c r="V709" s="120">
        <f>IF(EXACT(D709,UPPER(D709)),1,0.01)/X709</f>
        <v>1</v>
      </c>
      <c r="W709" s="120">
        <v>0</v>
      </c>
      <c r="X709" s="120">
        <v>1</v>
      </c>
      <c r="Y709" s="127">
        <f>IF(AND(S709&lt;0,O709&gt;0),O709,0)</f>
        <v>0</v>
      </c>
      <c r="Z709" s="127">
        <f>IF(AND(S709&gt;0,O709&gt;0),O709,0)</f>
        <v>0</v>
      </c>
      <c r="AA709" s="74"/>
      <c r="AB709" s="130">
        <f>_xll.BDH(C709,$AB$11,$D$1,$D$1)</f>
        <v>51.3</v>
      </c>
      <c r="AC709" s="130">
        <f>IF(OR(OR(F709="#N/A N/A",F709="#N/A Real Time"),OR(AB709="#N/A N/A",AB709="#N/A Real Time")),0,  F709 - AB709)</f>
        <v>-0.32999999999999829</v>
      </c>
      <c r="AD709" s="177">
        <f>IF(OR(AB709=0,AB709="#N/A N/A"),0,AC709 / AB709*100)</f>
        <v>-0.64327485380116634</v>
      </c>
      <c r="AE709" s="132">
        <v>0</v>
      </c>
      <c r="AF709" s="133">
        <f>IF(D709 = D856,1,_xll.BDP(K709,$AF$11)*L709)</f>
        <v>1.1298999999999999</v>
      </c>
      <c r="AG709" s="134">
        <f>AC709*AE709*V709/AF709 / AI816</f>
        <v>0</v>
      </c>
      <c r="AH709" s="278">
        <f>AC709*AE709*V709/AF709 / AI856</f>
        <v>0</v>
      </c>
      <c r="AI709" s="77"/>
      <c r="AJ709" s="73"/>
      <c r="AK709" s="65"/>
    </row>
    <row r="710" spans="1:37" x14ac:dyDescent="0.2">
      <c r="B710" s="120">
        <v>18531</v>
      </c>
      <c r="C710" s="120" t="s">
        <v>957</v>
      </c>
      <c r="D710" s="120" t="str">
        <f>_xll.BDP(C710,$D$11)</f>
        <v>USD</v>
      </c>
      <c r="E710" s="120" t="s">
        <v>1028</v>
      </c>
      <c r="F710" s="121">
        <f>_xll.BDP(C710,$F$11)</f>
        <v>27.92</v>
      </c>
      <c r="G710" s="121">
        <f>_xll.BDP(C710,$G$11)</f>
        <v>27.92</v>
      </c>
      <c r="H710" s="122">
        <f>IF(OR(OR(G710="#N/A N/A",G710="#N/A Real Time"),OR(F710="#N/A N/A",F710="#N/A Real Time")),0,  G710 - F710)</f>
        <v>0</v>
      </c>
      <c r="I710" s="123">
        <f>IF(OR(F710=0,F710="#N/A N/A"),0,H710 / F710*100)</f>
        <v>0</v>
      </c>
      <c r="J710" s="124">
        <v>0</v>
      </c>
      <c r="K710" s="120" t="str">
        <f>CONCATENATE(D856,D710, " Curncy")</f>
        <v>EURUSD Curncy</v>
      </c>
      <c r="L710" s="120">
        <f>IF(D710 = D856,1,_xll.BDP(K710,$L$11))</f>
        <v>1</v>
      </c>
      <c r="M710" s="260">
        <f>IF(D710 = D856,1,_xll.BDP(K710,$M$11)*L710)</f>
        <v>1.1314</v>
      </c>
      <c r="N710" s="126">
        <f>H710*J710*V710/M710</f>
        <v>0</v>
      </c>
      <c r="O710" s="127">
        <f>N710 / AA816</f>
        <v>0</v>
      </c>
      <c r="P710" s="268">
        <f>N710 / AA856</f>
        <v>0</v>
      </c>
      <c r="Q710" s="128">
        <f>IF(OR(OR(J710=0,G710 = "#N/A N/A"),G710="#N/A Real Time"),0,G710*J710*V710/M710)</f>
        <v>0</v>
      </c>
      <c r="R710" s="129">
        <f>Q710 / AA816*100</f>
        <v>0</v>
      </c>
      <c r="S710" s="273">
        <f>Q710 / AA856*100</f>
        <v>0</v>
      </c>
      <c r="T710" s="129">
        <f>IF(S710&lt;0,R710,0)</f>
        <v>0</v>
      </c>
      <c r="U710" s="273">
        <f>IF(S710&gt;0,R710,0)</f>
        <v>0</v>
      </c>
      <c r="V710" s="120">
        <f>IF(EXACT(D710,UPPER(D710)),1,0.01)/X710</f>
        <v>1</v>
      </c>
      <c r="W710" s="120">
        <v>0</v>
      </c>
      <c r="X710" s="120">
        <v>1</v>
      </c>
      <c r="Y710" s="127">
        <f>IF(AND(S710&lt;0,O710&gt;0),O710,0)</f>
        <v>0</v>
      </c>
      <c r="Z710" s="127">
        <f>IF(AND(S710&gt;0,O710&gt;0),O710,0)</f>
        <v>0</v>
      </c>
      <c r="AA710" s="74"/>
      <c r="AB710" s="130">
        <f>_xll.BDH(C710,$AB$11,$D$1,$D$1)</f>
        <v>27.24</v>
      </c>
      <c r="AC710" s="130">
        <f>IF(OR(OR(F710="#N/A N/A",F710="#N/A Real Time"),OR(AB710="#N/A N/A",AB710="#N/A Real Time")),0,  F710 - AB710)</f>
        <v>0.68000000000000327</v>
      </c>
      <c r="AD710" s="177">
        <f>IF(OR(AB710=0,AB710="#N/A N/A"),0,AC710 / AB710*100)</f>
        <v>2.496328928047002</v>
      </c>
      <c r="AE710" s="132">
        <v>0</v>
      </c>
      <c r="AF710" s="133">
        <f>IF(D710 = D856,1,_xll.BDP(K710,$AF$11)*L710)</f>
        <v>1.1298999999999999</v>
      </c>
      <c r="AG710" s="134">
        <f>AC710*AE710*V710/AF710 / AI816</f>
        <v>0</v>
      </c>
      <c r="AH710" s="278">
        <f>AC710*AE710*V710/AF710 / AI856</f>
        <v>0</v>
      </c>
      <c r="AI710" s="77"/>
      <c r="AJ710" s="73"/>
      <c r="AK710" s="65"/>
    </row>
    <row r="711" spans="1:37" x14ac:dyDescent="0.2">
      <c r="B711" s="120">
        <v>24621</v>
      </c>
      <c r="C711" s="120" t="s">
        <v>45</v>
      </c>
      <c r="D711" s="120" t="str">
        <f>_xll.BDP(C711,$D$11)</f>
        <v>USD</v>
      </c>
      <c r="E711" s="120" t="s">
        <v>292</v>
      </c>
      <c r="F711" s="121">
        <f>_xll.BDP(C711,$F$11)</f>
        <v>37.54</v>
      </c>
      <c r="G711" s="121">
        <f>_xll.BDP(C711,$G$11)</f>
        <v>37.54</v>
      </c>
      <c r="H711" s="122">
        <f>IF(OR(OR(G711="#N/A N/A",G711="#N/A Real Time"),OR(F711="#N/A N/A",F711="#N/A Real Time")),0,  G711 - F711)</f>
        <v>0</v>
      </c>
      <c r="I711" s="123">
        <f>IF(OR(F711=0,F711="#N/A N/A"),0,H711 / F711*100)</f>
        <v>0</v>
      </c>
      <c r="J711" s="124">
        <v>0</v>
      </c>
      <c r="K711" s="120" t="str">
        <f>CONCATENATE(D856,D711, " Curncy")</f>
        <v>EURUSD Curncy</v>
      </c>
      <c r="L711" s="120">
        <f>IF(D711 = D856,1,_xll.BDP(K711,$L$11))</f>
        <v>1</v>
      </c>
      <c r="M711" s="260">
        <f>IF(D711 = D856,1,_xll.BDP(K711,$M$11)*L711)</f>
        <v>1.1314</v>
      </c>
      <c r="N711" s="126">
        <f>H711*J711*V711/M711</f>
        <v>0</v>
      </c>
      <c r="O711" s="127">
        <f>N711 / AA816</f>
        <v>0</v>
      </c>
      <c r="P711" s="268">
        <f>N711 / AA856</f>
        <v>0</v>
      </c>
      <c r="Q711" s="128">
        <f>IF(OR(OR(J711=0,G711 = "#N/A N/A"),G711="#N/A Real Time"),0,G711*J711*V711/M711)</f>
        <v>0</v>
      </c>
      <c r="R711" s="129">
        <f>Q711 / AA816*100</f>
        <v>0</v>
      </c>
      <c r="S711" s="273">
        <f>Q711 / AA856*100</f>
        <v>0</v>
      </c>
      <c r="T711" s="129">
        <f>IF(S711&lt;0,R711,0)</f>
        <v>0</v>
      </c>
      <c r="U711" s="273">
        <f>IF(S711&gt;0,R711,0)</f>
        <v>0</v>
      </c>
      <c r="V711" s="120">
        <f>IF(EXACT(D711,UPPER(D711)),1,0.01)/X711</f>
        <v>1</v>
      </c>
      <c r="W711" s="120">
        <v>0</v>
      </c>
      <c r="X711" s="120">
        <v>1</v>
      </c>
      <c r="Y711" s="127">
        <f>IF(AND(S711&lt;0,O711&gt;0),O711,0)</f>
        <v>0</v>
      </c>
      <c r="Z711" s="127">
        <f>IF(AND(S711&gt;0,O711&gt;0),O711,0)</f>
        <v>0</v>
      </c>
      <c r="AA711" s="74"/>
      <c r="AB711" s="130">
        <f>_xll.BDH(C711,$AB$11,$D$1,$D$1)</f>
        <v>37.76</v>
      </c>
      <c r="AC711" s="130">
        <f>IF(OR(OR(F711="#N/A N/A",F711="#N/A Real Time"),OR(AB711="#N/A N/A",AB711="#N/A Real Time")),0,  F711 - AB711)</f>
        <v>-0.21999999999999886</v>
      </c>
      <c r="AD711" s="177">
        <f>IF(OR(AB711=0,AB711="#N/A N/A"),0,AC711 / AB711*100)</f>
        <v>-0.5826271186440648</v>
      </c>
      <c r="AE711" s="132">
        <v>0</v>
      </c>
      <c r="AF711" s="133">
        <f>IF(D711 = D856,1,_xll.BDP(K711,$AF$11)*L711)</f>
        <v>1.1298999999999999</v>
      </c>
      <c r="AG711" s="134">
        <f>AC711*AE711*V711/AF711 / AI816</f>
        <v>0</v>
      </c>
      <c r="AH711" s="278">
        <f>AC711*AE711*V711/AF711 / AI856</f>
        <v>0</v>
      </c>
      <c r="AI711" s="77"/>
      <c r="AJ711" s="73"/>
      <c r="AK711" s="65"/>
    </row>
    <row r="712" spans="1:37" x14ac:dyDescent="0.2">
      <c r="B712" s="120">
        <v>8613</v>
      </c>
      <c r="C712" s="120" t="s">
        <v>959</v>
      </c>
      <c r="D712" s="120" t="str">
        <f>_xll.BDP(C712,$D$11)</f>
        <v>USD</v>
      </c>
      <c r="E712" s="120" t="s">
        <v>1030</v>
      </c>
      <c r="F712" s="121">
        <f>_xll.BDP(C712,$F$11)</f>
        <v>24.98</v>
      </c>
      <c r="G712" s="121">
        <f>_xll.BDP(C712,$G$11)</f>
        <v>24.98</v>
      </c>
      <c r="H712" s="122">
        <f>IF(OR(OR(G712="#N/A N/A",G712="#N/A Real Time"),OR(F712="#N/A N/A",F712="#N/A Real Time")),0,  G712 - F712)</f>
        <v>0</v>
      </c>
      <c r="I712" s="123">
        <f>IF(OR(F712=0,F712="#N/A N/A"),0,H712 / F712*100)</f>
        <v>0</v>
      </c>
      <c r="J712" s="124">
        <v>0</v>
      </c>
      <c r="K712" s="120" t="str">
        <f>CONCATENATE(D856,D712, " Curncy")</f>
        <v>EURUSD Curncy</v>
      </c>
      <c r="L712" s="120">
        <f>IF(D712 = D856,1,_xll.BDP(K712,$L$11))</f>
        <v>1</v>
      </c>
      <c r="M712" s="260">
        <f>IF(D712 = D856,1,_xll.BDP(K712,$M$11)*L712)</f>
        <v>1.1314</v>
      </c>
      <c r="N712" s="126">
        <f>H712*J712*V712/M712</f>
        <v>0</v>
      </c>
      <c r="O712" s="127">
        <f>N712 / AA816</f>
        <v>0</v>
      </c>
      <c r="P712" s="268">
        <f>N712 / AA856</f>
        <v>0</v>
      </c>
      <c r="Q712" s="128">
        <f>IF(OR(OR(J712=0,G712 = "#N/A N/A"),G712="#N/A Real Time"),0,G712*J712*V712/M712)</f>
        <v>0</v>
      </c>
      <c r="R712" s="129">
        <f>Q712 / AA816*100</f>
        <v>0</v>
      </c>
      <c r="S712" s="273">
        <f>Q712 / AA856*100</f>
        <v>0</v>
      </c>
      <c r="T712" s="129">
        <f>IF(S712&lt;0,R712,0)</f>
        <v>0</v>
      </c>
      <c r="U712" s="273">
        <f>IF(S712&gt;0,R712,0)</f>
        <v>0</v>
      </c>
      <c r="V712" s="120">
        <f>IF(EXACT(D712,UPPER(D712)),1,0.01)/X712</f>
        <v>1</v>
      </c>
      <c r="W712" s="120">
        <v>0</v>
      </c>
      <c r="X712" s="120">
        <v>1</v>
      </c>
      <c r="Y712" s="127">
        <f>IF(AND(S712&lt;0,O712&gt;0),O712,0)</f>
        <v>0</v>
      </c>
      <c r="Z712" s="127">
        <f>IF(AND(S712&gt;0,O712&gt;0),O712,0)</f>
        <v>0</v>
      </c>
      <c r="AA712" s="74"/>
      <c r="AB712" s="130">
        <f>_xll.BDH(C712,$AB$11,$D$1,$D$1)</f>
        <v>25.2</v>
      </c>
      <c r="AC712" s="130">
        <f>IF(OR(OR(F712="#N/A N/A",F712="#N/A Real Time"),OR(AB712="#N/A N/A",AB712="#N/A Real Time")),0,  F712 - AB712)</f>
        <v>-0.21999999999999886</v>
      </c>
      <c r="AD712" s="177">
        <f>IF(OR(AB712=0,AB712="#N/A N/A"),0,AC712 / AB712*100)</f>
        <v>-0.87301587301586858</v>
      </c>
      <c r="AE712" s="132">
        <v>0</v>
      </c>
      <c r="AF712" s="133">
        <f>IF(D712 = D856,1,_xll.BDP(K712,$AF$11)*L712)</f>
        <v>1.1298999999999999</v>
      </c>
      <c r="AG712" s="134">
        <f>AC712*AE712*V712/AF712 / AI816</f>
        <v>0</v>
      </c>
      <c r="AH712" s="278">
        <f>AC712*AE712*V712/AF712 / AI856</f>
        <v>0</v>
      </c>
      <c r="AI712" s="77"/>
      <c r="AJ712" s="73"/>
      <c r="AK712" s="65"/>
    </row>
    <row r="713" spans="1:37" x14ac:dyDescent="0.2">
      <c r="B713" s="120">
        <v>23981</v>
      </c>
      <c r="C713" s="120" t="s">
        <v>44</v>
      </c>
      <c r="D713" s="120" t="str">
        <f>_xll.BDP(C713,$D$11)</f>
        <v>USD</v>
      </c>
      <c r="E713" s="120" t="s">
        <v>318</v>
      </c>
      <c r="F713" s="121">
        <f>_xll.BDP(C713,$F$11)</f>
        <v>169.88</v>
      </c>
      <c r="G713" s="121">
        <f>_xll.BDP(C713,$G$11)</f>
        <v>169.88</v>
      </c>
      <c r="H713" s="122">
        <f>IF(OR(OR(G713="#N/A N/A",G713="#N/A Real Time"),OR(F713="#N/A N/A",F713="#N/A Real Time")),0,  G713 - F713)</f>
        <v>0</v>
      </c>
      <c r="I713" s="123">
        <f>IF(OR(F713=0,F713="#N/A N/A"),0,H713 / F713*100)</f>
        <v>0</v>
      </c>
      <c r="J713" s="124">
        <v>0</v>
      </c>
      <c r="K713" s="120" t="str">
        <f>CONCATENATE(D856,D713, " Curncy")</f>
        <v>EURUSD Curncy</v>
      </c>
      <c r="L713" s="120">
        <f>IF(D713 = D856,1,_xll.BDP(K713,$L$11))</f>
        <v>1</v>
      </c>
      <c r="M713" s="260">
        <f>IF(D713 = D856,1,_xll.BDP(K713,$M$11)*L713)</f>
        <v>1.1314</v>
      </c>
      <c r="N713" s="126">
        <f>H713*J713*V713/M713</f>
        <v>0</v>
      </c>
      <c r="O713" s="127">
        <f>N713 / AA816</f>
        <v>0</v>
      </c>
      <c r="P713" s="268">
        <f>N713 / AA856</f>
        <v>0</v>
      </c>
      <c r="Q713" s="128">
        <f>IF(OR(OR(J713=0,G713 = "#N/A N/A"),G713="#N/A Real Time"),0,G713*J713*V713/M713)</f>
        <v>0</v>
      </c>
      <c r="R713" s="129">
        <f>Q713 / AA816*100</f>
        <v>0</v>
      </c>
      <c r="S713" s="273">
        <f>Q713 / AA856*100</f>
        <v>0</v>
      </c>
      <c r="T713" s="129">
        <f>IF(S713&lt;0,R713,0)</f>
        <v>0</v>
      </c>
      <c r="U713" s="273">
        <f>IF(S713&gt;0,R713,0)</f>
        <v>0</v>
      </c>
      <c r="V713" s="120">
        <f>IF(EXACT(D713,UPPER(D713)),1,0.01)/X713</f>
        <v>1</v>
      </c>
      <c r="W713" s="120">
        <v>0</v>
      </c>
      <c r="X713" s="120">
        <v>1</v>
      </c>
      <c r="Y713" s="127">
        <f>IF(AND(S713&lt;0,O713&gt;0),O713,0)</f>
        <v>0</v>
      </c>
      <c r="Z713" s="127">
        <f>IF(AND(S713&gt;0,O713&gt;0),O713,0)</f>
        <v>0</v>
      </c>
      <c r="AA713" s="74"/>
      <c r="AB713" s="130">
        <f>_xll.BDH(C713,$AB$11,$D$1,$D$1)</f>
        <v>168</v>
      </c>
      <c r="AC713" s="130">
        <f>IF(OR(OR(F713="#N/A N/A",F713="#N/A Real Time"),OR(AB713="#N/A N/A",AB713="#N/A Real Time")),0,  F713 - AB713)</f>
        <v>1.8799999999999955</v>
      </c>
      <c r="AD713" s="177">
        <f>IF(OR(AB713=0,AB713="#N/A N/A"),0,AC713 / AB713*100)</f>
        <v>1.1190476190476164</v>
      </c>
      <c r="AE713" s="132">
        <v>0</v>
      </c>
      <c r="AF713" s="133">
        <f>IF(D713 = D856,1,_xll.BDP(K713,$AF$11)*L713)</f>
        <v>1.1298999999999999</v>
      </c>
      <c r="AG713" s="134">
        <f>AC713*AE713*V713/AF713 / AI816</f>
        <v>0</v>
      </c>
      <c r="AH713" s="278">
        <f>AC713*AE713*V713/AF713 / AI856</f>
        <v>0</v>
      </c>
      <c r="AI713" s="77"/>
      <c r="AJ713" s="73"/>
      <c r="AK713" s="65"/>
    </row>
    <row r="714" spans="1:37" x14ac:dyDescent="0.2">
      <c r="B714" s="120">
        <v>19592</v>
      </c>
      <c r="C714" s="120" t="s">
        <v>960</v>
      </c>
      <c r="D714" s="120" t="str">
        <f>_xll.BDP(C714,$D$11)</f>
        <v>USD</v>
      </c>
      <c r="E714" s="120" t="s">
        <v>1031</v>
      </c>
      <c r="F714" s="121">
        <f>_xll.BDP(C714,$F$11)</f>
        <v>92.29</v>
      </c>
      <c r="G714" s="121">
        <f>_xll.BDP(C714,$G$11)</f>
        <v>92.29</v>
      </c>
      <c r="H714" s="122">
        <f>IF(OR(OR(G714="#N/A N/A",G714="#N/A Real Time"),OR(F714="#N/A N/A",F714="#N/A Real Time")),0,  G714 - F714)</f>
        <v>0</v>
      </c>
      <c r="I714" s="123">
        <f>IF(OR(F714=0,F714="#N/A N/A"),0,H714 / F714*100)</f>
        <v>0</v>
      </c>
      <c r="J714" s="124">
        <v>0</v>
      </c>
      <c r="K714" s="120" t="str">
        <f>CONCATENATE(D856,D714, " Curncy")</f>
        <v>EURUSD Curncy</v>
      </c>
      <c r="L714" s="120">
        <f>IF(D714 = D856,1,_xll.BDP(K714,$L$11))</f>
        <v>1</v>
      </c>
      <c r="M714" s="260">
        <f>IF(D714 = D856,1,_xll.BDP(K714,$M$11)*L714)</f>
        <v>1.1314</v>
      </c>
      <c r="N714" s="126">
        <f>H714*J714*V714/M714</f>
        <v>0</v>
      </c>
      <c r="O714" s="127">
        <f>N714 / AA816</f>
        <v>0</v>
      </c>
      <c r="P714" s="268">
        <f>N714 / AA856</f>
        <v>0</v>
      </c>
      <c r="Q714" s="128">
        <f>IF(OR(OR(J714=0,G714 = "#N/A N/A"),G714="#N/A Real Time"),0,G714*J714*V714/M714)</f>
        <v>0</v>
      </c>
      <c r="R714" s="129">
        <f>Q714 / AA816*100</f>
        <v>0</v>
      </c>
      <c r="S714" s="273">
        <f>Q714 / AA856*100</f>
        <v>0</v>
      </c>
      <c r="T714" s="129">
        <f>IF(S714&lt;0,R714,0)</f>
        <v>0</v>
      </c>
      <c r="U714" s="273">
        <f>IF(S714&gt;0,R714,0)</f>
        <v>0</v>
      </c>
      <c r="V714" s="120">
        <f>IF(EXACT(D714,UPPER(D714)),1,0.01)/X714</f>
        <v>1</v>
      </c>
      <c r="W714" s="120">
        <v>0</v>
      </c>
      <c r="X714" s="120">
        <v>1</v>
      </c>
      <c r="Y714" s="127">
        <f>IF(AND(S714&lt;0,O714&gt;0),O714,0)</f>
        <v>0</v>
      </c>
      <c r="Z714" s="127">
        <f>IF(AND(S714&gt;0,O714&gt;0),O714,0)</f>
        <v>0</v>
      </c>
      <c r="AA714" s="74"/>
      <c r="AB714" s="130">
        <f>_xll.BDH(C714,$AB$11,$D$1,$D$1)</f>
        <v>90.51</v>
      </c>
      <c r="AC714" s="130">
        <f>IF(OR(OR(F714="#N/A N/A",F714="#N/A Real Time"),OR(AB714="#N/A N/A",AB714="#N/A Real Time")),0,  F714 - AB714)</f>
        <v>1.7800000000000011</v>
      </c>
      <c r="AD714" s="177">
        <f>IF(OR(AB714=0,AB714="#N/A N/A"),0,AC714 / AB714*100)</f>
        <v>1.966633521157884</v>
      </c>
      <c r="AE714" s="132">
        <v>0</v>
      </c>
      <c r="AF714" s="133">
        <f>IF(D714 = D856,1,_xll.BDP(K714,$AF$11)*L714)</f>
        <v>1.1298999999999999</v>
      </c>
      <c r="AG714" s="134">
        <f>AC714*AE714*V714/AF714 / AI816</f>
        <v>0</v>
      </c>
      <c r="AH714" s="278">
        <f>AC714*AE714*V714/AF714 / AI856</f>
        <v>0</v>
      </c>
      <c r="AI714" s="77"/>
      <c r="AJ714" s="73"/>
      <c r="AK714" s="65"/>
    </row>
    <row r="715" spans="1:37" x14ac:dyDescent="0.2">
      <c r="A715" s="209"/>
      <c r="B715" s="120">
        <v>28641</v>
      </c>
      <c r="C715" s="120"/>
      <c r="D715" s="120" t="s">
        <v>32</v>
      </c>
      <c r="E715" s="120" t="s">
        <v>1545</v>
      </c>
      <c r="F715" s="121">
        <v>3.4689719999999999</v>
      </c>
      <c r="G715" s="121">
        <v>3.4689719999999999</v>
      </c>
      <c r="H715" s="122">
        <f>IF(OR(OR(G715="#N/A N/A",G715="#N/A Real Time"),OR(F715="#N/A N/A",F715="#N/A Real Time")),0,  G715 - F715)</f>
        <v>0</v>
      </c>
      <c r="I715" s="123">
        <f>IF(OR(F715=0,F715="#N/A N/A"),0,H715 / F715*100)</f>
        <v>0</v>
      </c>
      <c r="J715" s="124">
        <v>286624</v>
      </c>
      <c r="K715" s="120" t="str">
        <f>CONCATENATE(D856,D715, " Curncy")</f>
        <v>EURUSD Curncy</v>
      </c>
      <c r="L715" s="120">
        <f>IF(D715 = D856,1,_xll.BDP(K715,$L$11))</f>
        <v>1</v>
      </c>
      <c r="M715" s="260">
        <f>IF(D715 = D856,1,_xll.BDP(K715,$M$11)*L715)</f>
        <v>1.1314</v>
      </c>
      <c r="N715" s="126">
        <f>H715*J715*V715/M715</f>
        <v>0</v>
      </c>
      <c r="O715" s="127">
        <f>N715 / AA816</f>
        <v>0</v>
      </c>
      <c r="P715" s="268">
        <f>N715 / AA856</f>
        <v>0</v>
      </c>
      <c r="Q715" s="128">
        <f>IF(OR(OR(J715=0,G715 = "#N/A N/A"),G715="#N/A Real Time"),0,G715*J715*V715/M715)</f>
        <v>878814.41623475344</v>
      </c>
      <c r="R715" s="129">
        <f>Q715 / AA816*100</f>
        <v>0.43959512691499503</v>
      </c>
      <c r="S715" s="273">
        <f>Q715 / AA856*100</f>
        <v>0.40972248454302057</v>
      </c>
      <c r="T715" s="129">
        <f>IF(S715&lt;0,R715,0)</f>
        <v>0</v>
      </c>
      <c r="U715" s="273">
        <f>IF(S715&gt;0,R715,0)</f>
        <v>0.43959512691499503</v>
      </c>
      <c r="V715" s="120">
        <f>IF(EXACT(D715,UPPER(D715)),1,0.01)/X715</f>
        <v>1</v>
      </c>
      <c r="W715" s="120">
        <v>1</v>
      </c>
      <c r="X715" s="120">
        <v>1</v>
      </c>
      <c r="Y715" s="127">
        <f>IF(AND(S715&lt;0,O715&gt;0),O715,0)</f>
        <v>0</v>
      </c>
      <c r="Z715" s="127">
        <f>IF(AND(S715&gt;0,O715&gt;0),O715,0)</f>
        <v>0</v>
      </c>
      <c r="AA715" s="218"/>
      <c r="AB715" s="130">
        <v>3.4689719999999999</v>
      </c>
      <c r="AC715" s="130">
        <f>IF(OR(OR(F715="#N/A N/A",F715="#N/A Real Time"),OR(AB715="#N/A N/A",AB715="#N/A Real Time")),0,  F715 - AB715)</f>
        <v>0</v>
      </c>
      <c r="AD715" s="177">
        <f>IF(OR(AB715=0,AB715="#N/A N/A"),0,AC715 / AB715*100)</f>
        <v>0</v>
      </c>
      <c r="AE715" s="132">
        <v>286624</v>
      </c>
      <c r="AF715" s="133">
        <f>IF(D715 = D856,1,_xll.BDP(K715,$AF$11)*L715)</f>
        <v>1.1298999999999999</v>
      </c>
      <c r="AG715" s="134">
        <f>AC715*AE715*V715/AF715 / AI816</f>
        <v>0</v>
      </c>
      <c r="AH715" s="278">
        <f>AC715*AE715*V715/AF715 / AI856</f>
        <v>0</v>
      </c>
      <c r="AI715" s="223"/>
      <c r="AJ715" s="73"/>
      <c r="AK715" s="65"/>
    </row>
    <row r="716" spans="1:37" x14ac:dyDescent="0.2">
      <c r="B716" s="120">
        <v>3205</v>
      </c>
      <c r="C716" s="120" t="s">
        <v>961</v>
      </c>
      <c r="D716" s="120" t="str">
        <f>_xll.BDP(C716,$D$11)</f>
        <v>USD</v>
      </c>
      <c r="E716" s="120" t="s">
        <v>1032</v>
      </c>
      <c r="F716" s="121">
        <f>_xll.BDP(C716,$F$11)</f>
        <v>40.46</v>
      </c>
      <c r="G716" s="121">
        <f>_xll.BDP(C716,$G$11)</f>
        <v>40.46</v>
      </c>
      <c r="H716" s="122">
        <f>IF(OR(OR(G716="#N/A N/A",G716="#N/A Real Time"),OR(F716="#N/A N/A",F716="#N/A Real Time")),0,  G716 - F716)</f>
        <v>0</v>
      </c>
      <c r="I716" s="123">
        <f>IF(OR(F716=0,F716="#N/A N/A"),0,H716 / F716*100)</f>
        <v>0</v>
      </c>
      <c r="J716" s="124">
        <v>0</v>
      </c>
      <c r="K716" s="120" t="str">
        <f>CONCATENATE(D856,D716, " Curncy")</f>
        <v>EURUSD Curncy</v>
      </c>
      <c r="L716" s="120">
        <f>IF(D716 = D856,1,_xll.BDP(K716,$L$11))</f>
        <v>1</v>
      </c>
      <c r="M716" s="260">
        <f>IF(D716 = D856,1,_xll.BDP(K716,$M$11)*L716)</f>
        <v>1.1314</v>
      </c>
      <c r="N716" s="126">
        <f>H716*J716*V716/M716</f>
        <v>0</v>
      </c>
      <c r="O716" s="127">
        <f>N716 / AA816</f>
        <v>0</v>
      </c>
      <c r="P716" s="268">
        <f>N716 / AA856</f>
        <v>0</v>
      </c>
      <c r="Q716" s="128">
        <f>IF(OR(OR(J716=0,G716 = "#N/A N/A"),G716="#N/A Real Time"),0,G716*J716*V716/M716)</f>
        <v>0</v>
      </c>
      <c r="R716" s="129">
        <f>Q716 / AA816*100</f>
        <v>0</v>
      </c>
      <c r="S716" s="273">
        <f>Q716 / AA856*100</f>
        <v>0</v>
      </c>
      <c r="T716" s="129">
        <f>IF(S716&lt;0,R716,0)</f>
        <v>0</v>
      </c>
      <c r="U716" s="273">
        <f>IF(S716&gt;0,R716,0)</f>
        <v>0</v>
      </c>
      <c r="V716" s="120">
        <f>IF(EXACT(D716,UPPER(D716)),1,0.01)/X716</f>
        <v>1</v>
      </c>
      <c r="W716" s="120">
        <v>0</v>
      </c>
      <c r="X716" s="120">
        <v>1</v>
      </c>
      <c r="Y716" s="127">
        <f>IF(AND(S716&lt;0,O716&gt;0),O716,0)</f>
        <v>0</v>
      </c>
      <c r="Z716" s="127">
        <f>IF(AND(S716&gt;0,O716&gt;0),O716,0)</f>
        <v>0</v>
      </c>
      <c r="AA716" s="74"/>
      <c r="AB716" s="130">
        <f>_xll.BDH(C716,$AB$11,$D$1,$D$1)</f>
        <v>40.31</v>
      </c>
      <c r="AC716" s="130">
        <f>IF(OR(OR(F716="#N/A N/A",F716="#N/A Real Time"),OR(AB716="#N/A N/A",AB716="#N/A Real Time")),0,  F716 - AB716)</f>
        <v>0.14999999999999858</v>
      </c>
      <c r="AD716" s="177">
        <f>IF(OR(AB716=0,AB716="#N/A N/A"),0,AC716 / AB716*100)</f>
        <v>0.37211610022326613</v>
      </c>
      <c r="AE716" s="132">
        <v>0</v>
      </c>
      <c r="AF716" s="133">
        <f>IF(D716 = D856,1,_xll.BDP(K716,$AF$11)*L716)</f>
        <v>1.1298999999999999</v>
      </c>
      <c r="AG716" s="134">
        <f>AC716*AE716*V716/AF716 / AI816</f>
        <v>0</v>
      </c>
      <c r="AH716" s="278">
        <f>AC716*AE716*V716/AF716 / AI856</f>
        <v>0</v>
      </c>
      <c r="AI716" s="77"/>
      <c r="AJ716" s="73"/>
      <c r="AK716" s="65"/>
    </row>
    <row r="717" spans="1:37" x14ac:dyDescent="0.2">
      <c r="A717" s="209"/>
      <c r="B717" s="120">
        <v>23357</v>
      </c>
      <c r="C717" s="120" t="s">
        <v>1546</v>
      </c>
      <c r="D717" s="120" t="str">
        <f>_xll.BDP(C717,$D$11)</f>
        <v>USD</v>
      </c>
      <c r="E717" s="120" t="s">
        <v>1547</v>
      </c>
      <c r="F717" s="121">
        <f>_xll.BDP(C717,$F$11)</f>
        <v>57.2</v>
      </c>
      <c r="G717" s="121">
        <f>_xll.BDP(C717,$G$11)</f>
        <v>57.2</v>
      </c>
      <c r="H717" s="122">
        <f>IF(OR(OR(G717="#N/A N/A",G717="#N/A Real Time"),OR(F717="#N/A N/A",F717="#N/A Real Time")),0,  G717 - F717)</f>
        <v>0</v>
      </c>
      <c r="I717" s="123">
        <f>IF(OR(F717=0,F717="#N/A N/A"),0,H717 / F717*100)</f>
        <v>0</v>
      </c>
      <c r="J717" s="124">
        <v>0</v>
      </c>
      <c r="K717" s="120" t="str">
        <f>CONCATENATE(D856,D717, " Curncy")</f>
        <v>EURUSD Curncy</v>
      </c>
      <c r="L717" s="120">
        <f>IF(D717 = D856,1,_xll.BDP(K717,$L$11))</f>
        <v>1</v>
      </c>
      <c r="M717" s="260">
        <f>IF(D717 = D856,1,_xll.BDP(K717,$M$11)*L717)</f>
        <v>1.1314</v>
      </c>
      <c r="N717" s="126">
        <f>H717*J717*V717/M717</f>
        <v>0</v>
      </c>
      <c r="O717" s="127">
        <f>N717 / AA816</f>
        <v>0</v>
      </c>
      <c r="P717" s="268">
        <f>N717 / AA856</f>
        <v>0</v>
      </c>
      <c r="Q717" s="128">
        <f>IF(OR(OR(J717=0,G717 = "#N/A N/A"),G717="#N/A Real Time"),0,G717*J717*V717/M717)</f>
        <v>0</v>
      </c>
      <c r="R717" s="129">
        <f>Q717 / AA816*100</f>
        <v>0</v>
      </c>
      <c r="S717" s="273">
        <f>Q717 / AA856*100</f>
        <v>0</v>
      </c>
      <c r="T717" s="129">
        <f>IF(S717&lt;0,R717,0)</f>
        <v>0</v>
      </c>
      <c r="U717" s="273">
        <f>IF(S717&gt;0,R717,0)</f>
        <v>0</v>
      </c>
      <c r="V717" s="120">
        <f>IF(EXACT(D717,UPPER(D717)),1,0.01)/X717</f>
        <v>1</v>
      </c>
      <c r="W717" s="120">
        <v>0</v>
      </c>
      <c r="X717" s="120">
        <v>1</v>
      </c>
      <c r="Y717" s="127">
        <f>IF(AND(S717&lt;0,O717&gt;0),O717,0)</f>
        <v>0</v>
      </c>
      <c r="Z717" s="127">
        <f>IF(AND(S717&gt;0,O717&gt;0),O717,0)</f>
        <v>0</v>
      </c>
      <c r="AA717" s="218"/>
      <c r="AB717" s="130">
        <f>_xll.BDH(C717,$AB$11,$D$1,$D$1)</f>
        <v>57.87</v>
      </c>
      <c r="AC717" s="130">
        <f>IF(OR(OR(F717="#N/A N/A",F717="#N/A Real Time"),OR(AB717="#N/A N/A",AB717="#N/A Real Time")),0,  F717 - AB717)</f>
        <v>-0.6699999999999946</v>
      </c>
      <c r="AD717" s="177">
        <f>IF(OR(AB717=0,AB717="#N/A N/A"),0,AC717 / AB717*100)</f>
        <v>-1.1577674097114128</v>
      </c>
      <c r="AE717" s="132">
        <v>0</v>
      </c>
      <c r="AF717" s="133">
        <f>IF(D717 = D856,1,_xll.BDP(K717,$AF$11)*L717)</f>
        <v>1.1298999999999999</v>
      </c>
      <c r="AG717" s="134">
        <f>AC717*AE717*V717/AF717 / AI816</f>
        <v>0</v>
      </c>
      <c r="AH717" s="278">
        <f>AC717*AE717*V717/AF717 / AI856</f>
        <v>0</v>
      </c>
      <c r="AI717" s="223"/>
      <c r="AJ717" s="73"/>
      <c r="AK717" s="65"/>
    </row>
    <row r="718" spans="1:37" s="117" customFormat="1" ht="12" customHeight="1" x14ac:dyDescent="0.2">
      <c r="A718" s="120"/>
      <c r="B718" s="120">
        <v>25963</v>
      </c>
      <c r="C718" s="120" t="s">
        <v>1637</v>
      </c>
      <c r="D718" s="120" t="str">
        <f>_xll.BDP(C718,$D$11)</f>
        <v>USD</v>
      </c>
      <c r="E718" s="120" t="s">
        <v>1638</v>
      </c>
      <c r="F718" s="121">
        <f>_xll.BDP(C718,$F$11)</f>
        <v>504.52</v>
      </c>
      <c r="G718" s="121">
        <f>_xll.BDP(C718,$G$11)</f>
        <v>504.52</v>
      </c>
      <c r="H718" s="122">
        <f>IF(OR(OR(G718="#N/A N/A",G718="#N/A Real Time"),OR(F718="#N/A N/A",F718="#N/A Real Time")),0,  G718 - F718)</f>
        <v>0</v>
      </c>
      <c r="I718" s="123">
        <f>IF(OR(F718=0,F718="#N/A N/A"),0,H718 / F718*100)</f>
        <v>0</v>
      </c>
      <c r="J718" s="124">
        <v>5871</v>
      </c>
      <c r="K718" s="120" t="str">
        <f>CONCATENATE(D856,D718, " Curncy")</f>
        <v>EURUSD Curncy</v>
      </c>
      <c r="L718" s="120">
        <f>IF(D718 = D856,1,_xll.BDP(K718,$L$11))</f>
        <v>1</v>
      </c>
      <c r="M718" s="260">
        <f>IF(D718 = D856,1,_xll.BDP(K718,$M$11)*L718)</f>
        <v>1.1314</v>
      </c>
      <c r="N718" s="126">
        <f>H718*J718*V718/M718</f>
        <v>0</v>
      </c>
      <c r="O718" s="127">
        <f>N718 / AA816</f>
        <v>0</v>
      </c>
      <c r="P718" s="268">
        <f>N718 / AA856</f>
        <v>0</v>
      </c>
      <c r="Q718" s="128">
        <f>IF(OR(OR(J718=0,G718 = "#N/A N/A"),G718="#N/A Real Time"),0,G718*J718*V718/M718)</f>
        <v>2618028.0360615165</v>
      </c>
      <c r="R718" s="129">
        <f>Q718 / AA816*100</f>
        <v>1.3095738366586496</v>
      </c>
      <c r="S718" s="273">
        <f>Q718 / AA856*100</f>
        <v>1.2205818790891036</v>
      </c>
      <c r="T718" s="129">
        <f>IF(S718&lt;0,R718,0)</f>
        <v>0</v>
      </c>
      <c r="U718" s="273">
        <f>IF(S718&gt;0,R718,0)</f>
        <v>1.3095738366586496</v>
      </c>
      <c r="V718" s="120">
        <f>IF(EXACT(D718,UPPER(D718)),1,0.01)/X718</f>
        <v>1</v>
      </c>
      <c r="W718" s="120">
        <v>0</v>
      </c>
      <c r="X718" s="120">
        <v>1</v>
      </c>
      <c r="Y718" s="127">
        <f>IF(AND(S718&lt;0,O718&gt;0),O718,0)</f>
        <v>0</v>
      </c>
      <c r="Z718" s="127">
        <f>IF(AND(S718&gt;0,O718&gt;0),O718,0)</f>
        <v>0</v>
      </c>
      <c r="AA718" s="120"/>
      <c r="AB718" s="130">
        <f>_xll.BDH(C718,$AB$11,$D$1,$D$1)</f>
        <v>503.73</v>
      </c>
      <c r="AC718" s="130">
        <f>IF(OR(OR(F718="#N/A N/A",F718="#N/A Real Time"),OR(AB718="#N/A N/A",AB718="#N/A Real Time")),0,  F718 - AB718)</f>
        <v>0.78999999999996362</v>
      </c>
      <c r="AD718" s="177">
        <f>IF(OR(AB718=0,AB718="#N/A N/A"),0,AC718 / AB718*100)</f>
        <v>0.15683004784308333</v>
      </c>
      <c r="AE718" s="132">
        <v>5871</v>
      </c>
      <c r="AF718" s="133">
        <f>IF(D718 = D856,1,_xll.BDP(K718,$AF$11)*L718)</f>
        <v>1.1298999999999999</v>
      </c>
      <c r="AG718" s="134">
        <f>AC718*AE718*V718/AF718 / AI816</f>
        <v>2.0491260109909127E-5</v>
      </c>
      <c r="AH718" s="278">
        <f>AC718*AE718*V718/AF718 / AI856</f>
        <v>1.9098722087477942E-5</v>
      </c>
      <c r="AI718" s="135"/>
      <c r="AJ718" s="73"/>
      <c r="AK718" s="65"/>
    </row>
    <row r="719" spans="1:37" x14ac:dyDescent="0.2">
      <c r="B719" s="120">
        <v>2230</v>
      </c>
      <c r="C719" s="120" t="s">
        <v>962</v>
      </c>
      <c r="D719" s="120" t="str">
        <f>_xll.BDP(C719,$D$11)</f>
        <v>USD</v>
      </c>
      <c r="E719" s="120" t="s">
        <v>1033</v>
      </c>
      <c r="F719" s="121">
        <f>_xll.BDP(C719,$F$11)</f>
        <v>42.01</v>
      </c>
      <c r="G719" s="121">
        <f>_xll.BDP(C719,$G$11)</f>
        <v>42.01</v>
      </c>
      <c r="H719" s="122">
        <f>IF(OR(OR(G719="#N/A N/A",G719="#N/A Real Time"),OR(F719="#N/A N/A",F719="#N/A Real Time")),0,  G719 - F719)</f>
        <v>0</v>
      </c>
      <c r="I719" s="123">
        <f>IF(OR(F719=0,F719="#N/A N/A"),0,H719 / F719*100)</f>
        <v>0</v>
      </c>
      <c r="J719" s="124">
        <v>0</v>
      </c>
      <c r="K719" s="120" t="str">
        <f>CONCATENATE(D856,D719, " Curncy")</f>
        <v>EURUSD Curncy</v>
      </c>
      <c r="L719" s="120">
        <f>IF(D719 = D856,1,_xll.BDP(K719,$L$11))</f>
        <v>1</v>
      </c>
      <c r="M719" s="260">
        <f>IF(D719 = D856,1,_xll.BDP(K719,$M$11)*L719)</f>
        <v>1.1314</v>
      </c>
      <c r="N719" s="126">
        <f>H719*J719*V719/M719</f>
        <v>0</v>
      </c>
      <c r="O719" s="127">
        <f>N719 / AA816</f>
        <v>0</v>
      </c>
      <c r="P719" s="268">
        <f>N719 / AA856</f>
        <v>0</v>
      </c>
      <c r="Q719" s="128">
        <f>IF(OR(OR(J719=0,G719 = "#N/A N/A"),G719="#N/A Real Time"),0,G719*J719*V719/M719)</f>
        <v>0</v>
      </c>
      <c r="R719" s="129">
        <f>Q719 / AA816*100</f>
        <v>0</v>
      </c>
      <c r="S719" s="273">
        <f>Q719 / AA856*100</f>
        <v>0</v>
      </c>
      <c r="T719" s="129">
        <f>IF(S719&lt;0,R719,0)</f>
        <v>0</v>
      </c>
      <c r="U719" s="273">
        <f>IF(S719&gt;0,R719,0)</f>
        <v>0</v>
      </c>
      <c r="V719" s="120">
        <f>IF(EXACT(D719,UPPER(D719)),1,0.01)/X719</f>
        <v>1</v>
      </c>
      <c r="W719" s="120">
        <v>0</v>
      </c>
      <c r="X719" s="120">
        <v>1</v>
      </c>
      <c r="Y719" s="127">
        <f>IF(AND(S719&lt;0,O719&gt;0),O719,0)</f>
        <v>0</v>
      </c>
      <c r="Z719" s="127">
        <f>IF(AND(S719&gt;0,O719&gt;0),O719,0)</f>
        <v>0</v>
      </c>
      <c r="AA719" s="74"/>
      <c r="AB719" s="130">
        <f>_xll.BDH(C719,$AB$11,$D$1,$D$1)</f>
        <v>42.28</v>
      </c>
      <c r="AC719" s="130">
        <f>IF(OR(OR(F719="#N/A N/A",F719="#N/A Real Time"),OR(AB719="#N/A N/A",AB719="#N/A Real Time")),0,  F719 - AB719)</f>
        <v>-0.27000000000000313</v>
      </c>
      <c r="AD719" s="177">
        <f>IF(OR(AB719=0,AB719="#N/A N/A"),0,AC719 / AB719*100)</f>
        <v>-0.63859981078524863</v>
      </c>
      <c r="AE719" s="132">
        <v>0</v>
      </c>
      <c r="AF719" s="133">
        <f>IF(D719 = D856,1,_xll.BDP(K719,$AF$11)*L719)</f>
        <v>1.1298999999999999</v>
      </c>
      <c r="AG719" s="134">
        <f>AC719*AE719*V719/AF719 / AI816</f>
        <v>0</v>
      </c>
      <c r="AH719" s="278">
        <f>AC719*AE719*V719/AF719 / AI856</f>
        <v>0</v>
      </c>
      <c r="AI719" s="77"/>
      <c r="AJ719" s="73"/>
      <c r="AK719" s="65"/>
    </row>
    <row r="720" spans="1:37" s="117" customFormat="1" ht="12" customHeight="1" x14ac:dyDescent="0.2">
      <c r="A720" s="120"/>
      <c r="B720" s="120">
        <v>2804</v>
      </c>
      <c r="C720" s="120" t="s">
        <v>1656</v>
      </c>
      <c r="D720" s="120" t="str">
        <f>_xll.BDP(C720,$D$11)</f>
        <v>USD</v>
      </c>
      <c r="E720" s="120" t="s">
        <v>1657</v>
      </c>
      <c r="F720" s="121">
        <f>_xll.BDP(C720,$F$11)</f>
        <v>120.95</v>
      </c>
      <c r="G720" s="121">
        <f>_xll.BDP(C720,$G$11)</f>
        <v>120.95</v>
      </c>
      <c r="H720" s="122">
        <f>IF(OR(OR(G720="#N/A N/A",G720="#N/A Real Time"),OR(F720="#N/A N/A",F720="#N/A Real Time")),0,  G720 - F720)</f>
        <v>0</v>
      </c>
      <c r="I720" s="123">
        <f>IF(OR(F720=0,F720="#N/A N/A"),0,H720 / F720*100)</f>
        <v>0</v>
      </c>
      <c r="J720" s="124">
        <v>18400</v>
      </c>
      <c r="K720" s="120" t="str">
        <f>CONCATENATE(D856,D720, " Curncy")</f>
        <v>EURUSD Curncy</v>
      </c>
      <c r="L720" s="120">
        <f>IF(D720 = D856,1,_xll.BDP(K720,$L$11))</f>
        <v>1</v>
      </c>
      <c r="M720" s="260">
        <f>IF(D720 = D856,1,_xll.BDP(K720,$M$11)*L720)</f>
        <v>1.1314</v>
      </c>
      <c r="N720" s="126">
        <f>H720*J720*V720/M720</f>
        <v>0</v>
      </c>
      <c r="O720" s="127">
        <f>N720 / AA816</f>
        <v>0</v>
      </c>
      <c r="P720" s="268">
        <f>N720 / AA856</f>
        <v>0</v>
      </c>
      <c r="Q720" s="128">
        <f>IF(OR(OR(J720=0,G720 = "#N/A N/A"),G720="#N/A Real Time"),0,G720*J720*V720/M720)</f>
        <v>1967014.3185433976</v>
      </c>
      <c r="R720" s="129">
        <f>Q720 / AA816*100</f>
        <v>0.9839277702207343</v>
      </c>
      <c r="S720" s="273">
        <f>Q720 / AA856*100</f>
        <v>0.91706505814762718</v>
      </c>
      <c r="T720" s="129">
        <f>IF(S720&lt;0,R720,0)</f>
        <v>0</v>
      </c>
      <c r="U720" s="273">
        <f>IF(S720&gt;0,R720,0)</f>
        <v>0.9839277702207343</v>
      </c>
      <c r="V720" s="120">
        <f>IF(EXACT(D720,UPPER(D720)),1,0.01)/X720</f>
        <v>1</v>
      </c>
      <c r="W720" s="120">
        <v>0</v>
      </c>
      <c r="X720" s="120">
        <v>1</v>
      </c>
      <c r="Y720" s="127">
        <f>IF(AND(S720&lt;0,O720&gt;0),O720,0)</f>
        <v>0</v>
      </c>
      <c r="Z720" s="127">
        <f>IF(AND(S720&gt;0,O720&gt;0),O720,0)</f>
        <v>0</v>
      </c>
      <c r="AA720" s="120"/>
      <c r="AB720" s="130">
        <f>_xll.BDH(C720,$AB$11,$D$1,$D$1)</f>
        <v>120.33</v>
      </c>
      <c r="AC720" s="130">
        <f>IF(OR(OR(F720="#N/A N/A",F720="#N/A Real Time"),OR(AB720="#N/A N/A",AB720="#N/A Real Time")),0,  F720 - AB720)</f>
        <v>0.62000000000000455</v>
      </c>
      <c r="AD720" s="177">
        <f>IF(OR(AB720=0,AB720="#N/A N/A"),0,AC720 / AB720*100)</f>
        <v>0.51524972990941953</v>
      </c>
      <c r="AE720" s="132">
        <v>18400</v>
      </c>
      <c r="AF720" s="133">
        <f>IF(D720 = D856,1,_xll.BDP(K720,$AF$11)*L720)</f>
        <v>1.1298999999999999</v>
      </c>
      <c r="AG720" s="134">
        <f>AC720*AE720*V720/AF720 / AI816</f>
        <v>5.0400983019703336E-5</v>
      </c>
      <c r="AH720" s="278">
        <f>AC720*AE720*V720/AF720 / AI856</f>
        <v>4.6975850312081051E-5</v>
      </c>
      <c r="AI720" s="135"/>
      <c r="AJ720" s="73"/>
      <c r="AK720" s="65"/>
    </row>
    <row r="721" spans="1:37" x14ac:dyDescent="0.2">
      <c r="B721" s="120">
        <v>2200</v>
      </c>
      <c r="C721" s="120" t="s">
        <v>963</v>
      </c>
      <c r="D721" s="120" t="str">
        <f>_xll.BDP(C721,$D$11)</f>
        <v>USD</v>
      </c>
      <c r="E721" s="120" t="s">
        <v>1034</v>
      </c>
      <c r="F721" s="121">
        <f>_xll.BDP(C721,$F$11)</f>
        <v>46.69</v>
      </c>
      <c r="G721" s="121">
        <f>_xll.BDP(C721,$G$11)</f>
        <v>46.69</v>
      </c>
      <c r="H721" s="122">
        <f>IF(OR(OR(G721="#N/A N/A",G721="#N/A Real Time"),OR(F721="#N/A N/A",F721="#N/A Real Time")),0,  G721 - F721)</f>
        <v>0</v>
      </c>
      <c r="I721" s="123">
        <f>IF(OR(F721=0,F721="#N/A N/A"),0,H721 / F721*100)</f>
        <v>0</v>
      </c>
      <c r="J721" s="124">
        <v>0</v>
      </c>
      <c r="K721" s="120" t="str">
        <f>CONCATENATE(D856,D721, " Curncy")</f>
        <v>EURUSD Curncy</v>
      </c>
      <c r="L721" s="120">
        <f>IF(D721 = D856,1,_xll.BDP(K721,$L$11))</f>
        <v>1</v>
      </c>
      <c r="M721" s="260">
        <f>IF(D721 = D856,1,_xll.BDP(K721,$M$11)*L721)</f>
        <v>1.1314</v>
      </c>
      <c r="N721" s="126">
        <f>H721*J721*V721/M721</f>
        <v>0</v>
      </c>
      <c r="O721" s="127">
        <f>N721 / AA816</f>
        <v>0</v>
      </c>
      <c r="P721" s="268">
        <f>N721 / AA856</f>
        <v>0</v>
      </c>
      <c r="Q721" s="128">
        <f>IF(OR(OR(J721=0,G721 = "#N/A N/A"),G721="#N/A Real Time"),0,G721*J721*V721/M721)</f>
        <v>0</v>
      </c>
      <c r="R721" s="129">
        <f>Q721 / AA816*100</f>
        <v>0</v>
      </c>
      <c r="S721" s="273">
        <f>Q721 / AA856*100</f>
        <v>0</v>
      </c>
      <c r="T721" s="129">
        <f>IF(S721&lt;0,R721,0)</f>
        <v>0</v>
      </c>
      <c r="U721" s="273">
        <f>IF(S721&gt;0,R721,0)</f>
        <v>0</v>
      </c>
      <c r="V721" s="120">
        <f>IF(EXACT(D721,UPPER(D721)),1,0.01)/X721</f>
        <v>1</v>
      </c>
      <c r="W721" s="120">
        <v>0</v>
      </c>
      <c r="X721" s="120">
        <v>1</v>
      </c>
      <c r="Y721" s="127">
        <f>IF(AND(S721&lt;0,O721&gt;0),O721,0)</f>
        <v>0</v>
      </c>
      <c r="Z721" s="127">
        <f>IF(AND(S721&gt;0,O721&gt;0),O721,0)</f>
        <v>0</v>
      </c>
      <c r="AA721" s="74"/>
      <c r="AB721" s="130">
        <f>_xll.BDH(C721,$AB$11,$D$1,$D$1)</f>
        <v>44.8</v>
      </c>
      <c r="AC721" s="130">
        <f>IF(OR(OR(F721="#N/A N/A",F721="#N/A Real Time"),OR(AB721="#N/A N/A",AB721="#N/A Real Time")),0,  F721 - AB721)</f>
        <v>1.8900000000000006</v>
      </c>
      <c r="AD721" s="177">
        <f>IF(OR(AB721=0,AB721="#N/A N/A"),0,AC721 / AB721*100)</f>
        <v>4.2187500000000018</v>
      </c>
      <c r="AE721" s="132">
        <v>0</v>
      </c>
      <c r="AF721" s="133">
        <f>IF(D721 = D856,1,_xll.BDP(K721,$AF$11)*L721)</f>
        <v>1.1298999999999999</v>
      </c>
      <c r="AG721" s="134">
        <f>AC721*AE721*V721/AF721 / AI816</f>
        <v>0</v>
      </c>
      <c r="AH721" s="278">
        <f>AC721*AE721*V721/AF721 / AI856</f>
        <v>0</v>
      </c>
      <c r="AI721" s="77"/>
      <c r="AJ721" s="73"/>
      <c r="AK721" s="65"/>
    </row>
    <row r="722" spans="1:37" x14ac:dyDescent="0.2">
      <c r="B722" s="120">
        <v>18529</v>
      </c>
      <c r="C722" s="120" t="s">
        <v>43</v>
      </c>
      <c r="D722" s="120" t="str">
        <f>_xll.BDP(C722,$D$11)</f>
        <v>USD</v>
      </c>
      <c r="E722" s="120" t="s">
        <v>290</v>
      </c>
      <c r="F722" s="121">
        <f>_xll.BDP(C722,$F$11)</f>
        <v>33.93</v>
      </c>
      <c r="G722" s="121">
        <f>_xll.BDP(C722,$G$11)</f>
        <v>33.93</v>
      </c>
      <c r="H722" s="122">
        <f>IF(OR(OR(G722="#N/A N/A",G722="#N/A Real Time"),OR(F722="#N/A N/A",F722="#N/A Real Time")),0,  G722 - F722)</f>
        <v>0</v>
      </c>
      <c r="I722" s="123">
        <f>IF(OR(F722=0,F722="#N/A N/A"),0,H722 / F722*100)</f>
        <v>0</v>
      </c>
      <c r="J722" s="124">
        <v>-181920</v>
      </c>
      <c r="K722" s="120" t="str">
        <f>CONCATENATE(D856,D722, " Curncy")</f>
        <v>EURUSD Curncy</v>
      </c>
      <c r="L722" s="120">
        <f>IF(D722 = D856,1,_xll.BDP(K722,$L$11))</f>
        <v>1</v>
      </c>
      <c r="M722" s="260">
        <f>IF(D722 = D856,1,_xll.BDP(K722,$M$11)*L722)</f>
        <v>1.1314</v>
      </c>
      <c r="N722" s="126">
        <f>H722*J722*V722/M722</f>
        <v>0</v>
      </c>
      <c r="O722" s="127">
        <f>N722 / AA816</f>
        <v>0</v>
      </c>
      <c r="P722" s="268">
        <f>N722 / AA856</f>
        <v>0</v>
      </c>
      <c r="Q722" s="128">
        <f>IF(OR(OR(J722=0,G722 = "#N/A N/A"),G722="#N/A Real Time"),0,G722*J722*V722/M722)</f>
        <v>-5455670.4967297148</v>
      </c>
      <c r="R722" s="129">
        <f>Q722 / AA816*100</f>
        <v>-2.7290018462506085</v>
      </c>
      <c r="S722" s="273">
        <f>Q722 / AA856*100</f>
        <v>-2.5435528019047036</v>
      </c>
      <c r="T722" s="129">
        <f>IF(S722&lt;0,R722,0)</f>
        <v>-2.7290018462506085</v>
      </c>
      <c r="U722" s="273">
        <f>IF(S722&gt;0,R722,0)</f>
        <v>0</v>
      </c>
      <c r="V722" s="120">
        <f>IF(EXACT(D722,UPPER(D722)),1,0.01)/X722</f>
        <v>1</v>
      </c>
      <c r="W722" s="120">
        <v>0</v>
      </c>
      <c r="X722" s="120">
        <v>1</v>
      </c>
      <c r="Y722" s="127">
        <f>IF(AND(S722&lt;0,O722&gt;0),O722,0)</f>
        <v>0</v>
      </c>
      <c r="Z722" s="127">
        <f>IF(AND(S722&gt;0,O722&gt;0),O722,0)</f>
        <v>0</v>
      </c>
      <c r="AA722" s="74"/>
      <c r="AB722" s="130">
        <f>_xll.BDH(C722,$AB$11,$D$1,$D$1)</f>
        <v>33.090000000000003</v>
      </c>
      <c r="AC722" s="130">
        <f>IF(OR(OR(F722="#N/A N/A",F722="#N/A Real Time"),OR(AB722="#N/A N/A",AB722="#N/A Real Time")),0,  F722 - AB722)</f>
        <v>0.83999999999999631</v>
      </c>
      <c r="AD722" s="177">
        <f>IF(OR(AB722=0,AB722="#N/A N/A"),0,AC722 / AB722*100)</f>
        <v>2.5385312783318108</v>
      </c>
      <c r="AE722" s="132">
        <v>-181920</v>
      </c>
      <c r="AF722" s="133">
        <f>IF(D722 = D856,1,_xll.BDP(K722,$AF$11)*L722)</f>
        <v>1.1298999999999999</v>
      </c>
      <c r="AG722" s="134">
        <f>AC722*AE722*V722/AF722 / AI816</f>
        <v>-6.7513283117051452E-4</v>
      </c>
      <c r="AH722" s="278">
        <f>AC722*AE722*V722/AF722 / AI856</f>
        <v>-6.2925238591952091E-4</v>
      </c>
      <c r="AI722" s="77"/>
      <c r="AJ722" s="73"/>
      <c r="AK722" s="65"/>
    </row>
    <row r="723" spans="1:37" x14ac:dyDescent="0.2">
      <c r="B723" s="120">
        <v>19538</v>
      </c>
      <c r="C723" s="120" t="s">
        <v>42</v>
      </c>
      <c r="D723" s="120" t="str">
        <f>_xll.BDP(C723,$D$11)</f>
        <v>USD</v>
      </c>
      <c r="E723" s="120" t="s">
        <v>317</v>
      </c>
      <c r="F723" s="121">
        <f>_xll.BDP(C723,$F$11)</f>
        <v>351.14</v>
      </c>
      <c r="G723" s="121">
        <f>_xll.BDP(C723,$G$11)</f>
        <v>351.14</v>
      </c>
      <c r="H723" s="122">
        <f>IF(OR(OR(G723="#N/A N/A",G723="#N/A Real Time"),OR(F723="#N/A N/A",F723="#N/A Real Time")),0,  G723 - F723)</f>
        <v>0</v>
      </c>
      <c r="I723" s="123">
        <f>IF(OR(F723=0,F723="#N/A N/A"),0,H723 / F723*100)</f>
        <v>0</v>
      </c>
      <c r="J723" s="124">
        <v>-6241</v>
      </c>
      <c r="K723" s="120" t="str">
        <f>CONCATENATE(D856,D723, " Curncy")</f>
        <v>EURUSD Curncy</v>
      </c>
      <c r="L723" s="120">
        <f>IF(D723 = D856,1,_xll.BDP(K723,$L$11))</f>
        <v>1</v>
      </c>
      <c r="M723" s="260">
        <f>IF(D723 = D856,1,_xll.BDP(K723,$M$11)*L723)</f>
        <v>1.1314</v>
      </c>
      <c r="N723" s="126">
        <f>H723*J723*V723/M723</f>
        <v>0</v>
      </c>
      <c r="O723" s="127">
        <f>N723 / AA816</f>
        <v>0</v>
      </c>
      <c r="P723" s="268">
        <f>N723 / AA856</f>
        <v>0</v>
      </c>
      <c r="Q723" s="128">
        <f>IF(OR(OR(J723=0,G723 = "#N/A N/A"),G723="#N/A Real Time"),0,G723*J723*V723/M723)</f>
        <v>-1936949.5669082552</v>
      </c>
      <c r="R723" s="129">
        <f>Q723 / AA816*100</f>
        <v>-0.96888896559194482</v>
      </c>
      <c r="S723" s="273">
        <f>Q723 / AA856*100</f>
        <v>-0.90304821396578494</v>
      </c>
      <c r="T723" s="129">
        <f>IF(S723&lt;0,R723,0)</f>
        <v>-0.96888896559194482</v>
      </c>
      <c r="U723" s="273">
        <f>IF(S723&gt;0,R723,0)</f>
        <v>0</v>
      </c>
      <c r="V723" s="120">
        <f>IF(EXACT(D723,UPPER(D723)),1,0.01)/X723</f>
        <v>1</v>
      </c>
      <c r="W723" s="120">
        <v>0</v>
      </c>
      <c r="X723" s="120">
        <v>1</v>
      </c>
      <c r="Y723" s="127">
        <f>IF(AND(S723&lt;0,O723&gt;0),O723,0)</f>
        <v>0</v>
      </c>
      <c r="Z723" s="127">
        <f>IF(AND(S723&gt;0,O723&gt;0),O723,0)</f>
        <v>0</v>
      </c>
      <c r="AA723" s="74"/>
      <c r="AB723" s="130">
        <f>_xll.BDH(C723,$AB$11,$D$1,$D$1)</f>
        <v>367.65</v>
      </c>
      <c r="AC723" s="130">
        <f>IF(OR(OR(F723="#N/A N/A",F723="#N/A Real Time"),OR(AB723="#N/A N/A",AB723="#N/A Real Time")),0,  F723 - AB723)</f>
        <v>-16.509999999999991</v>
      </c>
      <c r="AD723" s="177">
        <f>IF(OR(AB723=0,AB723="#N/A N/A"),0,AC723 / AB723*100)</f>
        <v>-4.490684074527401</v>
      </c>
      <c r="AE723" s="132">
        <v>-6241</v>
      </c>
      <c r="AF723" s="133">
        <f>IF(D723 = D856,1,_xll.BDP(K723,$AF$11)*L723)</f>
        <v>1.1298999999999999</v>
      </c>
      <c r="AG723" s="134">
        <f>AC723*AE723*V723/AF723 / AI816</f>
        <v>4.5522986967730535E-4</v>
      </c>
      <c r="AH723" s="278">
        <f>AC723*AE723*V723/AF723 / AI856</f>
        <v>4.2429351441794825E-4</v>
      </c>
      <c r="AI723" s="77"/>
      <c r="AJ723" s="73"/>
      <c r="AK723" s="65"/>
    </row>
    <row r="724" spans="1:37" x14ac:dyDescent="0.2">
      <c r="B724" s="120">
        <v>18214</v>
      </c>
      <c r="C724" s="120" t="s">
        <v>964</v>
      </c>
      <c r="D724" s="120" t="str">
        <f>_xll.BDP(C724,$D$11)</f>
        <v>USD</v>
      </c>
      <c r="E724" s="120" t="s">
        <v>1035</v>
      </c>
      <c r="F724" s="121">
        <f>_xll.BDP(C724,$F$11)</f>
        <v>15.39</v>
      </c>
      <c r="G724" s="121">
        <f>_xll.BDP(C724,$G$11)</f>
        <v>15.39</v>
      </c>
      <c r="H724" s="122">
        <f>IF(OR(OR(G724="#N/A N/A",G724="#N/A Real Time"),OR(F724="#N/A N/A",F724="#N/A Real Time")),0,  G724 - F724)</f>
        <v>0</v>
      </c>
      <c r="I724" s="123">
        <f>IF(OR(F724=0,F724="#N/A N/A"),0,H724 / F724*100)</f>
        <v>0</v>
      </c>
      <c r="J724" s="124">
        <v>0</v>
      </c>
      <c r="K724" s="120" t="str">
        <f>CONCATENATE(D856,D724, " Curncy")</f>
        <v>EURUSD Curncy</v>
      </c>
      <c r="L724" s="120">
        <f>IF(D724 = D856,1,_xll.BDP(K724,$L$11))</f>
        <v>1</v>
      </c>
      <c r="M724" s="260">
        <f>IF(D724 = D856,1,_xll.BDP(K724,$M$11)*L724)</f>
        <v>1.1314</v>
      </c>
      <c r="N724" s="126">
        <f>H724*J724*V724/M724</f>
        <v>0</v>
      </c>
      <c r="O724" s="127">
        <f>N724 / AA816</f>
        <v>0</v>
      </c>
      <c r="P724" s="268">
        <f>N724 / AA856</f>
        <v>0</v>
      </c>
      <c r="Q724" s="128">
        <f>IF(OR(OR(J724=0,G724 = "#N/A N/A"),G724="#N/A Real Time"),0,G724*J724*V724/M724)</f>
        <v>0</v>
      </c>
      <c r="R724" s="129">
        <f>Q724 / AA816*100</f>
        <v>0</v>
      </c>
      <c r="S724" s="273">
        <f>Q724 / AA856*100</f>
        <v>0</v>
      </c>
      <c r="T724" s="129">
        <f>IF(S724&lt;0,R724,0)</f>
        <v>0</v>
      </c>
      <c r="U724" s="273">
        <f>IF(S724&gt;0,R724,0)</f>
        <v>0</v>
      </c>
      <c r="V724" s="120">
        <f>IF(EXACT(D724,UPPER(D724)),1,0.01)/X724</f>
        <v>1</v>
      </c>
      <c r="W724" s="120">
        <v>0</v>
      </c>
      <c r="X724" s="120">
        <v>1</v>
      </c>
      <c r="Y724" s="127">
        <f>IF(AND(S724&lt;0,O724&gt;0),O724,0)</f>
        <v>0</v>
      </c>
      <c r="Z724" s="127">
        <f>IF(AND(S724&gt;0,O724&gt;0),O724,0)</f>
        <v>0</v>
      </c>
      <c r="AA724" s="74"/>
      <c r="AB724" s="130">
        <f>_xll.BDH(C724,$AB$11,$D$1,$D$1)</f>
        <v>15.36</v>
      </c>
      <c r="AC724" s="130">
        <f>IF(OR(OR(F724="#N/A N/A",F724="#N/A Real Time"),OR(AB724="#N/A N/A",AB724="#N/A Real Time")),0,  F724 - AB724)</f>
        <v>3.0000000000001137E-2</v>
      </c>
      <c r="AD724" s="177">
        <f>IF(OR(AB724=0,AB724="#N/A N/A"),0,AC724 / AB724*100)</f>
        <v>0.19531250000000741</v>
      </c>
      <c r="AE724" s="132">
        <v>0</v>
      </c>
      <c r="AF724" s="133">
        <f>IF(D724 = D856,1,_xll.BDP(K724,$AF$11)*L724)</f>
        <v>1.1298999999999999</v>
      </c>
      <c r="AG724" s="134">
        <f>AC724*AE724*V724/AF724 / AI816</f>
        <v>0</v>
      </c>
      <c r="AH724" s="278">
        <f>AC724*AE724*V724/AF724 / AI856</f>
        <v>0</v>
      </c>
      <c r="AI724" s="77"/>
      <c r="AJ724" s="73"/>
      <c r="AK724" s="65"/>
    </row>
    <row r="725" spans="1:37" x14ac:dyDescent="0.2">
      <c r="B725" s="120">
        <v>25283</v>
      </c>
      <c r="C725" s="120" t="s">
        <v>41</v>
      </c>
      <c r="D725" s="120" t="str">
        <f>_xll.BDP(C725,$D$11)</f>
        <v>USD</v>
      </c>
      <c r="E725" s="120" t="s">
        <v>288</v>
      </c>
      <c r="F725" s="121">
        <f>_xll.BDP(C725,$F$11)</f>
        <v>26.64</v>
      </c>
      <c r="G725" s="121">
        <f>_xll.BDP(C725,$G$11)</f>
        <v>26.64</v>
      </c>
      <c r="H725" s="122">
        <f>IF(OR(OR(G725="#N/A N/A",G725="#N/A Real Time"),OR(F725="#N/A N/A",F725="#N/A Real Time")),0,  G725 - F725)</f>
        <v>0</v>
      </c>
      <c r="I725" s="123">
        <f>IF(OR(F725=0,F725="#N/A N/A"),0,H725 / F725*100)</f>
        <v>0</v>
      </c>
      <c r="J725" s="124">
        <v>0</v>
      </c>
      <c r="K725" s="120" t="str">
        <f>CONCATENATE(D856,D725, " Curncy")</f>
        <v>EURUSD Curncy</v>
      </c>
      <c r="L725" s="120">
        <f>IF(D725 = D856,1,_xll.BDP(K725,$L$11))</f>
        <v>1</v>
      </c>
      <c r="M725" s="260">
        <f>IF(D725 = D856,1,_xll.BDP(K725,$M$11)*L725)</f>
        <v>1.1314</v>
      </c>
      <c r="N725" s="126">
        <f>H725*J725*V725/M725</f>
        <v>0</v>
      </c>
      <c r="O725" s="127">
        <f>N725 / AA816</f>
        <v>0</v>
      </c>
      <c r="P725" s="268">
        <f>N725 / AA856</f>
        <v>0</v>
      </c>
      <c r="Q725" s="128">
        <f>IF(OR(OR(J725=0,G725 = "#N/A N/A"),G725="#N/A Real Time"),0,G725*J725*V725/M725)</f>
        <v>0</v>
      </c>
      <c r="R725" s="129">
        <f>Q725 / AA816*100</f>
        <v>0</v>
      </c>
      <c r="S725" s="273">
        <f>Q725 / AA856*100</f>
        <v>0</v>
      </c>
      <c r="T725" s="129">
        <f>IF(S725&lt;0,R725,0)</f>
        <v>0</v>
      </c>
      <c r="U725" s="273">
        <f>IF(S725&gt;0,R725,0)</f>
        <v>0</v>
      </c>
      <c r="V725" s="120">
        <f>IF(EXACT(D725,UPPER(D725)),1,0.01)/X725</f>
        <v>1</v>
      </c>
      <c r="W725" s="120">
        <v>0</v>
      </c>
      <c r="X725" s="120">
        <v>1</v>
      </c>
      <c r="Y725" s="127">
        <f>IF(AND(S725&lt;0,O725&gt;0),O725,0)</f>
        <v>0</v>
      </c>
      <c r="Z725" s="127">
        <f>IF(AND(S725&gt;0,O725&gt;0),O725,0)</f>
        <v>0</v>
      </c>
      <c r="AA725" s="74"/>
      <c r="AB725" s="130">
        <f>_xll.BDH(C725,$AB$11,$D$1,$D$1)</f>
        <v>26.87</v>
      </c>
      <c r="AC725" s="130">
        <f>IF(OR(OR(F725="#N/A N/A",F725="#N/A Real Time"),OR(AB725="#N/A N/A",AB725="#N/A Real Time")),0,  F725 - AB725)</f>
        <v>-0.23000000000000043</v>
      </c>
      <c r="AD725" s="177">
        <f>IF(OR(AB725=0,AB725="#N/A N/A"),0,AC725 / AB725*100)</f>
        <v>-0.8559732043170839</v>
      </c>
      <c r="AE725" s="132">
        <v>0</v>
      </c>
      <c r="AF725" s="133">
        <f>IF(D725 = D856,1,_xll.BDP(K725,$AF$11)*L725)</f>
        <v>1.1298999999999999</v>
      </c>
      <c r="AG725" s="134">
        <f>AC725*AE725*V725/AF725 / AI816</f>
        <v>0</v>
      </c>
      <c r="AH725" s="278">
        <f>AC725*AE725*V725/AF725 / AI856</f>
        <v>0</v>
      </c>
      <c r="AI725" s="77"/>
      <c r="AJ725" s="73"/>
      <c r="AK725" s="65"/>
    </row>
    <row r="726" spans="1:37" x14ac:dyDescent="0.2">
      <c r="B726" s="120">
        <v>675</v>
      </c>
      <c r="C726" s="120" t="s">
        <v>965</v>
      </c>
      <c r="D726" s="120" t="str">
        <f>_xll.BDP(C726,$D$11)</f>
        <v>USD</v>
      </c>
      <c r="E726" s="120" t="s">
        <v>1036</v>
      </c>
      <c r="F726" s="121">
        <f>_xll.BDP(C726,$F$11)</f>
        <v>190.01</v>
      </c>
      <c r="G726" s="121">
        <f>_xll.BDP(C726,$G$11)</f>
        <v>190.01</v>
      </c>
      <c r="H726" s="122">
        <f>IF(OR(OR(G726="#N/A N/A",G726="#N/A Real Time"),OR(F726="#N/A N/A",F726="#N/A Real Time")),0,  G726 - F726)</f>
        <v>0</v>
      </c>
      <c r="I726" s="123">
        <f>IF(OR(F726=0,F726="#N/A N/A"),0,H726 / F726*100)</f>
        <v>0</v>
      </c>
      <c r="J726" s="124">
        <v>-46912</v>
      </c>
      <c r="K726" s="120" t="str">
        <f>CONCATENATE(D856,D726, " Curncy")</f>
        <v>EURUSD Curncy</v>
      </c>
      <c r="L726" s="120">
        <f>IF(D726 = D856,1,_xll.BDP(K726,$L$11))</f>
        <v>1</v>
      </c>
      <c r="M726" s="260">
        <f>IF(D726 = D856,1,_xll.BDP(K726,$M$11)*L726)</f>
        <v>1.1314</v>
      </c>
      <c r="N726" s="126">
        <f>H726*J726*V726/M726</f>
        <v>0</v>
      </c>
      <c r="O726" s="127">
        <f>N726 / AA816</f>
        <v>0</v>
      </c>
      <c r="P726" s="268">
        <f>N726 / AA856</f>
        <v>0</v>
      </c>
      <c r="Q726" s="128">
        <f>IF(OR(OR(J726=0,G726 = "#N/A N/A"),G726="#N/A Real Time"),0,G726*J726*V726/M726)</f>
        <v>-7878512.5684992038</v>
      </c>
      <c r="R726" s="129">
        <f>Q726 / AA816*100</f>
        <v>-3.9409409637240649</v>
      </c>
      <c r="S726" s="273">
        <f>Q726 / AA856*100</f>
        <v>-3.6731347192723187</v>
      </c>
      <c r="T726" s="129">
        <f>IF(S726&lt;0,R726,0)</f>
        <v>-3.9409409637240649</v>
      </c>
      <c r="U726" s="273">
        <f>IF(S726&gt;0,R726,0)</f>
        <v>0</v>
      </c>
      <c r="V726" s="120">
        <f>IF(EXACT(D726,UPPER(D726)),1,0.01)/X726</f>
        <v>1</v>
      </c>
      <c r="W726" s="120">
        <v>0</v>
      </c>
      <c r="X726" s="120">
        <v>1</v>
      </c>
      <c r="Y726" s="127">
        <f>IF(AND(S726&lt;0,O726&gt;0),O726,0)</f>
        <v>0</v>
      </c>
      <c r="Z726" s="127">
        <f>IF(AND(S726&gt;0,O726&gt;0),O726,0)</f>
        <v>0</v>
      </c>
      <c r="AA726" s="74"/>
      <c r="AB726" s="130">
        <f>_xll.BDH(C726,$AB$11,$D$1,$D$1)</f>
        <v>191.54</v>
      </c>
      <c r="AC726" s="130">
        <f>IF(OR(OR(F726="#N/A N/A",F726="#N/A Real Time"),OR(AB726="#N/A N/A",AB726="#N/A Real Time")),0,  F726 - AB726)</f>
        <v>-1.5300000000000011</v>
      </c>
      <c r="AD726" s="177">
        <f>IF(OR(AB726=0,AB726="#N/A N/A"),0,AC726 / AB726*100)</f>
        <v>-0.79878876474887817</v>
      </c>
      <c r="AE726" s="132">
        <v>-46912</v>
      </c>
      <c r="AF726" s="133">
        <f>IF(D726 = D856,1,_xll.BDP(K726,$AF$11)*L726)</f>
        <v>1.1298999999999999</v>
      </c>
      <c r="AG726" s="134">
        <f>AC726*AE726*V726/AF726 / AI816</f>
        <v>3.1710630264665762E-4</v>
      </c>
      <c r="AH726" s="278">
        <f>AC726*AE726*V726/AF726 / AI856</f>
        <v>2.9555650135481312E-4</v>
      </c>
      <c r="AI726" s="77"/>
      <c r="AJ726" s="73"/>
      <c r="AK726" s="65"/>
    </row>
    <row r="727" spans="1:37" x14ac:dyDescent="0.2">
      <c r="B727" s="120">
        <v>10022</v>
      </c>
      <c r="C727" s="120" t="s">
        <v>966</v>
      </c>
      <c r="D727" s="120" t="str">
        <f>_xll.BDP(C727,$D$11)</f>
        <v>USD</v>
      </c>
      <c r="E727" s="120" t="s">
        <v>1037</v>
      </c>
      <c r="F727" s="121">
        <f>_xll.BDP(C727,$F$11)</f>
        <v>2970.1</v>
      </c>
      <c r="G727" s="121">
        <f>_xll.BDP(C727,$G$11)</f>
        <v>2970.1</v>
      </c>
      <c r="H727" s="122">
        <f>IF(OR(OR(G727="#N/A N/A",G727="#N/A Real Time"),OR(F727="#N/A N/A",F727="#N/A Real Time")),0,  G727 - F727)</f>
        <v>0</v>
      </c>
      <c r="I727" s="123">
        <f>IF(OR(F727=0,F727="#N/A N/A"),0,H727 / F727*100)</f>
        <v>0</v>
      </c>
      <c r="J727" s="124">
        <v>0</v>
      </c>
      <c r="K727" s="120" t="str">
        <f>CONCATENATE(D856,D727, " Curncy")</f>
        <v>EURUSD Curncy</v>
      </c>
      <c r="L727" s="120">
        <f>IF(D727 = D856,1,_xll.BDP(K727,$L$11))</f>
        <v>1</v>
      </c>
      <c r="M727" s="260">
        <f>IF(D727 = D856,1,_xll.BDP(K727,$M$11)*L727)</f>
        <v>1.1314</v>
      </c>
      <c r="N727" s="126">
        <f>H727*J727*V727/M727</f>
        <v>0</v>
      </c>
      <c r="O727" s="127">
        <f>N727 / AA816</f>
        <v>0</v>
      </c>
      <c r="P727" s="268">
        <f>N727 / AA856</f>
        <v>0</v>
      </c>
      <c r="Q727" s="128">
        <f>IF(OR(OR(J727=0,G727 = "#N/A N/A"),G727="#N/A Real Time"),0,G727*J727*V727/M727)</f>
        <v>0</v>
      </c>
      <c r="R727" s="129">
        <f>Q727 / AA816*100</f>
        <v>0</v>
      </c>
      <c r="S727" s="273">
        <f>Q727 / AA856*100</f>
        <v>0</v>
      </c>
      <c r="T727" s="129">
        <f>IF(S727&lt;0,R727,0)</f>
        <v>0</v>
      </c>
      <c r="U727" s="273">
        <f>IF(S727&gt;0,R727,0)</f>
        <v>0</v>
      </c>
      <c r="V727" s="120">
        <f>IF(EXACT(D727,UPPER(D727)),1,0.01)/X727</f>
        <v>1</v>
      </c>
      <c r="W727" s="120">
        <v>0</v>
      </c>
      <c r="X727" s="120">
        <v>1</v>
      </c>
      <c r="Y727" s="127">
        <f>IF(AND(S727&lt;0,O727&gt;0),O727,0)</f>
        <v>0</v>
      </c>
      <c r="Z727" s="127">
        <f>IF(AND(S727&gt;0,O727&gt;0),O727,0)</f>
        <v>0</v>
      </c>
      <c r="AA727" s="74"/>
      <c r="AB727" s="130">
        <f>_xll.BDH(C727,$AB$11,$D$1,$D$1)</f>
        <v>2944.25</v>
      </c>
      <c r="AC727" s="130">
        <f>IF(OR(OR(F727="#N/A N/A",F727="#N/A Real Time"),OR(AB727="#N/A N/A",AB727="#N/A Real Time")),0,  F727 - AB727)</f>
        <v>25.849999999999909</v>
      </c>
      <c r="AD727" s="177">
        <f>IF(OR(AB727=0,AB727="#N/A N/A"),0,AC727 / AB727*100)</f>
        <v>0.8779825082788455</v>
      </c>
      <c r="AE727" s="132">
        <v>0</v>
      </c>
      <c r="AF727" s="133">
        <f>IF(D727 = D856,1,_xll.BDP(K727,$AF$11)*L727)</f>
        <v>1.1298999999999999</v>
      </c>
      <c r="AG727" s="134">
        <f>AC727*AE727*V727/AF727 / AI816</f>
        <v>0</v>
      </c>
      <c r="AH727" s="278">
        <f>AC727*AE727*V727/AF727 / AI856</f>
        <v>0</v>
      </c>
      <c r="AI727" s="77"/>
      <c r="AJ727" s="73"/>
      <c r="AK727" s="65"/>
    </row>
    <row r="728" spans="1:37" x14ac:dyDescent="0.2">
      <c r="A728" s="209"/>
      <c r="B728" s="120">
        <v>20170</v>
      </c>
      <c r="C728" s="120" t="s">
        <v>1487</v>
      </c>
      <c r="D728" s="120" t="str">
        <f>_xll.BDP(C728,$D$11)</f>
        <v>USD</v>
      </c>
      <c r="E728" s="120" t="s">
        <v>1490</v>
      </c>
      <c r="F728" s="121">
        <f>_xll.BDP(C728,$F$11)</f>
        <v>65.33</v>
      </c>
      <c r="G728" s="121">
        <f>_xll.BDP(C728,$G$11)</f>
        <v>65.33</v>
      </c>
      <c r="H728" s="122">
        <f>IF(OR(OR(G728="#N/A N/A",G728="#N/A Real Time"),OR(F728="#N/A N/A",F728="#N/A Real Time")),0,  G728 - F728)</f>
        <v>0</v>
      </c>
      <c r="I728" s="123">
        <f>IF(OR(F728=0,F728="#N/A N/A"),0,H728 / F728*100)</f>
        <v>0</v>
      </c>
      <c r="J728" s="124">
        <v>0</v>
      </c>
      <c r="K728" s="120" t="str">
        <f>CONCATENATE(D856,D728, " Curncy")</f>
        <v>EURUSD Curncy</v>
      </c>
      <c r="L728" s="120">
        <f>IF(D728 = D856,1,_xll.BDP(K728,$L$11))</f>
        <v>1</v>
      </c>
      <c r="M728" s="260">
        <f>IF(D728 = D856,1,_xll.BDP(K728,$M$11)*L728)</f>
        <v>1.1314</v>
      </c>
      <c r="N728" s="126">
        <f>H728*J728*V728/M728</f>
        <v>0</v>
      </c>
      <c r="O728" s="127">
        <f>N728 / AA816</f>
        <v>0</v>
      </c>
      <c r="P728" s="268">
        <f>N728 / AA856</f>
        <v>0</v>
      </c>
      <c r="Q728" s="128">
        <f>IF(OR(OR(J728=0,G728 = "#N/A N/A"),G728="#N/A Real Time"),0,G728*J728*V728/M728)</f>
        <v>0</v>
      </c>
      <c r="R728" s="129">
        <f>Q728 / AA816*100</f>
        <v>0</v>
      </c>
      <c r="S728" s="273">
        <f>Q728 / AA856*100</f>
        <v>0</v>
      </c>
      <c r="T728" s="129">
        <f>IF(S728&lt;0,R728,0)</f>
        <v>0</v>
      </c>
      <c r="U728" s="273">
        <f>IF(S728&gt;0,R728,0)</f>
        <v>0</v>
      </c>
      <c r="V728" s="120">
        <f>IF(EXACT(D728,UPPER(D728)),1,0.01)/X728</f>
        <v>1</v>
      </c>
      <c r="W728" s="120">
        <v>0</v>
      </c>
      <c r="X728" s="120">
        <v>1</v>
      </c>
      <c r="Y728" s="127">
        <f>IF(AND(S728&lt;0,O728&gt;0),O728,0)</f>
        <v>0</v>
      </c>
      <c r="Z728" s="127">
        <f>IF(AND(S728&gt;0,O728&gt;0),O728,0)</f>
        <v>0</v>
      </c>
      <c r="AA728" s="218"/>
      <c r="AB728" s="130">
        <f>_xll.BDH(C728,$AB$11,$D$1,$D$1)</f>
        <v>67.180000000000007</v>
      </c>
      <c r="AC728" s="130">
        <f>IF(OR(OR(F728="#N/A N/A",F728="#N/A Real Time"),OR(AB728="#N/A N/A",AB728="#N/A Real Time")),0,  F728 - AB728)</f>
        <v>-1.8500000000000085</v>
      </c>
      <c r="AD728" s="177">
        <f>IF(OR(AB728=0,AB728="#N/A N/A"),0,AC728 / AB728*100)</f>
        <v>-2.7537957725513666</v>
      </c>
      <c r="AE728" s="132">
        <v>0</v>
      </c>
      <c r="AF728" s="133">
        <f>IF(D728 = D856,1,_xll.BDP(K728,$AF$11)*L728)</f>
        <v>1.1298999999999999</v>
      </c>
      <c r="AG728" s="134">
        <f>AC728*AE728*V728/AF728 / AI816</f>
        <v>0</v>
      </c>
      <c r="AH728" s="278">
        <f>AC728*AE728*V728/AF728 / AI856</f>
        <v>0</v>
      </c>
      <c r="AI728" s="223"/>
      <c r="AJ728" s="73"/>
      <c r="AK728" s="65"/>
    </row>
    <row r="729" spans="1:37" x14ac:dyDescent="0.2">
      <c r="A729" s="209"/>
      <c r="B729" s="120">
        <v>24350</v>
      </c>
      <c r="C729" s="120" t="s">
        <v>1465</v>
      </c>
      <c r="D729" s="120" t="str">
        <f>_xll.BDP(C729,$D$11)</f>
        <v>USD</v>
      </c>
      <c r="E729" s="120" t="s">
        <v>1466</v>
      </c>
      <c r="F729" s="121">
        <f>_xll.BDP(C729,$F$11)</f>
        <v>22.83</v>
      </c>
      <c r="G729" s="121">
        <f>_xll.BDP(C729,$G$11)</f>
        <v>22.83</v>
      </c>
      <c r="H729" s="122">
        <f>IF(OR(OR(G729="#N/A N/A",G729="#N/A Real Time"),OR(F729="#N/A N/A",F729="#N/A Real Time")),0,  G729 - F729)</f>
        <v>0</v>
      </c>
      <c r="I729" s="123">
        <f>IF(OR(F729=0,F729="#N/A N/A"),0,H729 / F729*100)</f>
        <v>0</v>
      </c>
      <c r="J729" s="124">
        <v>0</v>
      </c>
      <c r="K729" s="120" t="str">
        <f>CONCATENATE(D856,D729, " Curncy")</f>
        <v>EURUSD Curncy</v>
      </c>
      <c r="L729" s="120">
        <f>IF(D729 = D856,1,_xll.BDP(K729,$L$11))</f>
        <v>1</v>
      </c>
      <c r="M729" s="260">
        <f>IF(D729 = D856,1,_xll.BDP(K729,$M$11)*L729)</f>
        <v>1.1314</v>
      </c>
      <c r="N729" s="126">
        <f>H729*J729*V729/M729</f>
        <v>0</v>
      </c>
      <c r="O729" s="127">
        <f>N729 / AA816</f>
        <v>0</v>
      </c>
      <c r="P729" s="268">
        <f>N729 / AA856</f>
        <v>0</v>
      </c>
      <c r="Q729" s="128">
        <f>IF(OR(OR(J729=0,G729 = "#N/A N/A"),G729="#N/A Real Time"),0,G729*J729*V729/M729)</f>
        <v>0</v>
      </c>
      <c r="R729" s="129">
        <f>Q729 / AA816*100</f>
        <v>0</v>
      </c>
      <c r="S729" s="273">
        <f>Q729 / AA856*100</f>
        <v>0</v>
      </c>
      <c r="T729" s="129">
        <f>IF(S729&lt;0,R729,0)</f>
        <v>0</v>
      </c>
      <c r="U729" s="273">
        <f>IF(S729&gt;0,R729,0)</f>
        <v>0</v>
      </c>
      <c r="V729" s="120">
        <f>IF(EXACT(D729,UPPER(D729)),1,0.01)/X729</f>
        <v>1</v>
      </c>
      <c r="W729" s="120">
        <v>0</v>
      </c>
      <c r="X729" s="120">
        <v>1</v>
      </c>
      <c r="Y729" s="127">
        <f>IF(AND(S729&lt;0,O729&gt;0),O729,0)</f>
        <v>0</v>
      </c>
      <c r="Z729" s="127">
        <f>IF(AND(S729&gt;0,O729&gt;0),O729,0)</f>
        <v>0</v>
      </c>
      <c r="AA729" s="218"/>
      <c r="AB729" s="130">
        <f>_xll.BDH(C729,$AB$11,$D$1,$D$1)</f>
        <v>22.75</v>
      </c>
      <c r="AC729" s="130">
        <f>IF(OR(OR(F729="#N/A N/A",F729="#N/A Real Time"),OR(AB729="#N/A N/A",AB729="#N/A Real Time")),0,  F729 - AB729)</f>
        <v>7.9999999999998295E-2</v>
      </c>
      <c r="AD729" s="177">
        <f>IF(OR(AB729=0,AB729="#N/A N/A"),0,AC729 / AB729*100)</f>
        <v>0.35164835164834413</v>
      </c>
      <c r="AE729" s="132">
        <v>0</v>
      </c>
      <c r="AF729" s="133">
        <f>IF(D729 = D856,1,_xll.BDP(K729,$AF$11)*L729)</f>
        <v>1.1298999999999999</v>
      </c>
      <c r="AG729" s="134">
        <f>AC729*AE729*V729/AF729 / AI816</f>
        <v>0</v>
      </c>
      <c r="AH729" s="278">
        <f>AC729*AE729*V729/AF729 / AI856</f>
        <v>0</v>
      </c>
      <c r="AI729" s="223"/>
      <c r="AJ729" s="73"/>
      <c r="AK729" s="65"/>
    </row>
    <row r="730" spans="1:37" x14ac:dyDescent="0.2">
      <c r="B730" s="120">
        <v>18242</v>
      </c>
      <c r="C730" s="120" t="s">
        <v>967</v>
      </c>
      <c r="D730" s="120" t="str">
        <f>_xll.BDP(C730,$D$11)</f>
        <v>USD</v>
      </c>
      <c r="E730" s="120" t="s">
        <v>1038</v>
      </c>
      <c r="F730" s="121">
        <f>_xll.BDP(C730,$F$11)</f>
        <v>54.5</v>
      </c>
      <c r="G730" s="121">
        <f>_xll.BDP(C730,$G$11)</f>
        <v>54.5</v>
      </c>
      <c r="H730" s="122">
        <f>IF(OR(OR(G730="#N/A N/A",G730="#N/A Real Time"),OR(F730="#N/A N/A",F730="#N/A Real Time")),0,  G730 - F730)</f>
        <v>0</v>
      </c>
      <c r="I730" s="123">
        <f>IF(OR(F730=0,F730="#N/A N/A"),0,H730 / F730*100)</f>
        <v>0</v>
      </c>
      <c r="J730" s="124">
        <v>0</v>
      </c>
      <c r="K730" s="120" t="str">
        <f>CONCATENATE(D856,D730, " Curncy")</f>
        <v>EURUSD Curncy</v>
      </c>
      <c r="L730" s="120">
        <f>IF(D730 = D856,1,_xll.BDP(K730,$L$11))</f>
        <v>1</v>
      </c>
      <c r="M730" s="260">
        <f>IF(D730 = D856,1,_xll.BDP(K730,$M$11)*L730)</f>
        <v>1.1314</v>
      </c>
      <c r="N730" s="126">
        <f>H730*J730*V730/M730</f>
        <v>0</v>
      </c>
      <c r="O730" s="127">
        <f>N730 / AA816</f>
        <v>0</v>
      </c>
      <c r="P730" s="268">
        <f>N730 / AA856</f>
        <v>0</v>
      </c>
      <c r="Q730" s="128">
        <f>IF(OR(OR(J730=0,G730 = "#N/A N/A"),G730="#N/A Real Time"),0,G730*J730*V730/M730)</f>
        <v>0</v>
      </c>
      <c r="R730" s="129">
        <f>Q730 / AA816*100</f>
        <v>0</v>
      </c>
      <c r="S730" s="273">
        <f>Q730 / AA856*100</f>
        <v>0</v>
      </c>
      <c r="T730" s="129">
        <f>IF(S730&lt;0,R730,0)</f>
        <v>0</v>
      </c>
      <c r="U730" s="273">
        <f>IF(S730&gt;0,R730,0)</f>
        <v>0</v>
      </c>
      <c r="V730" s="120">
        <f>IF(EXACT(D730,UPPER(D730)),1,0.01)/X730</f>
        <v>1</v>
      </c>
      <c r="W730" s="120">
        <v>0</v>
      </c>
      <c r="X730" s="120">
        <v>1</v>
      </c>
      <c r="Y730" s="127">
        <f>IF(AND(S730&lt;0,O730&gt;0),O730,0)</f>
        <v>0</v>
      </c>
      <c r="Z730" s="127">
        <f>IF(AND(S730&gt;0,O730&gt;0),O730,0)</f>
        <v>0</v>
      </c>
      <c r="AA730" s="74"/>
      <c r="AB730" s="130">
        <f>_xll.BDH(C730,$AB$11,$D$1,$D$1)</f>
        <v>53.79</v>
      </c>
      <c r="AC730" s="130">
        <f>IF(OR(OR(F730="#N/A N/A",F730="#N/A Real Time"),OR(AB730="#N/A N/A",AB730="#N/A Real Time")),0,  F730 - AB730)</f>
        <v>0.71000000000000085</v>
      </c>
      <c r="AD730" s="177">
        <f>IF(OR(AB730=0,AB730="#N/A N/A"),0,AC730 / AB730*100)</f>
        <v>1.3199479457148187</v>
      </c>
      <c r="AE730" s="132">
        <v>0</v>
      </c>
      <c r="AF730" s="133">
        <f>IF(D730 = D856,1,_xll.BDP(K730,$AF$11)*L730)</f>
        <v>1.1298999999999999</v>
      </c>
      <c r="AG730" s="134">
        <f>AC730*AE730*V730/AF730 / AI816</f>
        <v>0</v>
      </c>
      <c r="AH730" s="278">
        <f>AC730*AE730*V730/AF730 / AI856</f>
        <v>0</v>
      </c>
      <c r="AI730" s="77"/>
      <c r="AJ730" s="73"/>
      <c r="AK730" s="65"/>
    </row>
    <row r="731" spans="1:37" x14ac:dyDescent="0.2">
      <c r="B731" s="120">
        <v>21176</v>
      </c>
      <c r="C731" s="120"/>
      <c r="D731" s="120" t="s">
        <v>32</v>
      </c>
      <c r="E731" s="120" t="s">
        <v>40</v>
      </c>
      <c r="F731" s="121">
        <v>0</v>
      </c>
      <c r="G731" s="121">
        <v>0</v>
      </c>
      <c r="H731" s="122">
        <f>IF(OR(OR(G731="#N/A N/A",G731="#N/A Real Time"),OR(F731="#N/A N/A",F731="#N/A Real Time")),0,  G731 - F731)</f>
        <v>0</v>
      </c>
      <c r="I731" s="123">
        <f>IF(OR(F731=0,F731="#N/A N/A"),0,H731 / F731*100)</f>
        <v>0</v>
      </c>
      <c r="J731" s="124">
        <v>5806659</v>
      </c>
      <c r="K731" s="120" t="str">
        <f>CONCATENATE(D856,D731, " Curncy")</f>
        <v>EURUSD Curncy</v>
      </c>
      <c r="L731" s="120">
        <f>IF(D731 = D856,1,_xll.BDP(K731,$L$11))</f>
        <v>1</v>
      </c>
      <c r="M731" s="260">
        <f>IF(D731 = D856,1,_xll.BDP(K731,$M$11)*L731)</f>
        <v>1.1314</v>
      </c>
      <c r="N731" s="126">
        <f>H731*J731*V731/M731</f>
        <v>0</v>
      </c>
      <c r="O731" s="127">
        <f>N731 / AA816</f>
        <v>0</v>
      </c>
      <c r="P731" s="268">
        <f>N731 / AA856</f>
        <v>0</v>
      </c>
      <c r="Q731" s="128">
        <f>IF(OR(OR(J731=0,G731 = "#N/A N/A"),G731="#N/A Real Time"),0,G731*J731*V731/M731)</f>
        <v>0</v>
      </c>
      <c r="R731" s="129">
        <f>Q731 / AA816*100</f>
        <v>0</v>
      </c>
      <c r="S731" s="273">
        <f>Q731 / AA856*100</f>
        <v>0</v>
      </c>
      <c r="T731" s="129">
        <f>IF(S731&lt;0,R731,0)</f>
        <v>0</v>
      </c>
      <c r="U731" s="273">
        <f>IF(S731&gt;0,R731,0)</f>
        <v>0</v>
      </c>
      <c r="V731" s="120">
        <f>IF(EXACT(D731,UPPER(D731)),1,0.01)/X731</f>
        <v>1</v>
      </c>
      <c r="W731" s="120">
        <v>1</v>
      </c>
      <c r="X731" s="120">
        <v>1</v>
      </c>
      <c r="Y731" s="127">
        <f>IF(AND(S731&lt;0,O731&gt;0),O731,0)</f>
        <v>0</v>
      </c>
      <c r="Z731" s="127">
        <f>IF(AND(S731&gt;0,O731&gt;0),O731,0)</f>
        <v>0</v>
      </c>
      <c r="AA731" s="74"/>
      <c r="AB731" s="130">
        <v>0</v>
      </c>
      <c r="AC731" s="130">
        <f>IF(OR(OR(F731="#N/A N/A",F731="#N/A Real Time"),OR(AB731="#N/A N/A",AB731="#N/A Real Time")),0,  F731 - AB731)</f>
        <v>0</v>
      </c>
      <c r="AD731" s="177">
        <f>IF(OR(AB731=0,AB731="#N/A N/A"),0,AC731 / AB731*100)</f>
        <v>0</v>
      </c>
      <c r="AE731" s="132">
        <v>5806659</v>
      </c>
      <c r="AF731" s="133">
        <f>IF(D731 = D856,1,_xll.BDP(K731,$AF$11)*L731)</f>
        <v>1.1298999999999999</v>
      </c>
      <c r="AG731" s="134">
        <f>AC731*AE731*V731/AF731 / AI816</f>
        <v>0</v>
      </c>
      <c r="AH731" s="278">
        <f>AC731*AE731*V731/AF731 / AI856</f>
        <v>0</v>
      </c>
      <c r="AI731" s="77"/>
      <c r="AJ731" s="73"/>
      <c r="AK731" s="65"/>
    </row>
    <row r="732" spans="1:37" x14ac:dyDescent="0.2">
      <c r="B732" s="120">
        <v>18241</v>
      </c>
      <c r="C732" s="120" t="s">
        <v>968</v>
      </c>
      <c r="D732" s="120" t="str">
        <f>_xll.BDP(C732,$D$11)</f>
        <v>USD</v>
      </c>
      <c r="E732" s="120" t="s">
        <v>1039</v>
      </c>
      <c r="F732" s="121">
        <f>_xll.BDP(C732,$F$11)</f>
        <v>70.5</v>
      </c>
      <c r="G732" s="121">
        <f>_xll.BDP(C732,$G$11)</f>
        <v>70.5</v>
      </c>
      <c r="H732" s="122">
        <f>IF(OR(OR(G732="#N/A N/A",G732="#N/A Real Time"),OR(F732="#N/A N/A",F732="#N/A Real Time")),0,  G732 - F732)</f>
        <v>0</v>
      </c>
      <c r="I732" s="123">
        <f>IF(OR(F732=0,F732="#N/A N/A"),0,H732 / F732*100)</f>
        <v>0</v>
      </c>
      <c r="J732" s="124">
        <v>0</v>
      </c>
      <c r="K732" s="120" t="str">
        <f>CONCATENATE(D856,D732, " Curncy")</f>
        <v>EURUSD Curncy</v>
      </c>
      <c r="L732" s="120">
        <f>IF(D732 = D856,1,_xll.BDP(K732,$L$11))</f>
        <v>1</v>
      </c>
      <c r="M732" s="260">
        <f>IF(D732 = D856,1,_xll.BDP(K732,$M$11)*L732)</f>
        <v>1.1314</v>
      </c>
      <c r="N732" s="126">
        <f>H732*J732*V732/M732</f>
        <v>0</v>
      </c>
      <c r="O732" s="127">
        <f>N732 / AA816</f>
        <v>0</v>
      </c>
      <c r="P732" s="268">
        <f>N732 / AA856</f>
        <v>0</v>
      </c>
      <c r="Q732" s="128">
        <f>IF(OR(OR(J732=0,G732 = "#N/A N/A"),G732="#N/A Real Time"),0,G732*J732*V732/M732)</f>
        <v>0</v>
      </c>
      <c r="R732" s="129">
        <f>Q732 / AA816*100</f>
        <v>0</v>
      </c>
      <c r="S732" s="273">
        <f>Q732 / AA856*100</f>
        <v>0</v>
      </c>
      <c r="T732" s="129">
        <f>IF(S732&lt;0,R732,0)</f>
        <v>0</v>
      </c>
      <c r="U732" s="273">
        <f>IF(S732&gt;0,R732,0)</f>
        <v>0</v>
      </c>
      <c r="V732" s="120">
        <f>IF(EXACT(D732,UPPER(D732)),1,0.01)/X732</f>
        <v>1</v>
      </c>
      <c r="W732" s="120">
        <v>0</v>
      </c>
      <c r="X732" s="120">
        <v>1</v>
      </c>
      <c r="Y732" s="127">
        <f>IF(AND(S732&lt;0,O732&gt;0),O732,0)</f>
        <v>0</v>
      </c>
      <c r="Z732" s="127">
        <f>IF(AND(S732&gt;0,O732&gt;0),O732,0)</f>
        <v>0</v>
      </c>
      <c r="AA732" s="74"/>
      <c r="AB732" s="130">
        <f>_xll.BDH(C732,$AB$11,$D$1,$D$1)</f>
        <v>69.709999999999994</v>
      </c>
      <c r="AC732" s="130">
        <f>IF(OR(OR(F732="#N/A N/A",F732="#N/A Real Time"),OR(AB732="#N/A N/A",AB732="#N/A Real Time")),0,  F732 - AB732)</f>
        <v>0.79000000000000625</v>
      </c>
      <c r="AD732" s="177">
        <f>IF(OR(AB732=0,AB732="#N/A N/A"),0,AC732 / AB732*100)</f>
        <v>1.1332663893272219</v>
      </c>
      <c r="AE732" s="132">
        <v>0</v>
      </c>
      <c r="AF732" s="133">
        <f>IF(D732 = D856,1,_xll.BDP(K732,$AF$11)*L732)</f>
        <v>1.1298999999999999</v>
      </c>
      <c r="AG732" s="134">
        <f>AC732*AE732*V732/AF732 / AI816</f>
        <v>0</v>
      </c>
      <c r="AH732" s="278">
        <f>AC732*AE732*V732/AF732 / AI856</f>
        <v>0</v>
      </c>
      <c r="AI732" s="77"/>
      <c r="AJ732" s="73"/>
      <c r="AK732" s="65"/>
    </row>
    <row r="733" spans="1:37" x14ac:dyDescent="0.2">
      <c r="B733" s="120">
        <v>17965</v>
      </c>
      <c r="C733" s="120" t="s">
        <v>969</v>
      </c>
      <c r="D733" s="120" t="str">
        <f>_xll.BDP(C733,$D$11)</f>
        <v>USD</v>
      </c>
      <c r="E733" s="120" t="s">
        <v>1040</v>
      </c>
      <c r="F733" s="121">
        <f>_xll.BDP(C733,$F$11)</f>
        <v>244.66</v>
      </c>
      <c r="G733" s="121">
        <f>_xll.BDP(C733,$G$11)</f>
        <v>244.66</v>
      </c>
      <c r="H733" s="122">
        <f>IF(OR(OR(G733="#N/A N/A",G733="#N/A Real Time"),OR(F733="#N/A N/A",F733="#N/A Real Time")),0,  G733 - F733)</f>
        <v>0</v>
      </c>
      <c r="I733" s="123">
        <f>IF(OR(F733=0,F733="#N/A N/A"),0,H733 / F733*100)</f>
        <v>0</v>
      </c>
      <c r="J733" s="124">
        <v>0</v>
      </c>
      <c r="K733" s="120" t="str">
        <f>CONCATENATE(D856,D733, " Curncy")</f>
        <v>EURUSD Curncy</v>
      </c>
      <c r="L733" s="120">
        <f>IF(D733 = D856,1,_xll.BDP(K733,$L$11))</f>
        <v>1</v>
      </c>
      <c r="M733" s="260">
        <f>IF(D733 = D856,1,_xll.BDP(K733,$M$11)*L733)</f>
        <v>1.1314</v>
      </c>
      <c r="N733" s="126">
        <f>H733*J733*V733/M733</f>
        <v>0</v>
      </c>
      <c r="O733" s="127">
        <f>N733 / AA816</f>
        <v>0</v>
      </c>
      <c r="P733" s="268">
        <f>N733 / AA856</f>
        <v>0</v>
      </c>
      <c r="Q733" s="128">
        <f>IF(OR(OR(J733=0,G733 = "#N/A N/A"),G733="#N/A Real Time"),0,G733*J733*V733/M733)</f>
        <v>0</v>
      </c>
      <c r="R733" s="129">
        <f>Q733 / AA816*100</f>
        <v>0</v>
      </c>
      <c r="S733" s="273">
        <f>Q733 / AA856*100</f>
        <v>0</v>
      </c>
      <c r="T733" s="129">
        <f>IF(S733&lt;0,R733,0)</f>
        <v>0</v>
      </c>
      <c r="U733" s="273">
        <f>IF(S733&gt;0,R733,0)</f>
        <v>0</v>
      </c>
      <c r="V733" s="120">
        <f>IF(EXACT(D733,UPPER(D733)),1,0.01)/X733</f>
        <v>1</v>
      </c>
      <c r="W733" s="120">
        <v>0</v>
      </c>
      <c r="X733" s="120">
        <v>1</v>
      </c>
      <c r="Y733" s="127">
        <f>IF(AND(S733&lt;0,O733&gt;0),O733,0)</f>
        <v>0</v>
      </c>
      <c r="Z733" s="127">
        <f>IF(AND(S733&gt;0,O733&gt;0),O733,0)</f>
        <v>0</v>
      </c>
      <c r="AA733" s="74"/>
      <c r="AB733" s="130">
        <f>_xll.BDH(C733,$AB$11,$D$1,$D$1)</f>
        <v>245.93</v>
      </c>
      <c r="AC733" s="130">
        <f>IF(OR(OR(F733="#N/A N/A",F733="#N/A Real Time"),OR(AB733="#N/A N/A",AB733="#N/A Real Time")),0,  F733 - AB733)</f>
        <v>-1.2700000000000102</v>
      </c>
      <c r="AD733" s="177">
        <f>IF(OR(AB733=0,AB733="#N/A N/A"),0,AC733 / AB733*100)</f>
        <v>-0.51640710771358123</v>
      </c>
      <c r="AE733" s="132">
        <v>0</v>
      </c>
      <c r="AF733" s="133">
        <f>IF(D733 = D856,1,_xll.BDP(K733,$AF$11)*L733)</f>
        <v>1.1298999999999999</v>
      </c>
      <c r="AG733" s="134">
        <f>AC733*AE733*V733/AF733 / AI816</f>
        <v>0</v>
      </c>
      <c r="AH733" s="278">
        <f>AC733*AE733*V733/AF733 / AI856</f>
        <v>0</v>
      </c>
      <c r="AI733" s="77"/>
      <c r="AJ733" s="73"/>
      <c r="AK733" s="65"/>
    </row>
    <row r="734" spans="1:37" x14ac:dyDescent="0.2">
      <c r="B734" s="120">
        <v>2088</v>
      </c>
      <c r="C734" s="120" t="s">
        <v>970</v>
      </c>
      <c r="D734" s="120" t="str">
        <f>_xll.BDP(C734,$D$11)</f>
        <v>USD</v>
      </c>
      <c r="E734" s="120" t="s">
        <v>1041</v>
      </c>
      <c r="F734" s="121">
        <f>_xll.BDP(C734,$F$11)</f>
        <v>14.94</v>
      </c>
      <c r="G734" s="121">
        <f>_xll.BDP(C734,$G$11)</f>
        <v>14.94</v>
      </c>
      <c r="H734" s="122">
        <f>IF(OR(OR(G734="#N/A N/A",G734="#N/A Real Time"),OR(F734="#N/A N/A",F734="#N/A Real Time")),0,  G734 - F734)</f>
        <v>0</v>
      </c>
      <c r="I734" s="123">
        <f>IF(OR(F734=0,F734="#N/A N/A"),0,H734 / F734*100)</f>
        <v>0</v>
      </c>
      <c r="J734" s="124">
        <v>0</v>
      </c>
      <c r="K734" s="120" t="str">
        <f>CONCATENATE(D856,D734, " Curncy")</f>
        <v>EURUSD Curncy</v>
      </c>
      <c r="L734" s="120">
        <f>IF(D734 = D856,1,_xll.BDP(K734,$L$11))</f>
        <v>1</v>
      </c>
      <c r="M734" s="260">
        <f>IF(D734 = D856,1,_xll.BDP(K734,$M$11)*L734)</f>
        <v>1.1314</v>
      </c>
      <c r="N734" s="126">
        <f>H734*J734*V734/M734</f>
        <v>0</v>
      </c>
      <c r="O734" s="127">
        <f>N734 / AA816</f>
        <v>0</v>
      </c>
      <c r="P734" s="268">
        <f>N734 / AA856</f>
        <v>0</v>
      </c>
      <c r="Q734" s="128">
        <f>IF(OR(OR(J734=0,G734 = "#N/A N/A"),G734="#N/A Real Time"),0,G734*J734*V734/M734)</f>
        <v>0</v>
      </c>
      <c r="R734" s="129">
        <f>Q734 / AA816*100</f>
        <v>0</v>
      </c>
      <c r="S734" s="273">
        <f>Q734 / AA856*100</f>
        <v>0</v>
      </c>
      <c r="T734" s="129">
        <f>IF(S734&lt;0,R734,0)</f>
        <v>0</v>
      </c>
      <c r="U734" s="273">
        <f>IF(S734&gt;0,R734,0)</f>
        <v>0</v>
      </c>
      <c r="V734" s="120">
        <f>IF(EXACT(D734,UPPER(D734)),1,0.01)/X734</f>
        <v>1</v>
      </c>
      <c r="W734" s="120">
        <v>0</v>
      </c>
      <c r="X734" s="120">
        <v>1</v>
      </c>
      <c r="Y734" s="127">
        <f>IF(AND(S734&lt;0,O734&gt;0),O734,0)</f>
        <v>0</v>
      </c>
      <c r="Z734" s="127">
        <f>IF(AND(S734&gt;0,O734&gt;0),O734,0)</f>
        <v>0</v>
      </c>
      <c r="AA734" s="74"/>
      <c r="AB734" s="130">
        <f>_xll.BDH(C734,$AB$11,$D$1,$D$1)</f>
        <v>16.47</v>
      </c>
      <c r="AC734" s="130">
        <f>IF(OR(OR(F734="#N/A N/A",F734="#N/A Real Time"),OR(AB734="#N/A N/A",AB734="#N/A Real Time")),0,  F734 - AB734)</f>
        <v>-1.5299999999999994</v>
      </c>
      <c r="AD734" s="177">
        <f>IF(OR(AB734=0,AB734="#N/A N/A"),0,AC734 / AB734*100)</f>
        <v>-9.2896174863387948</v>
      </c>
      <c r="AE734" s="132">
        <v>0</v>
      </c>
      <c r="AF734" s="133">
        <f>IF(D734 = D856,1,_xll.BDP(K734,$AF$11)*L734)</f>
        <v>1.1298999999999999</v>
      </c>
      <c r="AG734" s="134">
        <f>AC734*AE734*V734/AF734 / AI816</f>
        <v>0</v>
      </c>
      <c r="AH734" s="278">
        <f>AC734*AE734*V734/AF734 / AI856</f>
        <v>0</v>
      </c>
      <c r="AI734" s="77"/>
      <c r="AJ734" s="73"/>
      <c r="AK734" s="65"/>
    </row>
    <row r="735" spans="1:37" x14ac:dyDescent="0.2">
      <c r="B735" s="120">
        <v>19400</v>
      </c>
      <c r="C735" s="120" t="s">
        <v>971</v>
      </c>
      <c r="D735" s="120" t="str">
        <f>_xll.BDP(C735,$D$11)</f>
        <v>USD</v>
      </c>
      <c r="E735" s="120" t="s">
        <v>1042</v>
      </c>
      <c r="F735" s="121">
        <f>_xll.BDP(C735,$F$11)</f>
        <v>168.32</v>
      </c>
      <c r="G735" s="121">
        <f>_xll.BDP(C735,$G$11)</f>
        <v>168.32</v>
      </c>
      <c r="H735" s="122">
        <f>IF(OR(OR(G735="#N/A N/A",G735="#N/A Real Time"),OR(F735="#N/A N/A",F735="#N/A Real Time")),0,  G735 - F735)</f>
        <v>0</v>
      </c>
      <c r="I735" s="123">
        <f>IF(OR(F735=0,F735="#N/A N/A"),0,H735 / F735*100)</f>
        <v>0</v>
      </c>
      <c r="J735" s="124">
        <v>0</v>
      </c>
      <c r="K735" s="120" t="str">
        <f>CONCATENATE(D856,D735, " Curncy")</f>
        <v>EURUSD Curncy</v>
      </c>
      <c r="L735" s="120">
        <f>IF(D735 = D856,1,_xll.BDP(K735,$L$11))</f>
        <v>1</v>
      </c>
      <c r="M735" s="260">
        <f>IF(D735 = D856,1,_xll.BDP(K735,$M$11)*L735)</f>
        <v>1.1314</v>
      </c>
      <c r="N735" s="126">
        <f>H735*J735*V735/M735</f>
        <v>0</v>
      </c>
      <c r="O735" s="127">
        <f>N735 / AA816</f>
        <v>0</v>
      </c>
      <c r="P735" s="268">
        <f>N735 / AA856</f>
        <v>0</v>
      </c>
      <c r="Q735" s="128">
        <f>IF(OR(OR(J735=0,G735 = "#N/A N/A"),G735="#N/A Real Time"),0,G735*J735*V735/M735)</f>
        <v>0</v>
      </c>
      <c r="R735" s="129">
        <f>Q735 / AA816*100</f>
        <v>0</v>
      </c>
      <c r="S735" s="273">
        <f>Q735 / AA856*100</f>
        <v>0</v>
      </c>
      <c r="T735" s="129">
        <f>IF(S735&lt;0,R735,0)</f>
        <v>0</v>
      </c>
      <c r="U735" s="273">
        <f>IF(S735&gt;0,R735,0)</f>
        <v>0</v>
      </c>
      <c r="V735" s="120">
        <f>IF(EXACT(D735,UPPER(D735)),1,0.01)/X735</f>
        <v>1</v>
      </c>
      <c r="W735" s="120">
        <v>0</v>
      </c>
      <c r="X735" s="120">
        <v>1</v>
      </c>
      <c r="Y735" s="127">
        <f>IF(AND(S735&lt;0,O735&gt;0),O735,0)</f>
        <v>0</v>
      </c>
      <c r="Z735" s="127">
        <f>IF(AND(S735&gt;0,O735&gt;0),O735,0)</f>
        <v>0</v>
      </c>
      <c r="AA735" s="74"/>
      <c r="AB735" s="130">
        <f>_xll.BDH(C735,$AB$11,$D$1,$D$1)</f>
        <v>150.91999999999999</v>
      </c>
      <c r="AC735" s="130">
        <f>IF(OR(OR(F735="#N/A N/A",F735="#N/A Real Time"),OR(AB735="#N/A N/A",AB735="#N/A Real Time")),0,  F735 - AB735)</f>
        <v>17.400000000000006</v>
      </c>
      <c r="AD735" s="177">
        <f>IF(OR(AB735=0,AB735="#N/A N/A"),0,AC735 / AB735*100)</f>
        <v>11.529287039491127</v>
      </c>
      <c r="AE735" s="132">
        <v>0</v>
      </c>
      <c r="AF735" s="133">
        <f>IF(D735 = D856,1,_xll.BDP(K735,$AF$11)*L735)</f>
        <v>1.1298999999999999</v>
      </c>
      <c r="AG735" s="134">
        <f>AC735*AE735*V735/AF735 / AI816</f>
        <v>0</v>
      </c>
      <c r="AH735" s="278">
        <f>AC735*AE735*V735/AF735 / AI856</f>
        <v>0</v>
      </c>
      <c r="AI735" s="77"/>
      <c r="AJ735" s="73"/>
      <c r="AK735" s="65"/>
    </row>
    <row r="736" spans="1:37" x14ac:dyDescent="0.2">
      <c r="B736" s="120">
        <v>17873</v>
      </c>
      <c r="C736" s="120" t="s">
        <v>972</v>
      </c>
      <c r="D736" s="120" t="str">
        <f>_xll.BDP(C736,$D$11)</f>
        <v>USD</v>
      </c>
      <c r="E736" s="120" t="s">
        <v>1043</v>
      </c>
      <c r="F736" s="121">
        <f>_xll.BDP(C736,$F$11)</f>
        <v>31.04</v>
      </c>
      <c r="G736" s="121">
        <f>_xll.BDP(C736,$G$11)</f>
        <v>31.04</v>
      </c>
      <c r="H736" s="122">
        <f>IF(OR(OR(G736="#N/A N/A",G736="#N/A Real Time"),OR(F736="#N/A N/A",F736="#N/A Real Time")),0,  G736 - F736)</f>
        <v>0</v>
      </c>
      <c r="I736" s="123">
        <f>IF(OR(F736=0,F736="#N/A N/A"),0,H736 / F736*100)</f>
        <v>0</v>
      </c>
      <c r="J736" s="124">
        <v>0</v>
      </c>
      <c r="K736" s="120" t="str">
        <f>CONCATENATE(D856,D736, " Curncy")</f>
        <v>EURUSD Curncy</v>
      </c>
      <c r="L736" s="120">
        <f>IF(D736 = D856,1,_xll.BDP(K736,$L$11))</f>
        <v>1</v>
      </c>
      <c r="M736" s="260">
        <f>IF(D736 = D856,1,_xll.BDP(K736,$M$11)*L736)</f>
        <v>1.1314</v>
      </c>
      <c r="N736" s="126">
        <f>H736*J736*V736/M736</f>
        <v>0</v>
      </c>
      <c r="O736" s="127">
        <f>N736 / AA816</f>
        <v>0</v>
      </c>
      <c r="P736" s="268">
        <f>N736 / AA856</f>
        <v>0</v>
      </c>
      <c r="Q736" s="128">
        <f>IF(OR(OR(J736=0,G736 = "#N/A N/A"),G736="#N/A Real Time"),0,G736*J736*V736/M736)</f>
        <v>0</v>
      </c>
      <c r="R736" s="129">
        <f>Q736 / AA816*100</f>
        <v>0</v>
      </c>
      <c r="S736" s="273">
        <f>Q736 / AA856*100</f>
        <v>0</v>
      </c>
      <c r="T736" s="129">
        <f>IF(S736&lt;0,R736,0)</f>
        <v>0</v>
      </c>
      <c r="U736" s="273">
        <f>IF(S736&gt;0,R736,0)</f>
        <v>0</v>
      </c>
      <c r="V736" s="120">
        <f>IF(EXACT(D736,UPPER(D736)),1,0.01)/X736</f>
        <v>1</v>
      </c>
      <c r="W736" s="120">
        <v>0</v>
      </c>
      <c r="X736" s="120">
        <v>1</v>
      </c>
      <c r="Y736" s="127">
        <f>IF(AND(S736&lt;0,O736&gt;0),O736,0)</f>
        <v>0</v>
      </c>
      <c r="Z736" s="127">
        <f>IF(AND(S736&gt;0,O736&gt;0),O736,0)</f>
        <v>0</v>
      </c>
      <c r="AA736" s="74"/>
      <c r="AB736" s="130">
        <f>_xll.BDH(C736,$AB$11,$D$1,$D$1)</f>
        <v>30.72</v>
      </c>
      <c r="AC736" s="130">
        <f>IF(OR(OR(F736="#N/A N/A",F736="#N/A Real Time"),OR(AB736="#N/A N/A",AB736="#N/A Real Time")),0,  F736 - AB736)</f>
        <v>0.32000000000000028</v>
      </c>
      <c r="AD736" s="177">
        <f>IF(OR(AB736=0,AB736="#N/A N/A"),0,AC736 / AB736*100)</f>
        <v>1.0416666666666676</v>
      </c>
      <c r="AE736" s="132">
        <v>0</v>
      </c>
      <c r="AF736" s="133">
        <f>IF(D736 = D856,1,_xll.BDP(K736,$AF$11)*L736)</f>
        <v>1.1298999999999999</v>
      </c>
      <c r="AG736" s="134">
        <f>AC736*AE736*V736/AF736 / AI816</f>
        <v>0</v>
      </c>
      <c r="AH736" s="278">
        <f>AC736*AE736*V736/AF736 / AI856</f>
        <v>0</v>
      </c>
      <c r="AI736" s="77"/>
      <c r="AJ736" s="73"/>
      <c r="AK736" s="65"/>
    </row>
    <row r="737" spans="1:37" x14ac:dyDescent="0.2">
      <c r="A737" s="209"/>
      <c r="B737" s="120">
        <v>19184</v>
      </c>
      <c r="C737" s="120" t="s">
        <v>1522</v>
      </c>
      <c r="D737" s="120" t="str">
        <f>_xll.BDP(C737,$D$11)</f>
        <v>USD</v>
      </c>
      <c r="E737" s="120" t="s">
        <v>1523</v>
      </c>
      <c r="F737" s="121">
        <f>_xll.BDP(C737,$F$11)</f>
        <v>115.6</v>
      </c>
      <c r="G737" s="121">
        <f>_xll.BDP(C737,$G$11)</f>
        <v>115.6</v>
      </c>
      <c r="H737" s="122">
        <f>IF(OR(OR(G737="#N/A N/A",G737="#N/A Real Time"),OR(F737="#N/A N/A",F737="#N/A Real Time")),0,  G737 - F737)</f>
        <v>0</v>
      </c>
      <c r="I737" s="123">
        <f>IF(OR(F737=0,F737="#N/A N/A"),0,H737 / F737*100)</f>
        <v>0</v>
      </c>
      <c r="J737" s="124">
        <v>0</v>
      </c>
      <c r="K737" s="120" t="str">
        <f>CONCATENATE(D856,D737, " Curncy")</f>
        <v>EURUSD Curncy</v>
      </c>
      <c r="L737" s="120">
        <f>IF(D737 = D856,1,_xll.BDP(K737,$L$11))</f>
        <v>1</v>
      </c>
      <c r="M737" s="260">
        <f>IF(D737 = D856,1,_xll.BDP(K737,$M$11)*L737)</f>
        <v>1.1314</v>
      </c>
      <c r="N737" s="126">
        <f>H737*J737*V737/M737</f>
        <v>0</v>
      </c>
      <c r="O737" s="127">
        <f>N737 / AA816</f>
        <v>0</v>
      </c>
      <c r="P737" s="268">
        <f>N737 / AA856</f>
        <v>0</v>
      </c>
      <c r="Q737" s="128">
        <f>IF(OR(OR(J737=0,G737 = "#N/A N/A"),G737="#N/A Real Time"),0,G737*J737*V737/M737)</f>
        <v>0</v>
      </c>
      <c r="R737" s="129">
        <f>Q737 / AA816*100</f>
        <v>0</v>
      </c>
      <c r="S737" s="273">
        <f>Q737 / AA856*100</f>
        <v>0</v>
      </c>
      <c r="T737" s="129">
        <f>IF(S737&lt;0,R737,0)</f>
        <v>0</v>
      </c>
      <c r="U737" s="273">
        <f>IF(S737&gt;0,R737,0)</f>
        <v>0</v>
      </c>
      <c r="V737" s="120">
        <f>IF(EXACT(D737,UPPER(D737)),1,0.01)/X737</f>
        <v>1</v>
      </c>
      <c r="W737" s="120">
        <v>0</v>
      </c>
      <c r="X737" s="120">
        <v>1</v>
      </c>
      <c r="Y737" s="127">
        <f>IF(AND(S737&lt;0,O737&gt;0),O737,0)</f>
        <v>0</v>
      </c>
      <c r="Z737" s="127">
        <f>IF(AND(S737&gt;0,O737&gt;0),O737,0)</f>
        <v>0</v>
      </c>
      <c r="AA737" s="218"/>
      <c r="AB737" s="130">
        <f>_xll.BDH(C737,$AB$11,$D$1,$D$1)</f>
        <v>114.52</v>
      </c>
      <c r="AC737" s="130">
        <f>IF(OR(OR(F737="#N/A N/A",F737="#N/A Real Time"),OR(AB737="#N/A N/A",AB737="#N/A Real Time")),0,  F737 - AB737)</f>
        <v>1.0799999999999983</v>
      </c>
      <c r="AD737" s="177">
        <f>IF(OR(AB737=0,AB737="#N/A N/A"),0,AC737 / AB737*100)</f>
        <v>0.94306671323786095</v>
      </c>
      <c r="AE737" s="132">
        <v>0</v>
      </c>
      <c r="AF737" s="133">
        <f>IF(D737 = D856,1,_xll.BDP(K737,$AF$11)*L737)</f>
        <v>1.1298999999999999</v>
      </c>
      <c r="AG737" s="134">
        <f>AC737*AE737*V737/AF737 / AI816</f>
        <v>0</v>
      </c>
      <c r="AH737" s="278">
        <f>AC737*AE737*V737/AF737 / AI856</f>
        <v>0</v>
      </c>
      <c r="AI737" s="223"/>
      <c r="AJ737" s="73"/>
      <c r="AK737" s="65"/>
    </row>
    <row r="738" spans="1:37" x14ac:dyDescent="0.2">
      <c r="B738" s="120">
        <v>11508</v>
      </c>
      <c r="C738" s="120" t="s">
        <v>973</v>
      </c>
      <c r="D738" s="120" t="str">
        <f>_xll.BDP(C738,$D$11)</f>
        <v>USD</v>
      </c>
      <c r="E738" s="120" t="s">
        <v>1044</v>
      </c>
      <c r="F738" s="121">
        <f>_xll.BDP(C738,$F$11)</f>
        <v>29.39</v>
      </c>
      <c r="G738" s="121">
        <f>_xll.BDP(C738,$G$11)</f>
        <v>29.39</v>
      </c>
      <c r="H738" s="122">
        <f>IF(OR(OR(G738="#N/A N/A",G738="#N/A Real Time"),OR(F738="#N/A N/A",F738="#N/A Real Time")),0,  G738 - F738)</f>
        <v>0</v>
      </c>
      <c r="I738" s="123">
        <f>IF(OR(F738=0,F738="#N/A N/A"),0,H738 / F738*100)</f>
        <v>0</v>
      </c>
      <c r="J738" s="124">
        <v>0</v>
      </c>
      <c r="K738" s="120" t="str">
        <f>CONCATENATE(D856,D738, " Curncy")</f>
        <v>EURUSD Curncy</v>
      </c>
      <c r="L738" s="120">
        <f>IF(D738 = D856,1,_xll.BDP(K738,$L$11))</f>
        <v>1</v>
      </c>
      <c r="M738" s="260">
        <f>IF(D738 = D856,1,_xll.BDP(K738,$M$11)*L738)</f>
        <v>1.1314</v>
      </c>
      <c r="N738" s="126">
        <f>H738*J738*V738/M738</f>
        <v>0</v>
      </c>
      <c r="O738" s="127">
        <f>N738 / AA816</f>
        <v>0</v>
      </c>
      <c r="P738" s="268">
        <f>N738 / AA856</f>
        <v>0</v>
      </c>
      <c r="Q738" s="128">
        <f>IF(OR(OR(J738=0,G738 = "#N/A N/A"),G738="#N/A Real Time"),0,G738*J738*V738/M738)</f>
        <v>0</v>
      </c>
      <c r="R738" s="129">
        <f>Q738 / AA816*100</f>
        <v>0</v>
      </c>
      <c r="S738" s="273">
        <f>Q738 / AA856*100</f>
        <v>0</v>
      </c>
      <c r="T738" s="129">
        <f>IF(S738&lt;0,R738,0)</f>
        <v>0</v>
      </c>
      <c r="U738" s="273">
        <f>IF(S738&gt;0,R738,0)</f>
        <v>0</v>
      </c>
      <c r="V738" s="120">
        <f>IF(EXACT(D738,UPPER(D738)),1,0.01)/X738</f>
        <v>1</v>
      </c>
      <c r="W738" s="120">
        <v>0</v>
      </c>
      <c r="X738" s="120">
        <v>1</v>
      </c>
      <c r="Y738" s="127">
        <f>IF(AND(S738&lt;0,O738&gt;0),O738,0)</f>
        <v>0</v>
      </c>
      <c r="Z738" s="127">
        <f>IF(AND(S738&gt;0,O738&gt;0),O738,0)</f>
        <v>0</v>
      </c>
      <c r="AA738" s="74"/>
      <c r="AB738" s="130">
        <f>_xll.BDH(C738,$AB$11,$D$1,$D$1)</f>
        <v>29.41</v>
      </c>
      <c r="AC738" s="130">
        <f>IF(OR(OR(F738="#N/A N/A",F738="#N/A Real Time"),OR(AB738="#N/A N/A",AB738="#N/A Real Time")),0,  F738 - AB738)</f>
        <v>-1.9999999999999574E-2</v>
      </c>
      <c r="AD738" s="177">
        <f>IF(OR(AB738=0,AB738="#N/A N/A"),0,AC738 / AB738*100)</f>
        <v>-6.8004080244813234E-2</v>
      </c>
      <c r="AE738" s="132">
        <v>0</v>
      </c>
      <c r="AF738" s="133">
        <f>IF(D738 = D856,1,_xll.BDP(K738,$AF$11)*L738)</f>
        <v>1.1298999999999999</v>
      </c>
      <c r="AG738" s="134">
        <f>AC738*AE738*V738/AF738 / AI816</f>
        <v>0</v>
      </c>
      <c r="AH738" s="278">
        <f>AC738*AE738*V738/AF738 / AI856</f>
        <v>0</v>
      </c>
      <c r="AI738" s="77"/>
      <c r="AJ738" s="73"/>
      <c r="AK738" s="65"/>
    </row>
    <row r="739" spans="1:37" x14ac:dyDescent="0.2">
      <c r="A739" s="209"/>
      <c r="B739" s="120">
        <v>26037</v>
      </c>
      <c r="C739" s="120" t="s">
        <v>1507</v>
      </c>
      <c r="D739" s="120" t="str">
        <f>_xll.BDP(C739,$D$11)</f>
        <v>USD</v>
      </c>
      <c r="E739" s="120" t="s">
        <v>1508</v>
      </c>
      <c r="F739" s="121">
        <f>_xll.BDP(C739,$F$11)</f>
        <v>129.15</v>
      </c>
      <c r="G739" s="121">
        <f>_xll.BDP(C739,$G$11)</f>
        <v>129.15</v>
      </c>
      <c r="H739" s="122">
        <f>IF(OR(OR(G739="#N/A N/A",G739="#N/A Real Time"),OR(F739="#N/A N/A",F739="#N/A Real Time")),0,  G739 - F739)</f>
        <v>0</v>
      </c>
      <c r="I739" s="123">
        <f>IF(OR(F739=0,F739="#N/A N/A"),0,H739 / F739*100)</f>
        <v>0</v>
      </c>
      <c r="J739" s="124">
        <v>0</v>
      </c>
      <c r="K739" s="120" t="str">
        <f>CONCATENATE(D856,D739, " Curncy")</f>
        <v>EURUSD Curncy</v>
      </c>
      <c r="L739" s="120">
        <f>IF(D739 = D856,1,_xll.BDP(K739,$L$11))</f>
        <v>1</v>
      </c>
      <c r="M739" s="260">
        <f>IF(D739 = D856,1,_xll.BDP(K739,$M$11)*L739)</f>
        <v>1.1314</v>
      </c>
      <c r="N739" s="126">
        <f>H739*J739*V739/M739</f>
        <v>0</v>
      </c>
      <c r="O739" s="127">
        <f>N739 / AA816</f>
        <v>0</v>
      </c>
      <c r="P739" s="268">
        <f>N739 / AA856</f>
        <v>0</v>
      </c>
      <c r="Q739" s="128">
        <f>IF(OR(OR(J739=0,G739 = "#N/A N/A"),G739="#N/A Real Time"),0,G739*J739*V739/M739)</f>
        <v>0</v>
      </c>
      <c r="R739" s="129">
        <f>Q739 / AA816*100</f>
        <v>0</v>
      </c>
      <c r="S739" s="273">
        <f>Q739 / AA856*100</f>
        <v>0</v>
      </c>
      <c r="T739" s="129">
        <f>IF(S739&lt;0,R739,0)</f>
        <v>0</v>
      </c>
      <c r="U739" s="273">
        <f>IF(S739&gt;0,R739,0)</f>
        <v>0</v>
      </c>
      <c r="V739" s="120">
        <f>IF(EXACT(D739,UPPER(D739)),1,0.01)/X739</f>
        <v>1</v>
      </c>
      <c r="W739" s="120">
        <v>0</v>
      </c>
      <c r="X739" s="120">
        <v>1</v>
      </c>
      <c r="Y739" s="127">
        <f>IF(AND(S739&lt;0,O739&gt;0),O739,0)</f>
        <v>0</v>
      </c>
      <c r="Z739" s="127">
        <f>IF(AND(S739&gt;0,O739&gt;0),O739,0)</f>
        <v>0</v>
      </c>
      <c r="AA739" s="218"/>
      <c r="AB739" s="130">
        <f>_xll.BDH(C739,$AB$11,$D$1,$D$1)</f>
        <v>126.91</v>
      </c>
      <c r="AC739" s="130">
        <f>IF(OR(OR(F739="#N/A N/A",F739="#N/A Real Time"),OR(AB739="#N/A N/A",AB739="#N/A Real Time")),0,  F739 - AB739)</f>
        <v>2.2400000000000091</v>
      </c>
      <c r="AD739" s="177">
        <f>IF(OR(AB739=0,AB739="#N/A N/A"),0,AC739 / AB739*100)</f>
        <v>1.7650303364589151</v>
      </c>
      <c r="AE739" s="132">
        <v>0</v>
      </c>
      <c r="AF739" s="133">
        <f>IF(D739 = D856,1,_xll.BDP(K739,$AF$11)*L739)</f>
        <v>1.1298999999999999</v>
      </c>
      <c r="AG739" s="134">
        <f>AC739*AE739*V739/AF739 / AI816</f>
        <v>0</v>
      </c>
      <c r="AH739" s="278">
        <f>AC739*AE739*V739/AF739 / AI856</f>
        <v>0</v>
      </c>
      <c r="AI739" s="223"/>
      <c r="AJ739" s="73"/>
      <c r="AK739" s="65"/>
    </row>
    <row r="740" spans="1:37" s="117" customFormat="1" ht="12" customHeight="1" x14ac:dyDescent="0.2">
      <c r="A740" s="120"/>
      <c r="B740" s="120">
        <v>26043</v>
      </c>
      <c r="C740" s="120" t="s">
        <v>1609</v>
      </c>
      <c r="D740" s="120" t="str">
        <f>_xll.BDP(C740,$D$11)</f>
        <v>USD</v>
      </c>
      <c r="E740" s="120" t="s">
        <v>1610</v>
      </c>
      <c r="F740" s="121">
        <f>_xll.BDP(C740,$F$11)</f>
        <v>77.19</v>
      </c>
      <c r="G740" s="121">
        <f>_xll.BDP(C740,$G$11)</f>
        <v>77.19</v>
      </c>
      <c r="H740" s="122">
        <f>IF(OR(OR(G740="#N/A N/A",G740="#N/A Real Time"),OR(F740="#N/A N/A",F740="#N/A Real Time")),0,  G740 - F740)</f>
        <v>0</v>
      </c>
      <c r="I740" s="123">
        <f>IF(OR(F740=0,F740="#N/A N/A"),0,H740 / F740*100)</f>
        <v>0</v>
      </c>
      <c r="J740" s="124">
        <v>16400</v>
      </c>
      <c r="K740" s="120" t="str">
        <f>CONCATENATE(D856,D740, " Curncy")</f>
        <v>EURUSD Curncy</v>
      </c>
      <c r="L740" s="120">
        <f>IF(D740 = D856,1,_xll.BDP(K740,$L$11))</f>
        <v>1</v>
      </c>
      <c r="M740" s="260">
        <f>IF(D740 = D856,1,_xll.BDP(K740,$M$11)*L740)</f>
        <v>1.1314</v>
      </c>
      <c r="N740" s="126">
        <f>H740*J740*V740/M740</f>
        <v>0</v>
      </c>
      <c r="O740" s="127">
        <f>N740 / AA816</f>
        <v>0</v>
      </c>
      <c r="P740" s="268">
        <f>N740 / AA856</f>
        <v>0</v>
      </c>
      <c r="Q740" s="128">
        <f>IF(OR(OR(J740=0,G740 = "#N/A N/A"),G740="#N/A Real Time"),0,G740*J740*V740/M740)</f>
        <v>1118893.4063991515</v>
      </c>
      <c r="R740" s="129">
        <f>Q740 / AA816*100</f>
        <v>0.55968595860971626</v>
      </c>
      <c r="S740" s="273">
        <f>Q740 / AA856*100</f>
        <v>0.52165255592052584</v>
      </c>
      <c r="T740" s="129">
        <f>IF(S740&lt;0,R740,0)</f>
        <v>0</v>
      </c>
      <c r="U740" s="273">
        <f>IF(S740&gt;0,R740,0)</f>
        <v>0.55968595860971626</v>
      </c>
      <c r="V740" s="120">
        <f>IF(EXACT(D740,UPPER(D740)),1,0.01)/X740</f>
        <v>1</v>
      </c>
      <c r="W740" s="120">
        <v>0</v>
      </c>
      <c r="X740" s="120">
        <v>1</v>
      </c>
      <c r="Y740" s="127">
        <f>IF(AND(S740&lt;0,O740&gt;0),O740,0)</f>
        <v>0</v>
      </c>
      <c r="Z740" s="127">
        <f>IF(AND(S740&gt;0,O740&gt;0),O740,0)</f>
        <v>0</v>
      </c>
      <c r="AA740" s="120"/>
      <c r="AB740" s="130">
        <f>_xll.BDH(C740,$AB$11,$D$1,$D$1)</f>
        <v>76.05</v>
      </c>
      <c r="AC740" s="130">
        <f>IF(OR(OR(F740="#N/A N/A",F740="#N/A Real Time"),OR(AB740="#N/A N/A",AB740="#N/A Real Time")),0,  F740 - AB740)</f>
        <v>1.1400000000000006</v>
      </c>
      <c r="AD740" s="177">
        <f>IF(OR(AB740=0,AB740="#N/A N/A"),0,AC740 / AB740*100)</f>
        <v>1.4990138067061152</v>
      </c>
      <c r="AE740" s="132">
        <v>16400</v>
      </c>
      <c r="AF740" s="133">
        <f>IF(D740 = D856,1,_xll.BDP(K740,$AF$11)*L740)</f>
        <v>1.1298999999999999</v>
      </c>
      <c r="AG740" s="134">
        <f>AC740*AE740*V740/AF740 / AI816</f>
        <v>8.2599647487409446E-5</v>
      </c>
      <c r="AH740" s="278">
        <f>AC740*AE740*V740/AF740 / AI856</f>
        <v>7.6986368989714351E-5</v>
      </c>
      <c r="AI740" s="135"/>
      <c r="AJ740" s="73"/>
      <c r="AK740" s="65"/>
    </row>
    <row r="741" spans="1:37" x14ac:dyDescent="0.2">
      <c r="B741" s="120">
        <v>19405</v>
      </c>
      <c r="C741" s="120" t="s">
        <v>39</v>
      </c>
      <c r="D741" s="120" t="str">
        <f>_xll.BDP(C741,$D$11)</f>
        <v>USD</v>
      </c>
      <c r="E741" s="120" t="s">
        <v>316</v>
      </c>
      <c r="F741" s="121">
        <f>_xll.BDP(C741,$F$11)</f>
        <v>56.95</v>
      </c>
      <c r="G741" s="121">
        <f>_xll.BDP(C741,$G$11)</f>
        <v>56.95</v>
      </c>
      <c r="H741" s="122">
        <f>IF(OR(OR(G741="#N/A N/A",G741="#N/A Real Time"),OR(F741="#N/A N/A",F741="#N/A Real Time")),0,  G741 - F741)</f>
        <v>0</v>
      </c>
      <c r="I741" s="123">
        <f>IF(OR(F741=0,F741="#N/A N/A"),0,H741 / F741*100)</f>
        <v>0</v>
      </c>
      <c r="J741" s="124">
        <v>33952</v>
      </c>
      <c r="K741" s="120" t="str">
        <f>CONCATENATE(D856,D741, " Curncy")</f>
        <v>EURUSD Curncy</v>
      </c>
      <c r="L741" s="120">
        <f>IF(D741 = D856,1,_xll.BDP(K741,$L$11))</f>
        <v>1</v>
      </c>
      <c r="M741" s="260">
        <f>IF(D741 = D856,1,_xll.BDP(K741,$M$11)*L741)</f>
        <v>1.1314</v>
      </c>
      <c r="N741" s="126">
        <f>H741*J741*V741/M741</f>
        <v>0</v>
      </c>
      <c r="O741" s="127">
        <f>N741 / AA816</f>
        <v>0</v>
      </c>
      <c r="P741" s="268">
        <f>N741 / AA856</f>
        <v>0</v>
      </c>
      <c r="Q741" s="128">
        <f>IF(OR(OR(J741=0,G741 = "#N/A N/A"),G741="#N/A Real Time"),0,G741*J741*V741/M741)</f>
        <v>1709003.3586706738</v>
      </c>
      <c r="R741" s="129">
        <f>Q741 / AA816*100</f>
        <v>0.85486711923977421</v>
      </c>
      <c r="S741" s="273">
        <f>Q741 / AA856*100</f>
        <v>0.79677471064592742</v>
      </c>
      <c r="T741" s="129">
        <f>IF(S741&lt;0,R741,0)</f>
        <v>0</v>
      </c>
      <c r="U741" s="273">
        <f>IF(S741&gt;0,R741,0)</f>
        <v>0.85486711923977421</v>
      </c>
      <c r="V741" s="120">
        <f>IF(EXACT(D741,UPPER(D741)),1,0.01)/X741</f>
        <v>1</v>
      </c>
      <c r="W741" s="120">
        <v>0</v>
      </c>
      <c r="X741" s="120">
        <v>1</v>
      </c>
      <c r="Y741" s="127">
        <f>IF(AND(S741&lt;0,O741&gt;0),O741,0)</f>
        <v>0</v>
      </c>
      <c r="Z741" s="127">
        <f>IF(AND(S741&gt;0,O741&gt;0),O741,0)</f>
        <v>0</v>
      </c>
      <c r="AA741" s="74"/>
      <c r="AB741" s="130">
        <f>_xll.BDH(C741,$AB$11,$D$1,$D$1)</f>
        <v>55.9</v>
      </c>
      <c r="AC741" s="130">
        <f>IF(OR(OR(F741="#N/A N/A",F741="#N/A Real Time"),OR(AB741="#N/A N/A",AB741="#N/A Real Time")),0,  F741 - AB741)</f>
        <v>1.0500000000000043</v>
      </c>
      <c r="AD741" s="177">
        <f>IF(OR(AB741=0,AB741="#N/A N/A"),0,AC741 / AB741*100)</f>
        <v>1.8783542039356071</v>
      </c>
      <c r="AE741" s="132">
        <v>33952</v>
      </c>
      <c r="AF741" s="133">
        <f>IF(D741 = D856,1,_xll.BDP(K741,$AF$11)*L741)</f>
        <v>1.1298999999999999</v>
      </c>
      <c r="AG741" s="134">
        <f>AC741*AE741*V741/AF741 / AI816</f>
        <v>1.5750130472117898E-4</v>
      </c>
      <c r="AH741" s="278">
        <f>AC741*AE741*V741/AF741 / AI856</f>
        <v>1.4679788510567663E-4</v>
      </c>
      <c r="AI741" s="77"/>
      <c r="AJ741" s="73"/>
      <c r="AK741" s="65"/>
    </row>
    <row r="742" spans="1:37" x14ac:dyDescent="0.2">
      <c r="A742" s="209"/>
      <c r="B742" s="120">
        <v>22800</v>
      </c>
      <c r="C742" s="120" t="s">
        <v>1513</v>
      </c>
      <c r="D742" s="120" t="str">
        <f>_xll.BDP(C742,$D$11)</f>
        <v>USD</v>
      </c>
      <c r="E742" s="120" t="s">
        <v>1514</v>
      </c>
      <c r="F742" s="121">
        <f>_xll.BDP(C742,$F$11)</f>
        <v>121.94</v>
      </c>
      <c r="G742" s="121">
        <f>_xll.BDP(C742,$G$11)</f>
        <v>121.94</v>
      </c>
      <c r="H742" s="122">
        <f>IF(OR(OR(G742="#N/A N/A",G742="#N/A Real Time"),OR(F742="#N/A N/A",F742="#N/A Real Time")),0,  G742 - F742)</f>
        <v>0</v>
      </c>
      <c r="I742" s="123">
        <f>IF(OR(F742=0,F742="#N/A N/A"),0,H742 / F742*100)</f>
        <v>0</v>
      </c>
      <c r="J742" s="124">
        <v>0</v>
      </c>
      <c r="K742" s="120" t="str">
        <f>CONCATENATE(D856,D742, " Curncy")</f>
        <v>EURUSD Curncy</v>
      </c>
      <c r="L742" s="120">
        <f>IF(D742 = D856,1,_xll.BDP(K742,$L$11))</f>
        <v>1</v>
      </c>
      <c r="M742" s="260">
        <f>IF(D742 = D856,1,_xll.BDP(K742,$M$11)*L742)</f>
        <v>1.1314</v>
      </c>
      <c r="N742" s="126">
        <f>H742*J742*V742/M742</f>
        <v>0</v>
      </c>
      <c r="O742" s="127">
        <f>N742 / AA816</f>
        <v>0</v>
      </c>
      <c r="P742" s="268">
        <f>N742 / AA856</f>
        <v>0</v>
      </c>
      <c r="Q742" s="128">
        <f>IF(OR(OR(J742=0,G742 = "#N/A N/A"),G742="#N/A Real Time"),0,G742*J742*V742/M742)</f>
        <v>0</v>
      </c>
      <c r="R742" s="129">
        <f>Q742 / AA816*100</f>
        <v>0</v>
      </c>
      <c r="S742" s="273">
        <f>Q742 / AA856*100</f>
        <v>0</v>
      </c>
      <c r="T742" s="129">
        <f>IF(S742&lt;0,R742,0)</f>
        <v>0</v>
      </c>
      <c r="U742" s="273">
        <f>IF(S742&gt;0,R742,0)</f>
        <v>0</v>
      </c>
      <c r="V742" s="120">
        <f>IF(EXACT(D742,UPPER(D742)),1,0.01)/X742</f>
        <v>1</v>
      </c>
      <c r="W742" s="120">
        <v>0</v>
      </c>
      <c r="X742" s="120">
        <v>1</v>
      </c>
      <c r="Y742" s="127">
        <f>IF(AND(S742&lt;0,O742&gt;0),O742,0)</f>
        <v>0</v>
      </c>
      <c r="Z742" s="127">
        <f>IF(AND(S742&gt;0,O742&gt;0),O742,0)</f>
        <v>0</v>
      </c>
      <c r="AA742" s="218"/>
      <c r="AB742" s="130">
        <f>_xll.BDH(C742,$AB$11,$D$1,$D$1)</f>
        <v>118.94</v>
      </c>
      <c r="AC742" s="130">
        <f>IF(OR(OR(F742="#N/A N/A",F742="#N/A Real Time"),OR(AB742="#N/A N/A",AB742="#N/A Real Time")),0,  F742 - AB742)</f>
        <v>3</v>
      </c>
      <c r="AD742" s="177">
        <f>IF(OR(AB742=0,AB742="#N/A N/A"),0,AC742 / AB742*100)</f>
        <v>2.5222801412476881</v>
      </c>
      <c r="AE742" s="132">
        <v>0</v>
      </c>
      <c r="AF742" s="133">
        <f>IF(D742 = D856,1,_xll.BDP(K742,$AF$11)*L742)</f>
        <v>1.1298999999999999</v>
      </c>
      <c r="AG742" s="134">
        <f>AC742*AE742*V742/AF742 / AI816</f>
        <v>0</v>
      </c>
      <c r="AH742" s="278">
        <f>AC742*AE742*V742/AF742 / AI856</f>
        <v>0</v>
      </c>
      <c r="AI742" s="223"/>
      <c r="AJ742" s="73"/>
      <c r="AK742" s="65"/>
    </row>
    <row r="743" spans="1:37" x14ac:dyDescent="0.2">
      <c r="B743" s="120">
        <v>2547</v>
      </c>
      <c r="C743" s="120" t="s">
        <v>976</v>
      </c>
      <c r="D743" s="120" t="str">
        <f>_xll.BDP(C743,$D$11)</f>
        <v>USD</v>
      </c>
      <c r="E743" s="120" t="s">
        <v>1046</v>
      </c>
      <c r="F743" s="121">
        <f>_xll.BDP(C743,$F$11)</f>
        <v>92.56</v>
      </c>
      <c r="G743" s="121">
        <f>_xll.BDP(C743,$G$11)</f>
        <v>92.56</v>
      </c>
      <c r="H743" s="122">
        <f>IF(OR(OR(G743="#N/A N/A",G743="#N/A Real Time"),OR(F743="#N/A N/A",F743="#N/A Real Time")),0,  G743 - F743)</f>
        <v>0</v>
      </c>
      <c r="I743" s="123">
        <f>IF(OR(F743=0,F743="#N/A N/A"),0,H743 / F743*100)</f>
        <v>0</v>
      </c>
      <c r="J743" s="124">
        <v>0</v>
      </c>
      <c r="K743" s="120" t="str">
        <f>CONCATENATE(D856,D743, " Curncy")</f>
        <v>EURUSD Curncy</v>
      </c>
      <c r="L743" s="120">
        <f>IF(D743 = D856,1,_xll.BDP(K743,$L$11))</f>
        <v>1</v>
      </c>
      <c r="M743" s="260">
        <f>IF(D743 = D856,1,_xll.BDP(K743,$M$11)*L743)</f>
        <v>1.1314</v>
      </c>
      <c r="N743" s="126">
        <f>H743*J743*V743/M743</f>
        <v>0</v>
      </c>
      <c r="O743" s="127">
        <f>N743 / AA816</f>
        <v>0</v>
      </c>
      <c r="P743" s="268">
        <f>N743 / AA856</f>
        <v>0</v>
      </c>
      <c r="Q743" s="128">
        <f>IF(OR(OR(J743=0,G743 = "#N/A N/A"),G743="#N/A Real Time"),0,G743*J743*V743/M743)</f>
        <v>0</v>
      </c>
      <c r="R743" s="129">
        <f>Q743 / AA816*100</f>
        <v>0</v>
      </c>
      <c r="S743" s="273">
        <f>Q743 / AA856*100</f>
        <v>0</v>
      </c>
      <c r="T743" s="129">
        <f>IF(S743&lt;0,R743,0)</f>
        <v>0</v>
      </c>
      <c r="U743" s="273">
        <f>IF(S743&gt;0,R743,0)</f>
        <v>0</v>
      </c>
      <c r="V743" s="120">
        <f>IF(EXACT(D743,UPPER(D743)),1,0.01)/X743</f>
        <v>1</v>
      </c>
      <c r="W743" s="120">
        <v>0</v>
      </c>
      <c r="X743" s="120">
        <v>1</v>
      </c>
      <c r="Y743" s="127">
        <f>IF(AND(S743&lt;0,O743&gt;0),O743,0)</f>
        <v>0</v>
      </c>
      <c r="Z743" s="127">
        <f>IF(AND(S743&gt;0,O743&gt;0),O743,0)</f>
        <v>0</v>
      </c>
      <c r="AA743" s="74"/>
      <c r="AB743" s="130">
        <f>_xll.BDH(C743,$AB$11,$D$1,$D$1)</f>
        <v>92.52</v>
      </c>
      <c r="AC743" s="130">
        <f>IF(OR(OR(F743="#N/A N/A",F743="#N/A Real Time"),OR(AB743="#N/A N/A",AB743="#N/A Real Time")),0,  F743 - AB743)</f>
        <v>4.0000000000006253E-2</v>
      </c>
      <c r="AD743" s="177">
        <f>IF(OR(AB743=0,AB743="#N/A N/A"),0,AC743 / AB743*100)</f>
        <v>4.3233895373979953E-2</v>
      </c>
      <c r="AE743" s="132">
        <v>0</v>
      </c>
      <c r="AF743" s="133">
        <f>IF(D743 = D856,1,_xll.BDP(K743,$AF$11)*L743)</f>
        <v>1.1298999999999999</v>
      </c>
      <c r="AG743" s="134">
        <f>AC743*AE743*V743/AF743 / AI816</f>
        <v>0</v>
      </c>
      <c r="AH743" s="278">
        <f>AC743*AE743*V743/AF743 / AI856</f>
        <v>0</v>
      </c>
      <c r="AI743" s="77"/>
      <c r="AJ743" s="73"/>
      <c r="AK743" s="65"/>
    </row>
    <row r="744" spans="1:37" x14ac:dyDescent="0.2">
      <c r="B744" s="120">
        <v>11786</v>
      </c>
      <c r="C744" s="120" t="s">
        <v>977</v>
      </c>
      <c r="D744" s="120" t="str">
        <f>_xll.BDP(C744,$D$11)</f>
        <v>USD</v>
      </c>
      <c r="E744" s="120" t="s">
        <v>1047</v>
      </c>
      <c r="F744" s="121">
        <f>_xll.BDP(C744,$F$11)</f>
        <v>160.71</v>
      </c>
      <c r="G744" s="121">
        <f>_xll.BDP(C744,$G$11)</f>
        <v>160.71</v>
      </c>
      <c r="H744" s="122">
        <f>IF(OR(OR(G744="#N/A N/A",G744="#N/A Real Time"),OR(F744="#N/A N/A",F744="#N/A Real Time")),0,  G744 - F744)</f>
        <v>0</v>
      </c>
      <c r="I744" s="123">
        <f>IF(OR(F744=0,F744="#N/A N/A"),0,H744 / F744*100)</f>
        <v>0</v>
      </c>
      <c r="J744" s="124">
        <v>0</v>
      </c>
      <c r="K744" s="120" t="str">
        <f>CONCATENATE(D856,D744, " Curncy")</f>
        <v>EURUSD Curncy</v>
      </c>
      <c r="L744" s="120">
        <f>IF(D744 = D856,1,_xll.BDP(K744,$L$11))</f>
        <v>1</v>
      </c>
      <c r="M744" s="260">
        <f>IF(D744 = D856,1,_xll.BDP(K744,$M$11)*L744)</f>
        <v>1.1314</v>
      </c>
      <c r="N744" s="126">
        <f>H744*J744*V744/M744</f>
        <v>0</v>
      </c>
      <c r="O744" s="127">
        <f>N744 / AA816</f>
        <v>0</v>
      </c>
      <c r="P744" s="268">
        <f>N744 / AA856</f>
        <v>0</v>
      </c>
      <c r="Q744" s="128">
        <f>IF(OR(OR(J744=0,G744 = "#N/A N/A"),G744="#N/A Real Time"),0,G744*J744*V744/M744)</f>
        <v>0</v>
      </c>
      <c r="R744" s="129">
        <f>Q744 / AA816*100</f>
        <v>0</v>
      </c>
      <c r="S744" s="273">
        <f>Q744 / AA856*100</f>
        <v>0</v>
      </c>
      <c r="T744" s="129">
        <f>IF(S744&lt;0,R744,0)</f>
        <v>0</v>
      </c>
      <c r="U744" s="273">
        <f>IF(S744&gt;0,R744,0)</f>
        <v>0</v>
      </c>
      <c r="V744" s="120">
        <f>IF(EXACT(D744,UPPER(D744)),1,0.01)/X744</f>
        <v>1</v>
      </c>
      <c r="W744" s="120">
        <v>0</v>
      </c>
      <c r="X744" s="120">
        <v>1</v>
      </c>
      <c r="Y744" s="127">
        <f>IF(AND(S744&lt;0,O744&gt;0),O744,0)</f>
        <v>0</v>
      </c>
      <c r="Z744" s="127">
        <f>IF(AND(S744&gt;0,O744&gt;0),O744,0)</f>
        <v>0</v>
      </c>
      <c r="AA744" s="74"/>
      <c r="AB744" s="130">
        <f>_xll.BDH(C744,$AB$11,$D$1,$D$1)</f>
        <v>160.72999999999999</v>
      </c>
      <c r="AC744" s="130">
        <f>IF(OR(OR(F744="#N/A N/A",F744="#N/A Real Time"),OR(AB744="#N/A N/A",AB744="#N/A Real Time")),0,  F744 - AB744)</f>
        <v>-1.999999999998181E-2</v>
      </c>
      <c r="AD744" s="177">
        <f>IF(OR(AB744=0,AB744="#N/A N/A"),0,AC744 / AB744*100)</f>
        <v>-1.2443227773273072E-2</v>
      </c>
      <c r="AE744" s="132">
        <v>0</v>
      </c>
      <c r="AF744" s="133">
        <f>IF(D744 = D856,1,_xll.BDP(K744,$AF$11)*L744)</f>
        <v>1.1298999999999999</v>
      </c>
      <c r="AG744" s="134">
        <f>AC744*AE744*V744/AF744 / AI816</f>
        <v>0</v>
      </c>
      <c r="AH744" s="278">
        <f>AC744*AE744*V744/AF744 / AI856</f>
        <v>0</v>
      </c>
      <c r="AI744" s="77"/>
      <c r="AJ744" s="73"/>
      <c r="AK744" s="65"/>
    </row>
    <row r="745" spans="1:37" x14ac:dyDescent="0.2">
      <c r="B745" s="120">
        <v>26737</v>
      </c>
      <c r="C745" s="120" t="s">
        <v>38</v>
      </c>
      <c r="D745" s="120" t="str">
        <f>_xll.BDP(C745,$D$11)</f>
        <v>USD</v>
      </c>
      <c r="E745" s="120" t="s">
        <v>315</v>
      </c>
      <c r="F745" s="121">
        <f>_xll.BDP(C745,$F$11)</f>
        <v>11.97</v>
      </c>
      <c r="G745" s="121">
        <f>_xll.BDP(C745,$G$11)</f>
        <v>11.97</v>
      </c>
      <c r="H745" s="122">
        <f>IF(OR(OR(G745="#N/A N/A",G745="#N/A Real Time"),OR(F745="#N/A N/A",F745="#N/A Real Time")),0,  G745 - F745)</f>
        <v>0</v>
      </c>
      <c r="I745" s="123">
        <f>IF(OR(F745=0,F745="#N/A N/A"),0,H745 / F745*100)</f>
        <v>0</v>
      </c>
      <c r="J745" s="124">
        <v>-281000</v>
      </c>
      <c r="K745" s="120" t="str">
        <f>CONCATENATE(D856,D745, " Curncy")</f>
        <v>EURUSD Curncy</v>
      </c>
      <c r="L745" s="120">
        <f>IF(D745 = D856,1,_xll.BDP(K745,$L$11))</f>
        <v>1</v>
      </c>
      <c r="M745" s="260">
        <f>IF(D745 = D856,1,_xll.BDP(K745,$M$11)*L745)</f>
        <v>1.1314</v>
      </c>
      <c r="N745" s="126">
        <f>H745*J745*V745/M745</f>
        <v>0</v>
      </c>
      <c r="O745" s="127">
        <f>N745 / AA816</f>
        <v>0</v>
      </c>
      <c r="P745" s="268">
        <f>N745 / AA856</f>
        <v>0</v>
      </c>
      <c r="Q745" s="128">
        <f>IF(OR(OR(J745=0,G745 = "#N/A N/A"),G745="#N/A Real Time"),0,G745*J745*V745/M745)</f>
        <v>-2972927.3466501678</v>
      </c>
      <c r="R745" s="129">
        <f>Q745 / AA816*100</f>
        <v>-1.4870993808442921</v>
      </c>
      <c r="S745" s="273">
        <f>Q745 / AA856*100</f>
        <v>-1.3860436928813624</v>
      </c>
      <c r="T745" s="129">
        <f>IF(S745&lt;0,R745,0)</f>
        <v>-1.4870993808442921</v>
      </c>
      <c r="U745" s="273">
        <f>IF(S745&gt;0,R745,0)</f>
        <v>0</v>
      </c>
      <c r="V745" s="120">
        <f>IF(EXACT(D745,UPPER(D745)),1,0.01)/X745</f>
        <v>1</v>
      </c>
      <c r="W745" s="120">
        <v>0</v>
      </c>
      <c r="X745" s="120">
        <v>1</v>
      </c>
      <c r="Y745" s="127">
        <f>IF(AND(S745&lt;0,O745&gt;0),O745,0)</f>
        <v>0</v>
      </c>
      <c r="Z745" s="127">
        <f>IF(AND(S745&gt;0,O745&gt;0),O745,0)</f>
        <v>0</v>
      </c>
      <c r="AA745" s="74"/>
      <c r="AB745" s="130">
        <f>_xll.BDH(C745,$AB$11,$D$1,$D$1)</f>
        <v>11.9</v>
      </c>
      <c r="AC745" s="130">
        <f>IF(OR(OR(F745="#N/A N/A",F745="#N/A Real Time"),OR(AB745="#N/A N/A",AB745="#N/A Real Time")),0,  F745 - AB745)</f>
        <v>7.0000000000000284E-2</v>
      </c>
      <c r="AD745" s="177">
        <f>IF(OR(AB745=0,AB745="#N/A N/A"),0,AC745 / AB745*100)</f>
        <v>0.58823529411764941</v>
      </c>
      <c r="AE745" s="132">
        <v>-281000</v>
      </c>
      <c r="AF745" s="133">
        <f>IF(D745 = D856,1,_xll.BDP(K745,$AF$11)*L745)</f>
        <v>1.1298999999999999</v>
      </c>
      <c r="AG745" s="134">
        <f>AC745*AE745*V745/AF745 / AI816</f>
        <v>-8.690281697033321E-5</v>
      </c>
      <c r="AH745" s="278">
        <f>AC745*AE745*V745/AF745 / AI856</f>
        <v>-8.0997105157664027E-5</v>
      </c>
      <c r="AI745" s="77"/>
      <c r="AJ745" s="73"/>
      <c r="AK745" s="65"/>
    </row>
    <row r="746" spans="1:37" x14ac:dyDescent="0.2">
      <c r="B746" s="120">
        <v>1849</v>
      </c>
      <c r="C746" s="120" t="s">
        <v>37</v>
      </c>
      <c r="D746" s="120" t="str">
        <f>_xll.BDP(C746,$D$11)</f>
        <v>USD</v>
      </c>
      <c r="E746" s="120" t="s">
        <v>314</v>
      </c>
      <c r="F746" s="121">
        <f>_xll.BDP(C746,$F$11)</f>
        <v>42.68</v>
      </c>
      <c r="G746" s="121">
        <f>_xll.BDP(C746,$G$11)</f>
        <v>42.68</v>
      </c>
      <c r="H746" s="122">
        <f>IF(OR(OR(G746="#N/A N/A",G746="#N/A Real Time"),OR(F746="#N/A N/A",F746="#N/A Real Time")),0,  G746 - F746)</f>
        <v>0</v>
      </c>
      <c r="I746" s="123">
        <f>IF(OR(F746=0,F746="#N/A N/A"),0,H746 / F746*100)</f>
        <v>0</v>
      </c>
      <c r="J746" s="124">
        <v>0</v>
      </c>
      <c r="K746" s="120" t="str">
        <f>CONCATENATE(D856,D746, " Curncy")</f>
        <v>EURUSD Curncy</v>
      </c>
      <c r="L746" s="120">
        <f>IF(D746 = D856,1,_xll.BDP(K746,$L$11))</f>
        <v>1</v>
      </c>
      <c r="M746" s="260">
        <f>IF(D746 = D856,1,_xll.BDP(K746,$M$11)*L746)</f>
        <v>1.1314</v>
      </c>
      <c r="N746" s="126">
        <f>H746*J746*V746/M746</f>
        <v>0</v>
      </c>
      <c r="O746" s="127">
        <f>N746 / AA816</f>
        <v>0</v>
      </c>
      <c r="P746" s="268">
        <f>N746 / AA856</f>
        <v>0</v>
      </c>
      <c r="Q746" s="128">
        <f>IF(OR(OR(J746=0,G746 = "#N/A N/A"),G746="#N/A Real Time"),0,G746*J746*V746/M746)</f>
        <v>0</v>
      </c>
      <c r="R746" s="129">
        <f>Q746 / AA816*100</f>
        <v>0</v>
      </c>
      <c r="S746" s="273">
        <f>Q746 / AA856*100</f>
        <v>0</v>
      </c>
      <c r="T746" s="129">
        <f>IF(S746&lt;0,R746,0)</f>
        <v>0</v>
      </c>
      <c r="U746" s="273">
        <f>IF(S746&gt;0,R746,0)</f>
        <v>0</v>
      </c>
      <c r="V746" s="120">
        <f>IF(EXACT(D746,UPPER(D746)),1,0.01)/X746</f>
        <v>1</v>
      </c>
      <c r="W746" s="120">
        <v>0</v>
      </c>
      <c r="X746" s="120">
        <v>1</v>
      </c>
      <c r="Y746" s="127">
        <f>IF(AND(S746&lt;0,O746&gt;0),O746,0)</f>
        <v>0</v>
      </c>
      <c r="Z746" s="127">
        <f>IF(AND(S746&gt;0,O746&gt;0),O746,0)</f>
        <v>0</v>
      </c>
      <c r="AA746" s="74"/>
      <c r="AB746" s="130">
        <f>_xll.BDH(C746,$AB$11,$D$1,$D$1)</f>
        <v>41.14</v>
      </c>
      <c r="AC746" s="130">
        <f>IF(OR(OR(F746="#N/A N/A",F746="#N/A Real Time"),OR(AB746="#N/A N/A",AB746="#N/A Real Time")),0,  F746 - AB746)</f>
        <v>1.5399999999999991</v>
      </c>
      <c r="AD746" s="177">
        <f>IF(OR(AB746=0,AB746="#N/A N/A"),0,AC746 / AB746*100)</f>
        <v>3.743315508021388</v>
      </c>
      <c r="AE746" s="132">
        <v>0</v>
      </c>
      <c r="AF746" s="133">
        <f>IF(D746 = D856,1,_xll.BDP(K746,$AF$11)*L746)</f>
        <v>1.1298999999999999</v>
      </c>
      <c r="AG746" s="134">
        <f>AC746*AE746*V746/AF746 / AI816</f>
        <v>0</v>
      </c>
      <c r="AH746" s="278">
        <f>AC746*AE746*V746/AF746 / AI856</f>
        <v>0</v>
      </c>
      <c r="AI746" s="77"/>
      <c r="AJ746" s="73"/>
      <c r="AK746" s="65"/>
    </row>
    <row r="747" spans="1:37" x14ac:dyDescent="0.2">
      <c r="A747" s="209"/>
      <c r="B747" s="120">
        <v>27113</v>
      </c>
      <c r="C747" s="120" t="s">
        <v>1524</v>
      </c>
      <c r="D747" s="120" t="str">
        <f>_xll.BDP(C747,$D$11)</f>
        <v>USD</v>
      </c>
      <c r="E747" s="120" t="s">
        <v>1525</v>
      </c>
      <c r="F747" s="121">
        <f>_xll.BDP(C747,$F$11)</f>
        <v>75.28</v>
      </c>
      <c r="G747" s="121">
        <f>_xll.BDP(C747,$G$11)</f>
        <v>75.28</v>
      </c>
      <c r="H747" s="122">
        <f>IF(OR(OR(G747="#N/A N/A",G747="#N/A Real Time"),OR(F747="#N/A N/A",F747="#N/A Real Time")),0,  G747 - F747)</f>
        <v>0</v>
      </c>
      <c r="I747" s="123">
        <f>IF(OR(F747=0,F747="#N/A N/A"),0,H747 / F747*100)</f>
        <v>0</v>
      </c>
      <c r="J747" s="124">
        <v>0</v>
      </c>
      <c r="K747" s="120" t="str">
        <f>CONCATENATE(D856,D747, " Curncy")</f>
        <v>EURUSD Curncy</v>
      </c>
      <c r="L747" s="120">
        <f>IF(D747 = D856,1,_xll.BDP(K747,$L$11))</f>
        <v>1</v>
      </c>
      <c r="M747" s="260">
        <f>IF(D747 = D856,1,_xll.BDP(K747,$M$11)*L747)</f>
        <v>1.1314</v>
      </c>
      <c r="N747" s="126">
        <f>H747*J747*V747/M747</f>
        <v>0</v>
      </c>
      <c r="O747" s="127">
        <f>N747 / AA816</f>
        <v>0</v>
      </c>
      <c r="P747" s="268">
        <f>N747 / AA856</f>
        <v>0</v>
      </c>
      <c r="Q747" s="128">
        <f>IF(OR(OR(J747=0,G747 = "#N/A N/A"),G747="#N/A Real Time"),0,G747*J747*V747/M747)</f>
        <v>0</v>
      </c>
      <c r="R747" s="129">
        <f>Q747 / AA816*100</f>
        <v>0</v>
      </c>
      <c r="S747" s="273">
        <f>Q747 / AA856*100</f>
        <v>0</v>
      </c>
      <c r="T747" s="129">
        <f>IF(S747&lt;0,R747,0)</f>
        <v>0</v>
      </c>
      <c r="U747" s="273">
        <f>IF(S747&gt;0,R747,0)</f>
        <v>0</v>
      </c>
      <c r="V747" s="120">
        <f>IF(EXACT(D747,UPPER(D747)),1,0.01)/X747</f>
        <v>1</v>
      </c>
      <c r="W747" s="120">
        <v>0</v>
      </c>
      <c r="X747" s="120">
        <v>1</v>
      </c>
      <c r="Y747" s="127">
        <f>IF(AND(S747&lt;0,O747&gt;0),O747,0)</f>
        <v>0</v>
      </c>
      <c r="Z747" s="127">
        <f>IF(AND(S747&gt;0,O747&gt;0),O747,0)</f>
        <v>0</v>
      </c>
      <c r="AA747" s="218"/>
      <c r="AB747" s="130">
        <f>_xll.BDH(C747,$AB$11,$D$1,$D$1)</f>
        <v>75.5</v>
      </c>
      <c r="AC747" s="130">
        <f>IF(OR(OR(F747="#N/A N/A",F747="#N/A Real Time"),OR(AB747="#N/A N/A",AB747="#N/A Real Time")),0,  F747 - AB747)</f>
        <v>-0.21999999999999886</v>
      </c>
      <c r="AD747" s="177">
        <f>IF(OR(AB747=0,AB747="#N/A N/A"),0,AC747 / AB747*100)</f>
        <v>-0.29139072847681968</v>
      </c>
      <c r="AE747" s="132">
        <v>0</v>
      </c>
      <c r="AF747" s="133">
        <f>IF(D747 = D856,1,_xll.BDP(K747,$AF$11)*L747)</f>
        <v>1.1298999999999999</v>
      </c>
      <c r="AG747" s="134">
        <f>AC747*AE747*V747/AF747 / AI816</f>
        <v>0</v>
      </c>
      <c r="AH747" s="278">
        <f>AC747*AE747*V747/AF747 / AI856</f>
        <v>0</v>
      </c>
      <c r="AI747" s="223"/>
      <c r="AJ747" s="73"/>
      <c r="AK747" s="65"/>
    </row>
    <row r="748" spans="1:37" x14ac:dyDescent="0.2">
      <c r="B748" s="120">
        <v>12115</v>
      </c>
      <c r="C748" s="120" t="s">
        <v>978</v>
      </c>
      <c r="D748" s="120" t="str">
        <f>_xll.BDP(C748,$D$11)</f>
        <v>USD</v>
      </c>
      <c r="E748" s="120" t="s">
        <v>1048</v>
      </c>
      <c r="F748" s="121">
        <f>_xll.BDP(C748,$F$11)</f>
        <v>62.87</v>
      </c>
      <c r="G748" s="121">
        <f>_xll.BDP(C748,$G$11)</f>
        <v>62.87</v>
      </c>
      <c r="H748" s="122">
        <f>IF(OR(OR(G748="#N/A N/A",G748="#N/A Real Time"),OR(F748="#N/A N/A",F748="#N/A Real Time")),0,  G748 - F748)</f>
        <v>0</v>
      </c>
      <c r="I748" s="123">
        <f>IF(OR(F748=0,F748="#N/A N/A"),0,H748 / F748*100)</f>
        <v>0</v>
      </c>
      <c r="J748" s="124">
        <v>0</v>
      </c>
      <c r="K748" s="120" t="str">
        <f>CONCATENATE(D856,D748, " Curncy")</f>
        <v>EURUSD Curncy</v>
      </c>
      <c r="L748" s="120">
        <f>IF(D748 = D856,1,_xll.BDP(K748,$L$11))</f>
        <v>1</v>
      </c>
      <c r="M748" s="260">
        <f>IF(D748 = D856,1,_xll.BDP(K748,$M$11)*L748)</f>
        <v>1.1314</v>
      </c>
      <c r="N748" s="126">
        <f>H748*J748*V748/M748</f>
        <v>0</v>
      </c>
      <c r="O748" s="127">
        <f>N748 / AA816</f>
        <v>0</v>
      </c>
      <c r="P748" s="268">
        <f>N748 / AA856</f>
        <v>0</v>
      </c>
      <c r="Q748" s="128">
        <f>IF(OR(OR(J748=0,G748 = "#N/A N/A"),G748="#N/A Real Time"),0,G748*J748*V748/M748)</f>
        <v>0</v>
      </c>
      <c r="R748" s="129">
        <f>Q748 / AA816*100</f>
        <v>0</v>
      </c>
      <c r="S748" s="273">
        <f>Q748 / AA856*100</f>
        <v>0</v>
      </c>
      <c r="T748" s="129">
        <f>IF(S748&lt;0,R748,0)</f>
        <v>0</v>
      </c>
      <c r="U748" s="273">
        <f>IF(S748&gt;0,R748,0)</f>
        <v>0</v>
      </c>
      <c r="V748" s="120">
        <f>IF(EXACT(D748,UPPER(D748)),1,0.01)/X748</f>
        <v>1</v>
      </c>
      <c r="W748" s="120">
        <v>0</v>
      </c>
      <c r="X748" s="120">
        <v>1</v>
      </c>
      <c r="Y748" s="127">
        <f>IF(AND(S748&lt;0,O748&gt;0),O748,0)</f>
        <v>0</v>
      </c>
      <c r="Z748" s="127">
        <f>IF(AND(S748&gt;0,O748&gt;0),O748,0)</f>
        <v>0</v>
      </c>
      <c r="AA748" s="74"/>
      <c r="AB748" s="130">
        <f>_xll.BDH(C748,$AB$11,$D$1,$D$1)</f>
        <v>61.98</v>
      </c>
      <c r="AC748" s="130">
        <f>IF(OR(OR(F748="#N/A N/A",F748="#N/A Real Time"),OR(AB748="#N/A N/A",AB748="#N/A Real Time")),0,  F748 - AB748)</f>
        <v>0.89000000000000057</v>
      </c>
      <c r="AD748" s="177">
        <f>IF(OR(AB748=0,AB748="#N/A N/A"),0,AC748 / AB748*100)</f>
        <v>1.4359470797031311</v>
      </c>
      <c r="AE748" s="132">
        <v>0</v>
      </c>
      <c r="AF748" s="133">
        <f>IF(D748 = D856,1,_xll.BDP(K748,$AF$11)*L748)</f>
        <v>1.1298999999999999</v>
      </c>
      <c r="AG748" s="134">
        <f>AC748*AE748*V748/AF748 / AI816</f>
        <v>0</v>
      </c>
      <c r="AH748" s="278">
        <f>AC748*AE748*V748/AF748 / AI856</f>
        <v>0</v>
      </c>
      <c r="AI748" s="77"/>
      <c r="AJ748" s="73"/>
      <c r="AK748" s="65"/>
    </row>
    <row r="749" spans="1:37" s="117" customFormat="1" ht="12" customHeight="1" x14ac:dyDescent="0.2">
      <c r="A749" s="120"/>
      <c r="B749" s="120">
        <v>2039</v>
      </c>
      <c r="C749" s="120" t="s">
        <v>1597</v>
      </c>
      <c r="D749" s="120" t="str">
        <f>_xll.BDP(C749,$D$11)</f>
        <v>USD</v>
      </c>
      <c r="E749" s="120" t="s">
        <v>1598</v>
      </c>
      <c r="F749" s="121">
        <f>_xll.BDP(C749,$F$11)</f>
        <v>94.11</v>
      </c>
      <c r="G749" s="121">
        <f>_xll.BDP(C749,$G$11)</f>
        <v>94.11</v>
      </c>
      <c r="H749" s="122">
        <f>IF(OR(OR(G749="#N/A N/A",G749="#N/A Real Time"),OR(F749="#N/A N/A",F749="#N/A Real Time")),0,  G749 - F749)</f>
        <v>0</v>
      </c>
      <c r="I749" s="123">
        <f>IF(OR(F749=0,F749="#N/A N/A"),0,H749 / F749*100)</f>
        <v>0</v>
      </c>
      <c r="J749" s="124">
        <v>0</v>
      </c>
      <c r="K749" s="120" t="str">
        <f>CONCATENATE(D856,D749, " Curncy")</f>
        <v>EURUSD Curncy</v>
      </c>
      <c r="L749" s="120">
        <f>IF(D749 = D856,1,_xll.BDP(K749,$L$11))</f>
        <v>1</v>
      </c>
      <c r="M749" s="260">
        <f>IF(D749 = D856,1,_xll.BDP(K749,$M$11)*L749)</f>
        <v>1.1314</v>
      </c>
      <c r="N749" s="126">
        <f>H749*J749*V749/M749</f>
        <v>0</v>
      </c>
      <c r="O749" s="127">
        <f>N749 / AA816</f>
        <v>0</v>
      </c>
      <c r="P749" s="268">
        <f>N749 / AA856</f>
        <v>0</v>
      </c>
      <c r="Q749" s="128">
        <f>IF(OR(OR(J749=0,G749 = "#N/A N/A"),G749="#N/A Real Time"),0,G749*J749*V749/M749)</f>
        <v>0</v>
      </c>
      <c r="R749" s="129">
        <f>Q749 / AA816*100</f>
        <v>0</v>
      </c>
      <c r="S749" s="273">
        <f>Q749 / AA856*100</f>
        <v>0</v>
      </c>
      <c r="T749" s="129">
        <f>IF(S749&lt;0,R749,0)</f>
        <v>0</v>
      </c>
      <c r="U749" s="273">
        <f>IF(S749&gt;0,R749,0)</f>
        <v>0</v>
      </c>
      <c r="V749" s="120">
        <f>IF(EXACT(D749,UPPER(D749)),1,0.01)/X749</f>
        <v>1</v>
      </c>
      <c r="W749" s="120">
        <v>0</v>
      </c>
      <c r="X749" s="120">
        <v>1</v>
      </c>
      <c r="Y749" s="127">
        <f>IF(AND(S749&lt;0,O749&gt;0),O749,0)</f>
        <v>0</v>
      </c>
      <c r="Z749" s="127">
        <f>IF(AND(S749&gt;0,O749&gt;0),O749,0)</f>
        <v>0</v>
      </c>
      <c r="AA749" s="120"/>
      <c r="AB749" s="130">
        <f>_xll.BDH(C749,$AB$11,$D$1,$D$1)</f>
        <v>95.27</v>
      </c>
      <c r="AC749" s="130">
        <f>IF(OR(OR(F749="#N/A N/A",F749="#N/A Real Time"),OR(AB749="#N/A N/A",AB749="#N/A Real Time")),0,  F749 - AB749)</f>
        <v>-1.1599999999999966</v>
      </c>
      <c r="AD749" s="177">
        <f>IF(OR(AB749=0,AB749="#N/A N/A"),0,AC749 / AB749*100)</f>
        <v>-1.2175921066442708</v>
      </c>
      <c r="AE749" s="132">
        <v>0</v>
      </c>
      <c r="AF749" s="133">
        <f>IF(D749 = D856,1,_xll.BDP(K749,$AF$11)*L749)</f>
        <v>1.1298999999999999</v>
      </c>
      <c r="AG749" s="134">
        <f>AC749*AE749*V749/AF749 / AI816</f>
        <v>0</v>
      </c>
      <c r="AH749" s="278">
        <f>AC749*AE749*V749/AF749 / AI856</f>
        <v>0</v>
      </c>
      <c r="AI749" s="135"/>
      <c r="AJ749" s="73"/>
      <c r="AK749" s="65"/>
    </row>
    <row r="750" spans="1:37" x14ac:dyDescent="0.2">
      <c r="B750" s="120">
        <v>18408</v>
      </c>
      <c r="C750" s="120" t="s">
        <v>979</v>
      </c>
      <c r="D750" s="120" t="str">
        <f>_xll.BDP(C750,$D$11)</f>
        <v>USD</v>
      </c>
      <c r="E750" s="120" t="s">
        <v>1049</v>
      </c>
      <c r="F750" s="121">
        <f>_xll.BDP(C750,$F$11)</f>
        <v>15.94</v>
      </c>
      <c r="G750" s="121">
        <f>_xll.BDP(C750,$G$11)</f>
        <v>15.94</v>
      </c>
      <c r="H750" s="122">
        <f>IF(OR(OR(G750="#N/A N/A",G750="#N/A Real Time"),OR(F750="#N/A N/A",F750="#N/A Real Time")),0,  G750 - F750)</f>
        <v>0</v>
      </c>
      <c r="I750" s="123">
        <f>IF(OR(F750=0,F750="#N/A N/A"),0,H750 / F750*100)</f>
        <v>0</v>
      </c>
      <c r="J750" s="124">
        <v>0</v>
      </c>
      <c r="K750" s="120" t="str">
        <f>CONCATENATE(D856,D750, " Curncy")</f>
        <v>EURUSD Curncy</v>
      </c>
      <c r="L750" s="120">
        <f>IF(D750 = D856,1,_xll.BDP(K750,$L$11))</f>
        <v>1</v>
      </c>
      <c r="M750" s="260">
        <f>IF(D750 = D856,1,_xll.BDP(K750,$M$11)*L750)</f>
        <v>1.1314</v>
      </c>
      <c r="N750" s="126">
        <f>H750*J750*V750/M750</f>
        <v>0</v>
      </c>
      <c r="O750" s="127">
        <f>N750 / AA816</f>
        <v>0</v>
      </c>
      <c r="P750" s="268">
        <f>N750 / AA856</f>
        <v>0</v>
      </c>
      <c r="Q750" s="128">
        <f>IF(OR(OR(J750=0,G750 = "#N/A N/A"),G750="#N/A Real Time"),0,G750*J750*V750/M750)</f>
        <v>0</v>
      </c>
      <c r="R750" s="129">
        <f>Q750 / AA816*100</f>
        <v>0</v>
      </c>
      <c r="S750" s="273">
        <f>Q750 / AA856*100</f>
        <v>0</v>
      </c>
      <c r="T750" s="129">
        <f>IF(S750&lt;0,R750,0)</f>
        <v>0</v>
      </c>
      <c r="U750" s="273">
        <f>IF(S750&gt;0,R750,0)</f>
        <v>0</v>
      </c>
      <c r="V750" s="120">
        <f>IF(EXACT(D750,UPPER(D750)),1,0.01)/X750</f>
        <v>1</v>
      </c>
      <c r="W750" s="120">
        <v>0</v>
      </c>
      <c r="X750" s="120">
        <v>1</v>
      </c>
      <c r="Y750" s="127">
        <f>IF(AND(S750&lt;0,O750&gt;0),O750,0)</f>
        <v>0</v>
      </c>
      <c r="Z750" s="127">
        <f>IF(AND(S750&gt;0,O750&gt;0),O750,0)</f>
        <v>0</v>
      </c>
      <c r="AA750" s="74"/>
      <c r="AB750" s="130">
        <f>_xll.BDH(C750,$AB$11,$D$1,$D$1)</f>
        <v>15.59</v>
      </c>
      <c r="AC750" s="130">
        <f>IF(OR(OR(F750="#N/A N/A",F750="#N/A Real Time"),OR(AB750="#N/A N/A",AB750="#N/A Real Time")),0,  F750 - AB750)</f>
        <v>0.34999999999999964</v>
      </c>
      <c r="AD750" s="177">
        <f>IF(OR(AB750=0,AB750="#N/A N/A"),0,AC750 / AB750*100)</f>
        <v>2.2450288646568293</v>
      </c>
      <c r="AE750" s="132">
        <v>0</v>
      </c>
      <c r="AF750" s="133">
        <f>IF(D750 = D856,1,_xll.BDP(K750,$AF$11)*L750)</f>
        <v>1.1298999999999999</v>
      </c>
      <c r="AG750" s="134">
        <f>AC750*AE750*V750/AF750 / AI816</f>
        <v>0</v>
      </c>
      <c r="AH750" s="278">
        <f>AC750*AE750*V750/AF750 / AI856</f>
        <v>0</v>
      </c>
      <c r="AI750" s="77"/>
      <c r="AJ750" s="73"/>
      <c r="AK750" s="65"/>
    </row>
    <row r="751" spans="1:37" s="117" customFormat="1" ht="12" customHeight="1" x14ac:dyDescent="0.2">
      <c r="A751" s="120"/>
      <c r="B751" s="120">
        <v>553</v>
      </c>
      <c r="C751" s="120" t="s">
        <v>1603</v>
      </c>
      <c r="D751" s="120" t="str">
        <f>_xll.BDP(C751,$D$11)</f>
        <v>USD</v>
      </c>
      <c r="E751" s="120" t="s">
        <v>1604</v>
      </c>
      <c r="F751" s="121">
        <f>_xll.BDP(C751,$F$11)</f>
        <v>9.86</v>
      </c>
      <c r="G751" s="121">
        <f>_xll.BDP(C751,$G$11)</f>
        <v>9.86</v>
      </c>
      <c r="H751" s="122">
        <f>IF(OR(OR(G751="#N/A N/A",G751="#N/A Real Time"),OR(F751="#N/A N/A",F751="#N/A Real Time")),0,  G751 - F751)</f>
        <v>0</v>
      </c>
      <c r="I751" s="123">
        <f>IF(OR(F751=0,F751="#N/A N/A"),0,H751 / F751*100)</f>
        <v>0</v>
      </c>
      <c r="J751" s="124">
        <v>68700</v>
      </c>
      <c r="K751" s="120" t="str">
        <f>CONCATENATE(D856,D751, " Curncy")</f>
        <v>EURUSD Curncy</v>
      </c>
      <c r="L751" s="120">
        <f>IF(D751 = D856,1,_xll.BDP(K751,$L$11))</f>
        <v>1</v>
      </c>
      <c r="M751" s="260">
        <f>IF(D751 = D856,1,_xll.BDP(K751,$M$11)*L751)</f>
        <v>1.1314</v>
      </c>
      <c r="N751" s="126">
        <f>H751*J751*V751/M751</f>
        <v>0</v>
      </c>
      <c r="O751" s="127">
        <f>N751 / AA816</f>
        <v>0</v>
      </c>
      <c r="P751" s="268">
        <f>N751 / AA856</f>
        <v>0</v>
      </c>
      <c r="Q751" s="128">
        <f>IF(OR(OR(J751=0,G751 = "#N/A N/A"),G751="#N/A Real Time"),0,G751*J751*V751/M751)</f>
        <v>598711.33109421958</v>
      </c>
      <c r="R751" s="129">
        <f>Q751 / AA816*100</f>
        <v>0.29948368929294422</v>
      </c>
      <c r="S751" s="273">
        <f>Q751 / AA856*100</f>
        <v>0.27913230548832435</v>
      </c>
      <c r="T751" s="129">
        <f>IF(S751&lt;0,R751,0)</f>
        <v>0</v>
      </c>
      <c r="U751" s="273">
        <f>IF(S751&gt;0,R751,0)</f>
        <v>0.29948368929294422</v>
      </c>
      <c r="V751" s="120">
        <f>IF(EXACT(D751,UPPER(D751)),1,0.01)/X751</f>
        <v>1</v>
      </c>
      <c r="W751" s="120">
        <v>0</v>
      </c>
      <c r="X751" s="120">
        <v>1</v>
      </c>
      <c r="Y751" s="127">
        <f>IF(AND(S751&lt;0,O751&gt;0),O751,0)</f>
        <v>0</v>
      </c>
      <c r="Z751" s="127">
        <f>IF(AND(S751&gt;0,O751&gt;0),O751,0)</f>
        <v>0</v>
      </c>
      <c r="AA751" s="120"/>
      <c r="AB751" s="130">
        <f>_xll.BDH(C751,$AB$11,$D$1,$D$1)</f>
        <v>9.75</v>
      </c>
      <c r="AC751" s="130">
        <f>IF(OR(OR(F751="#N/A N/A",F751="#N/A Real Time"),OR(AB751="#N/A N/A",AB751="#N/A Real Time")),0,  F751 - AB751)</f>
        <v>0.10999999999999943</v>
      </c>
      <c r="AD751" s="177">
        <f>IF(OR(AB751=0,AB751="#N/A N/A"),0,AC751 / AB751*100)</f>
        <v>1.1282051282051224</v>
      </c>
      <c r="AE751" s="132">
        <v>68700</v>
      </c>
      <c r="AF751" s="133">
        <f>IF(D751 = D856,1,_xll.BDP(K751,$AF$11)*L751)</f>
        <v>1.1298999999999999</v>
      </c>
      <c r="AG751" s="134">
        <f>AC751*AE751*V751/AF751 / AI816</f>
        <v>3.338711681976624E-5</v>
      </c>
      <c r="AH751" s="278">
        <f>AC751*AE751*V751/AF751 / AI856</f>
        <v>3.1118206592600987E-5</v>
      </c>
      <c r="AI751" s="135"/>
      <c r="AJ751" s="73"/>
      <c r="AK751" s="65"/>
    </row>
    <row r="752" spans="1:37" x14ac:dyDescent="0.2">
      <c r="A752" s="209"/>
      <c r="B752" s="120">
        <v>26489</v>
      </c>
      <c r="C752" s="120" t="s">
        <v>1539</v>
      </c>
      <c r="D752" s="120" t="str">
        <f>_xll.BDP(C752,$D$11)</f>
        <v>USD</v>
      </c>
      <c r="E752" s="120" t="s">
        <v>1540</v>
      </c>
      <c r="F752" s="121">
        <f>_xll.BDP(C752,$F$11)</f>
        <v>50.19</v>
      </c>
      <c r="G752" s="121">
        <f>_xll.BDP(C752,$G$11)</f>
        <v>50.19</v>
      </c>
      <c r="H752" s="122">
        <f>IF(OR(OR(G752="#N/A N/A",G752="#N/A Real Time"),OR(F752="#N/A N/A",F752="#N/A Real Time")),0,  G752 - F752)</f>
        <v>0</v>
      </c>
      <c r="I752" s="123">
        <f>IF(OR(F752=0,F752="#N/A N/A"),0,H752 / F752*100)</f>
        <v>0</v>
      </c>
      <c r="J752" s="124">
        <v>0</v>
      </c>
      <c r="K752" s="120" t="str">
        <f>CONCATENATE(D856,D752, " Curncy")</f>
        <v>EURUSD Curncy</v>
      </c>
      <c r="L752" s="120">
        <f>IF(D752 = D856,1,_xll.BDP(K752,$L$11))</f>
        <v>1</v>
      </c>
      <c r="M752" s="260">
        <f>IF(D752 = D856,1,_xll.BDP(K752,$M$11)*L752)</f>
        <v>1.1314</v>
      </c>
      <c r="N752" s="126">
        <f>H752*J752*V752/M752</f>
        <v>0</v>
      </c>
      <c r="O752" s="127">
        <f>N752 / AA816</f>
        <v>0</v>
      </c>
      <c r="P752" s="268">
        <f>N752 / AA856</f>
        <v>0</v>
      </c>
      <c r="Q752" s="128">
        <f>IF(OR(OR(J752=0,G752 = "#N/A N/A"),G752="#N/A Real Time"),0,G752*J752*V752/M752)</f>
        <v>0</v>
      </c>
      <c r="R752" s="129">
        <f>Q752 / AA816*100</f>
        <v>0</v>
      </c>
      <c r="S752" s="273">
        <f>Q752 / AA856*100</f>
        <v>0</v>
      </c>
      <c r="T752" s="129">
        <f>IF(S752&lt;0,R752,0)</f>
        <v>0</v>
      </c>
      <c r="U752" s="273">
        <f>IF(S752&gt;0,R752,0)</f>
        <v>0</v>
      </c>
      <c r="V752" s="120">
        <f>IF(EXACT(D752,UPPER(D752)),1,0.01)/X752</f>
        <v>1</v>
      </c>
      <c r="W752" s="120">
        <v>0</v>
      </c>
      <c r="X752" s="120">
        <v>1</v>
      </c>
      <c r="Y752" s="127">
        <f>IF(AND(S752&lt;0,O752&gt;0),O752,0)</f>
        <v>0</v>
      </c>
      <c r="Z752" s="127">
        <f>IF(AND(S752&gt;0,O752&gt;0),O752,0)</f>
        <v>0</v>
      </c>
      <c r="AA752" s="218"/>
      <c r="AB752" s="130">
        <f>_xll.BDH(C752,$AB$11,$D$1,$D$1)</f>
        <v>49.6</v>
      </c>
      <c r="AC752" s="130">
        <f>IF(OR(OR(F752="#N/A N/A",F752="#N/A Real Time"),OR(AB752="#N/A N/A",AB752="#N/A Real Time")),0,  F752 - AB752)</f>
        <v>0.58999999999999631</v>
      </c>
      <c r="AD752" s="177">
        <f>IF(OR(AB752=0,AB752="#N/A N/A"),0,AC752 / AB752*100)</f>
        <v>1.1895161290322505</v>
      </c>
      <c r="AE752" s="132">
        <v>0</v>
      </c>
      <c r="AF752" s="133">
        <f>IF(D752 = D856,1,_xll.BDP(K752,$AF$11)*L752)</f>
        <v>1.1298999999999999</v>
      </c>
      <c r="AG752" s="134">
        <f>AC752*AE752*V752/AF752 / AI816</f>
        <v>0</v>
      </c>
      <c r="AH752" s="278">
        <f>AC752*AE752*V752/AF752 / AI856</f>
        <v>0</v>
      </c>
      <c r="AI752" s="223"/>
      <c r="AJ752" s="73"/>
      <c r="AK752" s="65"/>
    </row>
    <row r="753" spans="1:37" x14ac:dyDescent="0.2">
      <c r="B753" s="120">
        <v>19383</v>
      </c>
      <c r="C753" s="120" t="s">
        <v>36</v>
      </c>
      <c r="D753" s="120" t="str">
        <f>_xll.BDP(C753,$D$11)</f>
        <v>USD</v>
      </c>
      <c r="E753" s="120" t="s">
        <v>283</v>
      </c>
      <c r="F753" s="121">
        <f>_xll.BDP(C753,$F$11)</f>
        <v>267.7</v>
      </c>
      <c r="G753" s="121">
        <f>_xll.BDP(C753,$G$11)</f>
        <v>267.7</v>
      </c>
      <c r="H753" s="122">
        <f>IF(OR(OR(G753="#N/A N/A",G753="#N/A Real Time"),OR(F753="#N/A N/A",F753="#N/A Real Time")),0,  G753 - F753)</f>
        <v>0</v>
      </c>
      <c r="I753" s="123">
        <f>IF(OR(F753=0,F753="#N/A N/A"),0,H753 / F753*100)</f>
        <v>0</v>
      </c>
      <c r="J753" s="124">
        <v>-66813</v>
      </c>
      <c r="K753" s="120" t="str">
        <f>CONCATENATE(D856,D753, " Curncy")</f>
        <v>EURUSD Curncy</v>
      </c>
      <c r="L753" s="120">
        <f>IF(D753 = D856,1,_xll.BDP(K753,$L$11))</f>
        <v>1</v>
      </c>
      <c r="M753" s="260">
        <f>IF(D753 = D856,1,_xll.BDP(K753,$M$11)*L753)</f>
        <v>1.1314</v>
      </c>
      <c r="N753" s="126">
        <f>H753*J753*V753/M753</f>
        <v>0</v>
      </c>
      <c r="O753" s="127">
        <f>N753 / AA816</f>
        <v>0</v>
      </c>
      <c r="P753" s="268">
        <f>N753 / AA856</f>
        <v>0</v>
      </c>
      <c r="Q753" s="128">
        <f>IF(OR(OR(J753=0,G753 = "#N/A N/A"),G753="#N/A Real Time"),0,G753*J753*V753/M753)</f>
        <v>-15808591.214424605</v>
      </c>
      <c r="R753" s="129">
        <f>Q753 / AA816*100</f>
        <v>-7.9076759926476958</v>
      </c>
      <c r="S753" s="273">
        <f>Q753 / AA856*100</f>
        <v>-7.3703106706533701</v>
      </c>
      <c r="T753" s="129">
        <f>IF(S753&lt;0,R753,0)</f>
        <v>-7.9076759926476958</v>
      </c>
      <c r="U753" s="273">
        <f>IF(S753&gt;0,R753,0)</f>
        <v>0</v>
      </c>
      <c r="V753" s="120">
        <f>IF(EXACT(D753,UPPER(D753)),1,0.01)/X753</f>
        <v>1</v>
      </c>
      <c r="W753" s="120">
        <v>0</v>
      </c>
      <c r="X753" s="120">
        <v>1</v>
      </c>
      <c r="Y753" s="127">
        <f>IF(AND(S753&lt;0,O753&gt;0),O753,0)</f>
        <v>0</v>
      </c>
      <c r="Z753" s="127">
        <f>IF(AND(S753&gt;0,O753&gt;0),O753,0)</f>
        <v>0</v>
      </c>
      <c r="AA753" s="74"/>
      <c r="AB753" s="130">
        <f>_xll.BDH(C753,$AB$11,$D$1,$D$1)</f>
        <v>268.42</v>
      </c>
      <c r="AC753" s="130">
        <f>IF(OR(OR(F753="#N/A N/A",F753="#N/A Real Time"),OR(AB753="#N/A N/A",AB753="#N/A Real Time")),0,  F753 - AB753)</f>
        <v>-0.72000000000002728</v>
      </c>
      <c r="AD753" s="177">
        <f>IF(OR(AB753=0,AB753="#N/A N/A"),0,AC753 / AB753*100)</f>
        <v>-0.26823634602489654</v>
      </c>
      <c r="AE753" s="132">
        <v>-66813</v>
      </c>
      <c r="AF753" s="133">
        <f>IF(D753 = D856,1,_xll.BDP(K753,$AF$11)*L753)</f>
        <v>1.1298999999999999</v>
      </c>
      <c r="AG753" s="134">
        <f>AC753*AE753*V753/AF753 / AI816</f>
        <v>2.1253133174235536E-4</v>
      </c>
      <c r="AH753" s="278">
        <f>AC753*AE753*V753/AF753 / AI856</f>
        <v>1.9808820043555752E-4</v>
      </c>
      <c r="AI753" s="77"/>
      <c r="AJ753" s="73"/>
      <c r="AK753" s="65"/>
    </row>
    <row r="754" spans="1:37" x14ac:dyDescent="0.2">
      <c r="B754" s="120">
        <v>22497</v>
      </c>
      <c r="C754" s="120" t="s">
        <v>980</v>
      </c>
      <c r="D754" s="120" t="str">
        <f>_xll.BDP(C754,$D$11)</f>
        <v>USD</v>
      </c>
      <c r="E754" s="120" t="s">
        <v>1050</v>
      </c>
      <c r="F754" s="121">
        <f>_xll.BDP(C754,$F$11)</f>
        <v>106.18</v>
      </c>
      <c r="G754" s="121">
        <f>_xll.BDP(C754,$G$11)</f>
        <v>106.18</v>
      </c>
      <c r="H754" s="122">
        <f>IF(OR(OR(G754="#N/A N/A",G754="#N/A Real Time"),OR(F754="#N/A N/A",F754="#N/A Real Time")),0,  G754 - F754)</f>
        <v>0</v>
      </c>
      <c r="I754" s="123">
        <f>IF(OR(F754=0,F754="#N/A N/A"),0,H754 / F754*100)</f>
        <v>0</v>
      </c>
      <c r="J754" s="124">
        <v>0</v>
      </c>
      <c r="K754" s="120" t="str">
        <f>CONCATENATE(D856,D754, " Curncy")</f>
        <v>EURUSD Curncy</v>
      </c>
      <c r="L754" s="120">
        <f>IF(D754 = D856,1,_xll.BDP(K754,$L$11))</f>
        <v>1</v>
      </c>
      <c r="M754" s="260">
        <f>IF(D754 = D856,1,_xll.BDP(K754,$M$11)*L754)</f>
        <v>1.1314</v>
      </c>
      <c r="N754" s="126">
        <f>H754*J754*V754/M754</f>
        <v>0</v>
      </c>
      <c r="O754" s="127">
        <f>N754 / AA816</f>
        <v>0</v>
      </c>
      <c r="P754" s="268">
        <f>N754 / AA856</f>
        <v>0</v>
      </c>
      <c r="Q754" s="128">
        <f>IF(OR(OR(J754=0,G754 = "#N/A N/A"),G754="#N/A Real Time"),0,G754*J754*V754/M754)</f>
        <v>0</v>
      </c>
      <c r="R754" s="129">
        <f>Q754 / AA816*100</f>
        <v>0</v>
      </c>
      <c r="S754" s="273">
        <f>Q754 / AA856*100</f>
        <v>0</v>
      </c>
      <c r="T754" s="129">
        <f>IF(S754&lt;0,R754,0)</f>
        <v>0</v>
      </c>
      <c r="U754" s="273">
        <f>IF(S754&gt;0,R754,0)</f>
        <v>0</v>
      </c>
      <c r="V754" s="120">
        <f>IF(EXACT(D754,UPPER(D754)),1,0.01)/X754</f>
        <v>1</v>
      </c>
      <c r="W754" s="120">
        <v>0</v>
      </c>
      <c r="X754" s="120">
        <v>1</v>
      </c>
      <c r="Y754" s="127">
        <f>IF(AND(S754&lt;0,O754&gt;0),O754,0)</f>
        <v>0</v>
      </c>
      <c r="Z754" s="127">
        <f>IF(AND(S754&gt;0,O754&gt;0),O754,0)</f>
        <v>0</v>
      </c>
      <c r="AA754" s="74"/>
      <c r="AB754" s="130">
        <f>_xll.BDH(C754,$AB$11,$D$1,$D$1)</f>
        <v>106.04</v>
      </c>
      <c r="AC754" s="130">
        <f>IF(OR(OR(F754="#N/A N/A",F754="#N/A Real Time"),OR(AB754="#N/A N/A",AB754="#N/A Real Time")),0,  F754 - AB754)</f>
        <v>0.14000000000000057</v>
      </c>
      <c r="AD754" s="177">
        <f>IF(OR(AB754=0,AB754="#N/A N/A"),0,AC754 / AB754*100)</f>
        <v>0.13202565069785041</v>
      </c>
      <c r="AE754" s="132">
        <v>0</v>
      </c>
      <c r="AF754" s="133">
        <f>IF(D754 = D856,1,_xll.BDP(K754,$AF$11)*L754)</f>
        <v>1.1298999999999999</v>
      </c>
      <c r="AG754" s="134">
        <f>AC754*AE754*V754/AF754 / AI816</f>
        <v>0</v>
      </c>
      <c r="AH754" s="278">
        <f>AC754*AE754*V754/AF754 / AI856</f>
        <v>0</v>
      </c>
      <c r="AI754" s="77"/>
      <c r="AJ754" s="73"/>
      <c r="AK754" s="65"/>
    </row>
    <row r="755" spans="1:37" x14ac:dyDescent="0.2">
      <c r="B755" s="120">
        <v>24750</v>
      </c>
      <c r="C755" s="120" t="s">
        <v>35</v>
      </c>
      <c r="D755" s="120" t="str">
        <f>_xll.BDP(C755,$D$11)</f>
        <v>USD</v>
      </c>
      <c r="E755" s="120" t="s">
        <v>282</v>
      </c>
      <c r="F755" s="121">
        <f>_xll.BDP(C755,$F$11)</f>
        <v>463.38</v>
      </c>
      <c r="G755" s="121">
        <f>_xll.BDP(C755,$G$11)</f>
        <v>463.38</v>
      </c>
      <c r="H755" s="122">
        <f>IF(OR(OR(G755="#N/A N/A",G755="#N/A Real Time"),OR(F755="#N/A N/A",F755="#N/A Real Time")),0,  G755 - F755)</f>
        <v>0</v>
      </c>
      <c r="I755" s="123">
        <f>IF(OR(F755=0,F755="#N/A N/A"),0,H755 / F755*100)</f>
        <v>0</v>
      </c>
      <c r="J755" s="124">
        <v>0</v>
      </c>
      <c r="K755" s="120" t="str">
        <f>CONCATENATE(D856,D755, " Curncy")</f>
        <v>EURUSD Curncy</v>
      </c>
      <c r="L755" s="120">
        <f>IF(D755 = D856,1,_xll.BDP(K755,$L$11))</f>
        <v>1</v>
      </c>
      <c r="M755" s="260">
        <f>IF(D755 = D856,1,_xll.BDP(K755,$M$11)*L755)</f>
        <v>1.1314</v>
      </c>
      <c r="N755" s="126">
        <f>H755*J755*V755/M755</f>
        <v>0</v>
      </c>
      <c r="O755" s="127">
        <f>N755 / AA816</f>
        <v>0</v>
      </c>
      <c r="P755" s="268">
        <f>N755 / AA856</f>
        <v>0</v>
      </c>
      <c r="Q755" s="128">
        <f>IF(OR(OR(J755=0,G755 = "#N/A N/A"),G755="#N/A Real Time"),0,G755*J755*V755/M755)</f>
        <v>0</v>
      </c>
      <c r="R755" s="129">
        <f>Q755 / AA816*100</f>
        <v>0</v>
      </c>
      <c r="S755" s="273">
        <f>Q755 / AA856*100</f>
        <v>0</v>
      </c>
      <c r="T755" s="129">
        <f>IF(S755&lt;0,R755,0)</f>
        <v>0</v>
      </c>
      <c r="U755" s="273">
        <f>IF(S755&gt;0,R755,0)</f>
        <v>0</v>
      </c>
      <c r="V755" s="120">
        <f>IF(EXACT(D755,UPPER(D755)),1,0.01)/X755</f>
        <v>1</v>
      </c>
      <c r="W755" s="120">
        <v>0</v>
      </c>
      <c r="X755" s="120">
        <v>1</v>
      </c>
      <c r="Y755" s="127">
        <f>IF(AND(S755&lt;0,O755&gt;0),O755,0)</f>
        <v>0</v>
      </c>
      <c r="Z755" s="127">
        <f>IF(AND(S755&gt;0,O755&gt;0),O755,0)</f>
        <v>0</v>
      </c>
      <c r="AA755" s="74"/>
      <c r="AB755" s="130">
        <f>_xll.BDH(C755,$AB$11,$D$1,$D$1)</f>
        <v>461.52</v>
      </c>
      <c r="AC755" s="130">
        <f>IF(OR(OR(F755="#N/A N/A",F755="#N/A Real Time"),OR(AB755="#N/A N/A",AB755="#N/A Real Time")),0,  F755 - AB755)</f>
        <v>1.8600000000000136</v>
      </c>
      <c r="AD755" s="177">
        <f>IF(OR(AB755=0,AB755="#N/A N/A"),0,AC755 / AB755*100)</f>
        <v>0.40301612064482872</v>
      </c>
      <c r="AE755" s="132">
        <v>0</v>
      </c>
      <c r="AF755" s="133">
        <f>IF(D755 = D856,1,_xll.BDP(K755,$AF$11)*L755)</f>
        <v>1.1298999999999999</v>
      </c>
      <c r="AG755" s="134">
        <f>AC755*AE755*V755/AF755 / AI816</f>
        <v>0</v>
      </c>
      <c r="AH755" s="278">
        <f>AC755*AE755*V755/AF755 / AI856</f>
        <v>0</v>
      </c>
      <c r="AI755" s="77"/>
      <c r="AJ755" s="73"/>
      <c r="AK755" s="65"/>
    </row>
    <row r="756" spans="1:37" x14ac:dyDescent="0.2">
      <c r="B756" s="120">
        <v>19902</v>
      </c>
      <c r="C756" s="120" t="s">
        <v>34</v>
      </c>
      <c r="D756" s="120" t="str">
        <f>_xll.BDP(C756,$D$11)</f>
        <v>USD</v>
      </c>
      <c r="E756" s="120" t="s">
        <v>281</v>
      </c>
      <c r="F756" s="121">
        <f>_xll.BDP(C756,$F$11)</f>
        <v>8.82</v>
      </c>
      <c r="G756" s="121">
        <f>_xll.BDP(C756,$G$11)</f>
        <v>8.82</v>
      </c>
      <c r="H756" s="122">
        <f>IF(OR(OR(G756="#N/A N/A",G756="#N/A Real Time"),OR(F756="#N/A N/A",F756="#N/A Real Time")),0,  G756 - F756)</f>
        <v>0</v>
      </c>
      <c r="I756" s="123">
        <f>IF(OR(F756=0,F756="#N/A N/A"),0,H756 / F756*100)</f>
        <v>0</v>
      </c>
      <c r="J756" s="124">
        <v>-267000</v>
      </c>
      <c r="K756" s="120" t="str">
        <f>CONCATENATE(D856,D756, " Curncy")</f>
        <v>EURUSD Curncy</v>
      </c>
      <c r="L756" s="120">
        <f>IF(D756 = D856,1,_xll.BDP(K756,$L$11))</f>
        <v>1</v>
      </c>
      <c r="M756" s="260">
        <f>IF(D756 = D856,1,_xll.BDP(K756,$M$11)*L756)</f>
        <v>1.1314</v>
      </c>
      <c r="N756" s="126">
        <f>H756*J756*V756/M756</f>
        <v>0</v>
      </c>
      <c r="O756" s="127">
        <f>N756 / AA816</f>
        <v>0</v>
      </c>
      <c r="P756" s="268">
        <f>N756 / AA856</f>
        <v>0</v>
      </c>
      <c r="Q756" s="128">
        <f>IF(OR(OR(J756=0,G756 = "#N/A N/A"),G756="#N/A Real Time"),0,G756*J756*V756/M756)</f>
        <v>-2081438.9252253845</v>
      </c>
      <c r="R756" s="129">
        <f>Q756 / AA816*100</f>
        <v>-1.0411645412241928</v>
      </c>
      <c r="S756" s="273">
        <f>Q756 / AA856*100</f>
        <v>-0.9704123101686708</v>
      </c>
      <c r="T756" s="129">
        <f>IF(S756&lt;0,R756,0)</f>
        <v>-1.0411645412241928</v>
      </c>
      <c r="U756" s="273">
        <f>IF(S756&gt;0,R756,0)</f>
        <v>0</v>
      </c>
      <c r="V756" s="120">
        <f>IF(EXACT(D756,UPPER(D756)),1,0.01)/X756</f>
        <v>1</v>
      </c>
      <c r="W756" s="120">
        <v>0</v>
      </c>
      <c r="X756" s="120">
        <v>1</v>
      </c>
      <c r="Y756" s="127">
        <f>IF(AND(S756&lt;0,O756&gt;0),O756,0)</f>
        <v>0</v>
      </c>
      <c r="Z756" s="127">
        <f>IF(AND(S756&gt;0,O756&gt;0),O756,0)</f>
        <v>0</v>
      </c>
      <c r="AA756" s="74"/>
      <c r="AB756" s="130">
        <f>_xll.BDH(C756,$AB$11,$D$1,$D$1)</f>
        <v>8.84</v>
      </c>
      <c r="AC756" s="130">
        <f>IF(OR(OR(F756="#N/A N/A",F756="#N/A Real Time"),OR(AB756="#N/A N/A",AB756="#N/A Real Time")),0,  F756 - AB756)</f>
        <v>-1.9999999999999574E-2</v>
      </c>
      <c r="AD756" s="177">
        <f>IF(OR(AB756=0,AB756="#N/A N/A"),0,AC756 / AB756*100)</f>
        <v>-0.22624434389139789</v>
      </c>
      <c r="AE756" s="132">
        <v>-267000</v>
      </c>
      <c r="AF756" s="133">
        <f>IF(D756 = D856,1,_xll.BDP(K756,$AF$11)*L756)</f>
        <v>1.1298999999999999</v>
      </c>
      <c r="AG756" s="134">
        <f>AC756*AE756*V756/AF756 / AI816</f>
        <v>2.3592325501859052E-5</v>
      </c>
      <c r="AH756" s="278">
        <f>AC756*AE756*V756/AF756 / AI856</f>
        <v>2.1989046341734363E-5</v>
      </c>
      <c r="AI756" s="77"/>
      <c r="AJ756" s="73"/>
      <c r="AK756" s="65"/>
    </row>
    <row r="757" spans="1:37" x14ac:dyDescent="0.2">
      <c r="B757" s="120">
        <v>27054</v>
      </c>
      <c r="C757" s="120"/>
      <c r="D757" s="120" t="s">
        <v>32</v>
      </c>
      <c r="E757" s="120" t="s">
        <v>33</v>
      </c>
      <c r="F757" s="121">
        <v>1</v>
      </c>
      <c r="G757" s="121">
        <v>1</v>
      </c>
      <c r="H757" s="122">
        <f>IF(OR(OR(G757="#N/A N/A",G757="#N/A Real Time"),OR(F757="#N/A N/A",F757="#N/A Real Time")),0,  G757 - F757)</f>
        <v>0</v>
      </c>
      <c r="I757" s="123">
        <f>IF(OR(F757=0,F757="#N/A N/A"),0,H757 / F757*100)</f>
        <v>0</v>
      </c>
      <c r="J757" s="124">
        <v>710627</v>
      </c>
      <c r="K757" s="120" t="str">
        <f>CONCATENATE(D856,D757, " Curncy")</f>
        <v>EURUSD Curncy</v>
      </c>
      <c r="L757" s="120">
        <f>IF(D757 = D856,1,_xll.BDP(K757,$L$11))</f>
        <v>1</v>
      </c>
      <c r="M757" s="260">
        <f>IF(D757 = D856,1,_xll.BDP(K757,$M$11)*L757)</f>
        <v>1.1314</v>
      </c>
      <c r="N757" s="126">
        <f>H757*J757*V757/M757</f>
        <v>0</v>
      </c>
      <c r="O757" s="127">
        <f>N757 / AA816</f>
        <v>0</v>
      </c>
      <c r="P757" s="268">
        <f>N757 / AA856</f>
        <v>0</v>
      </c>
      <c r="Q757" s="128">
        <f>IF(OR(OR(J757=0,G757 = "#N/A N/A"),G757="#N/A Real Time"),0,G757*J757*V757/M757)</f>
        <v>628095.2801838431</v>
      </c>
      <c r="R757" s="129">
        <f>Q757 / AA816*100</f>
        <v>0.31418194707148567</v>
      </c>
      <c r="S757" s="273">
        <f>Q757 / AA856*100</f>
        <v>0.29283174464667128</v>
      </c>
      <c r="T757" s="129">
        <f>IF(S757&lt;0,R757,0)</f>
        <v>0</v>
      </c>
      <c r="U757" s="273">
        <f>IF(S757&gt;0,R757,0)</f>
        <v>0.31418194707148567</v>
      </c>
      <c r="V757" s="120">
        <f>IF(EXACT(D757,UPPER(D757)),1,0.01)/X757</f>
        <v>1</v>
      </c>
      <c r="W757" s="120">
        <v>1</v>
      </c>
      <c r="X757" s="120">
        <v>1</v>
      </c>
      <c r="Y757" s="127">
        <f>IF(AND(S757&lt;0,O757&gt;0),O757,0)</f>
        <v>0</v>
      </c>
      <c r="Z757" s="127">
        <f>IF(AND(S757&gt;0,O757&gt;0),O757,0)</f>
        <v>0</v>
      </c>
      <c r="AA757" s="74"/>
      <c r="AB757" s="130">
        <v>1</v>
      </c>
      <c r="AC757" s="130">
        <f>IF(OR(OR(F757="#N/A N/A",F757="#N/A Real Time"),OR(AB757="#N/A N/A",AB757="#N/A Real Time")),0,  F757 - AB757)</f>
        <v>0</v>
      </c>
      <c r="AD757" s="177">
        <f>IF(OR(AB757=0,AB757="#N/A N/A"),0,AC757 / AB757*100)</f>
        <v>0</v>
      </c>
      <c r="AE757" s="132">
        <v>710627</v>
      </c>
      <c r="AF757" s="133">
        <f>IF(D757 = D856,1,_xll.BDP(K757,$AF$11)*L757)</f>
        <v>1.1298999999999999</v>
      </c>
      <c r="AG757" s="134">
        <f>AC757*AE757*V757/AF757 / AI816</f>
        <v>0</v>
      </c>
      <c r="AH757" s="278">
        <f>AC757*AE757*V757/AF757 / AI856</f>
        <v>0</v>
      </c>
      <c r="AI757" s="77"/>
      <c r="AJ757" s="73"/>
      <c r="AK757" s="65"/>
    </row>
    <row r="758" spans="1:37" x14ac:dyDescent="0.2">
      <c r="B758" s="120">
        <v>20820</v>
      </c>
      <c r="C758" s="120" t="s">
        <v>31</v>
      </c>
      <c r="D758" s="120" t="str">
        <f>_xll.BDP(C758,$D$11)</f>
        <v>USD</v>
      </c>
      <c r="E758" s="120" t="s">
        <v>313</v>
      </c>
      <c r="F758" s="121">
        <f>_xll.BDP(C758,$F$11)</f>
        <v>26.47</v>
      </c>
      <c r="G758" s="121">
        <f>_xll.BDP(C758,$G$11)</f>
        <v>26.47</v>
      </c>
      <c r="H758" s="122">
        <f>IF(OR(OR(G758="#N/A N/A",G758="#N/A Real Time"),OR(F758="#N/A N/A",F758="#N/A Real Time")),0,  G758 - F758)</f>
        <v>0</v>
      </c>
      <c r="I758" s="123">
        <f>IF(OR(F758=0,F758="#N/A N/A"),0,H758 / F758*100)</f>
        <v>0</v>
      </c>
      <c r="J758" s="124">
        <v>-237569</v>
      </c>
      <c r="K758" s="120" t="str">
        <f>CONCATENATE(D856,D758, " Curncy")</f>
        <v>EURUSD Curncy</v>
      </c>
      <c r="L758" s="120">
        <f>IF(D758 = D856,1,_xll.BDP(K758,$L$11))</f>
        <v>1</v>
      </c>
      <c r="M758" s="260">
        <f>IF(D758 = D856,1,_xll.BDP(K758,$M$11)*L758)</f>
        <v>1.1314</v>
      </c>
      <c r="N758" s="126">
        <f>H758*J758*V758/M758</f>
        <v>0</v>
      </c>
      <c r="O758" s="127">
        <f>N758 / AA816</f>
        <v>0</v>
      </c>
      <c r="P758" s="268">
        <f>N758 / AA856</f>
        <v>0</v>
      </c>
      <c r="Q758" s="128">
        <f>IF(OR(OR(J758=0,G758 = "#N/A N/A"),G758="#N/A Real Time"),0,G758*J758*V758/M758)</f>
        <v>-5558115.1051794235</v>
      </c>
      <c r="R758" s="129">
        <f>Q758 / AA816*100</f>
        <v>-2.7802460564288549</v>
      </c>
      <c r="S758" s="273">
        <f>Q758 / AA856*100</f>
        <v>-2.591314716965095</v>
      </c>
      <c r="T758" s="129">
        <f>IF(S758&lt;0,R758,0)</f>
        <v>-2.7802460564288549</v>
      </c>
      <c r="U758" s="273">
        <f>IF(S758&gt;0,R758,0)</f>
        <v>0</v>
      </c>
      <c r="V758" s="120">
        <f>IF(EXACT(D758,UPPER(D758)),1,0.01)/X758</f>
        <v>1</v>
      </c>
      <c r="W758" s="120">
        <v>0</v>
      </c>
      <c r="X758" s="120">
        <v>1</v>
      </c>
      <c r="Y758" s="127">
        <f>IF(AND(S758&lt;0,O758&gt;0),O758,0)</f>
        <v>0</v>
      </c>
      <c r="Z758" s="127">
        <f>IF(AND(S758&gt;0,O758&gt;0),O758,0)</f>
        <v>0</v>
      </c>
      <c r="AA758" s="74"/>
      <c r="AB758" s="130">
        <f>_xll.BDH(C758,$AB$11,$D$1,$D$1)</f>
        <v>26.76</v>
      </c>
      <c r="AC758" s="130">
        <f>IF(OR(OR(F758="#N/A N/A",F758="#N/A Real Time"),OR(AB758="#N/A N/A",AB758="#N/A Real Time")),0,  F758 - AB758)</f>
        <v>-0.2900000000000027</v>
      </c>
      <c r="AD758" s="177">
        <f>IF(OR(AB758=0,AB758="#N/A N/A"),0,AC758 / AB758*100)</f>
        <v>-1.0837070254110712</v>
      </c>
      <c r="AE758" s="132">
        <v>-237569</v>
      </c>
      <c r="AF758" s="133">
        <f>IF(D758 = D856,1,_xll.BDP(K758,$AF$11)*L758)</f>
        <v>1.1298999999999999</v>
      </c>
      <c r="AG758" s="134">
        <f>AC758*AE758*V758/AF758 / AI816</f>
        <v>3.0438080550072735E-4</v>
      </c>
      <c r="AH758" s="278">
        <f>AC758*AE758*V758/AF758 / AI856</f>
        <v>2.8369579917683494E-4</v>
      </c>
      <c r="AI758" s="77"/>
      <c r="AJ758" s="73"/>
      <c r="AK758" s="65"/>
    </row>
    <row r="759" spans="1:37" x14ac:dyDescent="0.2">
      <c r="B759" s="120">
        <v>26267</v>
      </c>
      <c r="C759" s="120" t="s">
        <v>982</v>
      </c>
      <c r="D759" s="120" t="str">
        <f>_xll.BDP(C759,$D$11)</f>
        <v>USD</v>
      </c>
      <c r="E759" s="120" t="s">
        <v>1052</v>
      </c>
      <c r="F759" s="121">
        <f>_xll.BDP(C759,$F$11)</f>
        <v>19.690000000000001</v>
      </c>
      <c r="G759" s="121">
        <f>_xll.BDP(C759,$G$11)</f>
        <v>19.690000000000001</v>
      </c>
      <c r="H759" s="122">
        <f>IF(OR(OR(G759="#N/A N/A",G759="#N/A Real Time"),OR(F759="#N/A N/A",F759="#N/A Real Time")),0,  G759 - F759)</f>
        <v>0</v>
      </c>
      <c r="I759" s="123">
        <f>IF(OR(F759=0,F759="#N/A N/A"),0,H759 / F759*100)</f>
        <v>0</v>
      </c>
      <c r="J759" s="124">
        <v>0</v>
      </c>
      <c r="K759" s="120" t="str">
        <f>CONCATENATE(D856,D759, " Curncy")</f>
        <v>EURUSD Curncy</v>
      </c>
      <c r="L759" s="120">
        <f>IF(D759 = D856,1,_xll.BDP(K759,$L$11))</f>
        <v>1</v>
      </c>
      <c r="M759" s="260">
        <f>IF(D759 = D856,1,_xll.BDP(K759,$M$11)*L759)</f>
        <v>1.1314</v>
      </c>
      <c r="N759" s="126">
        <f>H759*J759*V759/M759</f>
        <v>0</v>
      </c>
      <c r="O759" s="127">
        <f>N759 / AA816</f>
        <v>0</v>
      </c>
      <c r="P759" s="268">
        <f>N759 / AA856</f>
        <v>0</v>
      </c>
      <c r="Q759" s="128">
        <f>IF(OR(OR(J759=0,G759 = "#N/A N/A"),G759="#N/A Real Time"),0,G759*J759*V759/M759)</f>
        <v>0</v>
      </c>
      <c r="R759" s="129">
        <f>Q759 / AA816*100</f>
        <v>0</v>
      </c>
      <c r="S759" s="273">
        <f>Q759 / AA856*100</f>
        <v>0</v>
      </c>
      <c r="T759" s="129">
        <f>IF(S759&lt;0,R759,0)</f>
        <v>0</v>
      </c>
      <c r="U759" s="273">
        <f>IF(S759&gt;0,R759,0)</f>
        <v>0</v>
      </c>
      <c r="V759" s="120">
        <f>IF(EXACT(D759,UPPER(D759)),1,0.01)/X759</f>
        <v>1</v>
      </c>
      <c r="W759" s="120">
        <v>0</v>
      </c>
      <c r="X759" s="120">
        <v>1</v>
      </c>
      <c r="Y759" s="127">
        <f>IF(AND(S759&lt;0,O759&gt;0),O759,0)</f>
        <v>0</v>
      </c>
      <c r="Z759" s="127">
        <f>IF(AND(S759&gt;0,O759&gt;0),O759,0)</f>
        <v>0</v>
      </c>
      <c r="AA759" s="74"/>
      <c r="AB759" s="130">
        <f>_xll.BDH(C759,$AB$11,$D$1,$D$1)</f>
        <v>19.34</v>
      </c>
      <c r="AC759" s="130">
        <f>IF(OR(OR(F759="#N/A N/A",F759="#N/A Real Time"),OR(AB759="#N/A N/A",AB759="#N/A Real Time")),0,  F759 - AB759)</f>
        <v>0.35000000000000142</v>
      </c>
      <c r="AD759" s="177">
        <f>IF(OR(AB759=0,AB759="#N/A N/A"),0,AC759 / AB759*100)</f>
        <v>1.8097207859358915</v>
      </c>
      <c r="AE759" s="132">
        <v>0</v>
      </c>
      <c r="AF759" s="133">
        <f>IF(D759 = D856,1,_xll.BDP(K759,$AF$11)*L759)</f>
        <v>1.1298999999999999</v>
      </c>
      <c r="AG759" s="134">
        <f>AC759*AE759*V759/AF759 / AI816</f>
        <v>0</v>
      </c>
      <c r="AH759" s="278">
        <f>AC759*AE759*V759/AF759 / AI856</f>
        <v>0</v>
      </c>
      <c r="AI759" s="77"/>
      <c r="AJ759" s="73"/>
      <c r="AK759" s="65"/>
    </row>
    <row r="760" spans="1:37" x14ac:dyDescent="0.2">
      <c r="B760" s="120">
        <v>2974</v>
      </c>
      <c r="C760" s="120" t="s">
        <v>30</v>
      </c>
      <c r="D760" s="120" t="str">
        <f>_xll.BDP(C760,$D$11)</f>
        <v>USD</v>
      </c>
      <c r="E760" s="120" t="s">
        <v>280</v>
      </c>
      <c r="F760" s="121">
        <f>_xll.BDP(C760,$F$11)</f>
        <v>126.74</v>
      </c>
      <c r="G760" s="121">
        <f>_xll.BDP(C760,$G$11)</f>
        <v>126.74</v>
      </c>
      <c r="H760" s="122">
        <f>IF(OR(OR(G760="#N/A N/A",G760="#N/A Real Time"),OR(F760="#N/A N/A",F760="#N/A Real Time")),0,  G760 - F760)</f>
        <v>0</v>
      </c>
      <c r="I760" s="123">
        <f>IF(OR(F760=0,F760="#N/A N/A"),0,H760 / F760*100)</f>
        <v>0</v>
      </c>
      <c r="J760" s="124">
        <v>-50882</v>
      </c>
      <c r="K760" s="120" t="str">
        <f>CONCATENATE(D856,D760, " Curncy")</f>
        <v>EURUSD Curncy</v>
      </c>
      <c r="L760" s="120">
        <f>IF(D760 = D856,1,_xll.BDP(K760,$L$11))</f>
        <v>1</v>
      </c>
      <c r="M760" s="260">
        <f>IF(D760 = D856,1,_xll.BDP(K760,$M$11)*L760)</f>
        <v>1.1314</v>
      </c>
      <c r="N760" s="126">
        <f>H760*J760*V760/M760</f>
        <v>0</v>
      </c>
      <c r="O760" s="127">
        <f>N760 / AA816</f>
        <v>0</v>
      </c>
      <c r="P760" s="268">
        <f>N760 / AA856</f>
        <v>0</v>
      </c>
      <c r="Q760" s="128">
        <f>IF(OR(OR(J760=0,G760 = "#N/A N/A"),G760="#N/A Real Time"),0,G760*J760*V760/M760)</f>
        <v>-5699827.3643273823</v>
      </c>
      <c r="R760" s="129">
        <f>Q760 / AA816*100</f>
        <v>-2.8511324886433633</v>
      </c>
      <c r="S760" s="273">
        <f>Q760 / AA856*100</f>
        <v>-2.6573840688506425</v>
      </c>
      <c r="T760" s="129">
        <f>IF(S760&lt;0,R760,0)</f>
        <v>-2.8511324886433633</v>
      </c>
      <c r="U760" s="273">
        <f>IF(S760&gt;0,R760,0)</f>
        <v>0</v>
      </c>
      <c r="V760" s="120">
        <f>IF(EXACT(D760,UPPER(D760)),1,0.01)/X760</f>
        <v>1</v>
      </c>
      <c r="W760" s="120">
        <v>0</v>
      </c>
      <c r="X760" s="120">
        <v>1</v>
      </c>
      <c r="Y760" s="127">
        <f>IF(AND(S760&lt;0,O760&gt;0),O760,0)</f>
        <v>0</v>
      </c>
      <c r="Z760" s="127">
        <f>IF(AND(S760&gt;0,O760&gt;0),O760,0)</f>
        <v>0</v>
      </c>
      <c r="AA760" s="74"/>
      <c r="AB760" s="130">
        <f>_xll.BDH(C760,$AB$11,$D$1,$D$1)</f>
        <v>124.75</v>
      </c>
      <c r="AC760" s="130">
        <f>IF(OR(OR(F760="#N/A N/A",F760="#N/A Real Time"),OR(AB760="#N/A N/A",AB760="#N/A Real Time")),0,  F760 - AB760)</f>
        <v>1.9899999999999949</v>
      </c>
      <c r="AD760" s="177">
        <f>IF(OR(AB760=0,AB760="#N/A N/A"),0,AC760 / AB760*100)</f>
        <v>1.5951903807615191</v>
      </c>
      <c r="AE760" s="132">
        <v>-50882</v>
      </c>
      <c r="AF760" s="133">
        <f>IF(D760 = D856,1,_xll.BDP(K760,$AF$11)*L760)</f>
        <v>1.1298999999999999</v>
      </c>
      <c r="AG760" s="134">
        <f>AC760*AE760*V760/AF760 / AI816</f>
        <v>-4.4734928189314114E-4</v>
      </c>
      <c r="AH760" s="278">
        <f>AC760*AE760*V760/AF760 / AI856</f>
        <v>-4.1694847291398813E-4</v>
      </c>
      <c r="AI760" s="77"/>
      <c r="AJ760" s="73"/>
      <c r="AK760" s="65"/>
    </row>
    <row r="761" spans="1:37" x14ac:dyDescent="0.2">
      <c r="B761" s="120">
        <v>27557</v>
      </c>
      <c r="C761" s="120" t="s">
        <v>311</v>
      </c>
      <c r="D761" s="120" t="str">
        <f>_xll.BDP(C761,$D$11)</f>
        <v>USD</v>
      </c>
      <c r="E761" s="120" t="s">
        <v>312</v>
      </c>
      <c r="F761" s="121">
        <f>_xll.BDP(C761,$F$11)</f>
        <v>22.55</v>
      </c>
      <c r="G761" s="121">
        <f>_xll.BDP(C761,$G$11)</f>
        <v>22.55</v>
      </c>
      <c r="H761" s="122">
        <f>IF(OR(OR(G761="#N/A N/A",G761="#N/A Real Time"),OR(F761="#N/A N/A",F761="#N/A Real Time")),0,  G761 - F761)</f>
        <v>0</v>
      </c>
      <c r="I761" s="123">
        <f>IF(OR(F761=0,F761="#N/A N/A"),0,H761 / F761*100)</f>
        <v>0</v>
      </c>
      <c r="J761" s="124">
        <v>0</v>
      </c>
      <c r="K761" s="120" t="str">
        <f>CONCATENATE(D856,D761, " Curncy")</f>
        <v>EURUSD Curncy</v>
      </c>
      <c r="L761" s="120">
        <f>IF(D761 = D856,1,_xll.BDP(K761,$L$11))</f>
        <v>1</v>
      </c>
      <c r="M761" s="260">
        <f>IF(D761 = D856,1,_xll.BDP(K761,$M$11)*L761)</f>
        <v>1.1314</v>
      </c>
      <c r="N761" s="126">
        <f>H761*J761*V761/M761</f>
        <v>0</v>
      </c>
      <c r="O761" s="127">
        <f>N761 / AA816</f>
        <v>0</v>
      </c>
      <c r="P761" s="268">
        <f>N761 / AA856</f>
        <v>0</v>
      </c>
      <c r="Q761" s="128">
        <f>IF(OR(OR(J761=0,G761 = "#N/A N/A"),G761="#N/A Real Time"),0,G761*J761*V761/M761)</f>
        <v>0</v>
      </c>
      <c r="R761" s="129">
        <f>Q761 / AA816*100</f>
        <v>0</v>
      </c>
      <c r="S761" s="273">
        <f>Q761 / AA856*100</f>
        <v>0</v>
      </c>
      <c r="T761" s="129">
        <f>IF(S761&lt;0,R761,0)</f>
        <v>0</v>
      </c>
      <c r="U761" s="273">
        <f>IF(S761&gt;0,R761,0)</f>
        <v>0</v>
      </c>
      <c r="V761" s="120">
        <f>IF(EXACT(D761,UPPER(D761)),1,0.01)/X761</f>
        <v>1</v>
      </c>
      <c r="W761" s="120">
        <v>0</v>
      </c>
      <c r="X761" s="120">
        <v>1</v>
      </c>
      <c r="Y761" s="127">
        <f>IF(AND(S761&lt;0,O761&gt;0),O761,0)</f>
        <v>0</v>
      </c>
      <c r="Z761" s="127">
        <f>IF(AND(S761&gt;0,O761&gt;0),O761,0)</f>
        <v>0</v>
      </c>
      <c r="AA761" s="74"/>
      <c r="AB761" s="130">
        <f>_xll.BDH(C761,$AB$11,$D$1,$D$1)</f>
        <v>22.2</v>
      </c>
      <c r="AC761" s="130">
        <f>IF(OR(OR(F761="#N/A N/A",F761="#N/A Real Time"),OR(AB761="#N/A N/A",AB761="#N/A Real Time")),0,  F761 - AB761)</f>
        <v>0.35000000000000142</v>
      </c>
      <c r="AD761" s="177">
        <f>IF(OR(AB761=0,AB761="#N/A N/A"),0,AC761 / AB761*100)</f>
        <v>1.5765765765765831</v>
      </c>
      <c r="AE761" s="132">
        <v>0</v>
      </c>
      <c r="AF761" s="133">
        <f>IF(D761 = D856,1,_xll.BDP(K761,$AF$11)*L761)</f>
        <v>1.1298999999999999</v>
      </c>
      <c r="AG761" s="134">
        <f>AC761*AE761*V761/AF761 / AI816</f>
        <v>0</v>
      </c>
      <c r="AH761" s="278">
        <f>AC761*AE761*V761/AF761 / AI856</f>
        <v>0</v>
      </c>
      <c r="AI761" s="77"/>
      <c r="AJ761" s="73"/>
      <c r="AK761" s="65"/>
    </row>
    <row r="762" spans="1:37" x14ac:dyDescent="0.2">
      <c r="B762" s="120">
        <v>15866</v>
      </c>
      <c r="C762" s="120" t="s">
        <v>981</v>
      </c>
      <c r="D762" s="120" t="str">
        <f>_xll.BDP(C762,$D$11)</f>
        <v>USD</v>
      </c>
      <c r="E762" s="120" t="s">
        <v>1051</v>
      </c>
      <c r="F762" s="121">
        <f>_xll.BDP(C762,$F$11)</f>
        <v>43.43</v>
      </c>
      <c r="G762" s="121">
        <f>_xll.BDP(C762,$G$11)</f>
        <v>43.43</v>
      </c>
      <c r="H762" s="122">
        <f>IF(OR(OR(G762="#N/A N/A",G762="#N/A Real Time"),OR(F762="#N/A N/A",F762="#N/A Real Time")),0,  G762 - F762)</f>
        <v>0</v>
      </c>
      <c r="I762" s="123">
        <f>IF(OR(F762=0,F762="#N/A N/A"),0,H762 / F762*100)</f>
        <v>0</v>
      </c>
      <c r="J762" s="124">
        <v>0</v>
      </c>
      <c r="K762" s="120" t="str">
        <f>CONCATENATE(D856,D762, " Curncy")</f>
        <v>EURUSD Curncy</v>
      </c>
      <c r="L762" s="120">
        <f>IF(D762 = D856,1,_xll.BDP(K762,$L$11))</f>
        <v>1</v>
      </c>
      <c r="M762" s="260">
        <f>IF(D762 = D856,1,_xll.BDP(K762,$M$11)*L762)</f>
        <v>1.1314</v>
      </c>
      <c r="N762" s="126">
        <f>H762*J762*V762/M762</f>
        <v>0</v>
      </c>
      <c r="O762" s="127">
        <f>N762 / AA816</f>
        <v>0</v>
      </c>
      <c r="P762" s="268">
        <f>N762 / AA856</f>
        <v>0</v>
      </c>
      <c r="Q762" s="128">
        <f>IF(OR(OR(J762=0,G762 = "#N/A N/A"),G762="#N/A Real Time"),0,G762*J762*V762/M762)</f>
        <v>0</v>
      </c>
      <c r="R762" s="129">
        <f>Q762 / AA816*100</f>
        <v>0</v>
      </c>
      <c r="S762" s="273">
        <f>Q762 / AA856*100</f>
        <v>0</v>
      </c>
      <c r="T762" s="129">
        <f>IF(S762&lt;0,R762,0)</f>
        <v>0</v>
      </c>
      <c r="U762" s="273">
        <f>IF(S762&gt;0,R762,0)</f>
        <v>0</v>
      </c>
      <c r="V762" s="120">
        <f>IF(EXACT(D762,UPPER(D762)),1,0.01)/X762</f>
        <v>1</v>
      </c>
      <c r="W762" s="120">
        <v>0</v>
      </c>
      <c r="X762" s="120">
        <v>1</v>
      </c>
      <c r="Y762" s="127">
        <f>IF(AND(S762&lt;0,O762&gt;0),O762,0)</f>
        <v>0</v>
      </c>
      <c r="Z762" s="127">
        <f>IF(AND(S762&gt;0,O762&gt;0),O762,0)</f>
        <v>0</v>
      </c>
      <c r="AA762" s="74"/>
      <c r="AB762" s="130">
        <f>_xll.BDH(C762,$AB$11,$D$1,$D$1)</f>
        <v>43.37</v>
      </c>
      <c r="AC762" s="130">
        <f>IF(OR(OR(F762="#N/A N/A",F762="#N/A Real Time"),OR(AB762="#N/A N/A",AB762="#N/A Real Time")),0,  F762 - AB762)</f>
        <v>6.0000000000002274E-2</v>
      </c>
      <c r="AD762" s="177">
        <f>IF(OR(AB762=0,AB762="#N/A N/A"),0,AC762 / AB762*100)</f>
        <v>0.13834447774960174</v>
      </c>
      <c r="AE762" s="132">
        <v>0</v>
      </c>
      <c r="AF762" s="133">
        <f>IF(D762 = D856,1,_xll.BDP(K762,$AF$11)*L762)</f>
        <v>1.1298999999999999</v>
      </c>
      <c r="AG762" s="134">
        <f>AC762*AE762*V762/AF762 / AI816</f>
        <v>0</v>
      </c>
      <c r="AH762" s="278">
        <f>AC762*AE762*V762/AF762 / AI856</f>
        <v>0</v>
      </c>
      <c r="AI762" s="77"/>
      <c r="AJ762" s="73"/>
      <c r="AK762" s="65"/>
    </row>
    <row r="763" spans="1:37" x14ac:dyDescent="0.2">
      <c r="B763" s="120">
        <v>19944</v>
      </c>
      <c r="C763" s="120" t="s">
        <v>984</v>
      </c>
      <c r="D763" s="120" t="str">
        <f>_xll.BDP(C763,$D$11)</f>
        <v>USD</v>
      </c>
      <c r="E763" s="120" t="s">
        <v>1054</v>
      </c>
      <c r="F763" s="121">
        <f>_xll.BDP(C763,$F$11)</f>
        <v>58.74</v>
      </c>
      <c r="G763" s="121">
        <f>_xll.BDP(C763,$G$11)</f>
        <v>58.74</v>
      </c>
      <c r="H763" s="122">
        <f>IF(OR(OR(G763="#N/A N/A",G763="#N/A Real Time"),OR(F763="#N/A N/A",F763="#N/A Real Time")),0,  G763 - F763)</f>
        <v>0</v>
      </c>
      <c r="I763" s="123">
        <f>IF(OR(F763=0,F763="#N/A N/A"),0,H763 / F763*100)</f>
        <v>0</v>
      </c>
      <c r="J763" s="124">
        <v>0</v>
      </c>
      <c r="K763" s="120" t="str">
        <f>CONCATENATE(D856,D763, " Curncy")</f>
        <v>EURUSD Curncy</v>
      </c>
      <c r="L763" s="120">
        <f>IF(D763 = D856,1,_xll.BDP(K763,$L$11))</f>
        <v>1</v>
      </c>
      <c r="M763" s="260">
        <f>IF(D763 = D856,1,_xll.BDP(K763,$M$11)*L763)</f>
        <v>1.1314</v>
      </c>
      <c r="N763" s="126">
        <f>H763*J763*V763/M763</f>
        <v>0</v>
      </c>
      <c r="O763" s="127">
        <f>N763 / AA816</f>
        <v>0</v>
      </c>
      <c r="P763" s="268">
        <f>N763 / AA856</f>
        <v>0</v>
      </c>
      <c r="Q763" s="128">
        <f>IF(OR(OR(J763=0,G763 = "#N/A N/A"),G763="#N/A Real Time"),0,G763*J763*V763/M763)</f>
        <v>0</v>
      </c>
      <c r="R763" s="129">
        <f>Q763 / AA816*100</f>
        <v>0</v>
      </c>
      <c r="S763" s="273">
        <f>Q763 / AA856*100</f>
        <v>0</v>
      </c>
      <c r="T763" s="129">
        <f>IF(S763&lt;0,R763,0)</f>
        <v>0</v>
      </c>
      <c r="U763" s="273">
        <f>IF(S763&gt;0,R763,0)</f>
        <v>0</v>
      </c>
      <c r="V763" s="120">
        <f>IF(EXACT(D763,UPPER(D763)),1,0.01)/X763</f>
        <v>1</v>
      </c>
      <c r="W763" s="120">
        <v>0</v>
      </c>
      <c r="X763" s="120">
        <v>1</v>
      </c>
      <c r="Y763" s="127">
        <f>IF(AND(S763&lt;0,O763&gt;0),O763,0)</f>
        <v>0</v>
      </c>
      <c r="Z763" s="127">
        <f>IF(AND(S763&gt;0,O763&gt;0),O763,0)</f>
        <v>0</v>
      </c>
      <c r="AA763" s="74"/>
      <c r="AB763" s="130">
        <f>_xll.BDH(C763,$AB$11,$D$1,$D$1)</f>
        <v>58.56</v>
      </c>
      <c r="AC763" s="130">
        <f>IF(OR(OR(F763="#N/A N/A",F763="#N/A Real Time"),OR(AB763="#N/A N/A",AB763="#N/A Real Time")),0,  F763 - AB763)</f>
        <v>0.17999999999999972</v>
      </c>
      <c r="AD763" s="177">
        <f>IF(OR(AB763=0,AB763="#N/A N/A"),0,AC763 / AB763*100)</f>
        <v>0.30737704918032738</v>
      </c>
      <c r="AE763" s="132">
        <v>0</v>
      </c>
      <c r="AF763" s="133">
        <f>IF(D763 = D856,1,_xll.BDP(K763,$AF$11)*L763)</f>
        <v>1.1298999999999999</v>
      </c>
      <c r="AG763" s="134">
        <f>AC763*AE763*V763/AF763 / AI816</f>
        <v>0</v>
      </c>
      <c r="AH763" s="278">
        <f>AC763*AE763*V763/AF763 / AI856</f>
        <v>0</v>
      </c>
      <c r="AI763" s="77"/>
      <c r="AJ763" s="73"/>
      <c r="AK763" s="65"/>
    </row>
    <row r="764" spans="1:37" x14ac:dyDescent="0.2">
      <c r="B764" s="120">
        <v>25072</v>
      </c>
      <c r="C764" s="120" t="s">
        <v>29</v>
      </c>
      <c r="D764" s="120" t="str">
        <f>_xll.BDP(C764,$D$11)</f>
        <v>USD</v>
      </c>
      <c r="E764" s="120" t="s">
        <v>279</v>
      </c>
      <c r="F764" s="121">
        <f>_xll.BDP(C764,$F$11)</f>
        <v>87</v>
      </c>
      <c r="G764" s="121">
        <f>_xll.BDP(C764,$G$11)</f>
        <v>87</v>
      </c>
      <c r="H764" s="122">
        <f>IF(OR(OR(G764="#N/A N/A",G764="#N/A Real Time"),OR(F764="#N/A N/A",F764="#N/A Real Time")),0,  G764 - F764)</f>
        <v>0</v>
      </c>
      <c r="I764" s="123">
        <f>IF(OR(F764=0,F764="#N/A N/A"),0,H764 / F764*100)</f>
        <v>0</v>
      </c>
      <c r="J764" s="124">
        <v>123377</v>
      </c>
      <c r="K764" s="120" t="str">
        <f>CONCATENATE(D856,D764, " Curncy")</f>
        <v>EURUSD Curncy</v>
      </c>
      <c r="L764" s="120">
        <f>IF(D764 = D856,1,_xll.BDP(K764,$L$11))</f>
        <v>1</v>
      </c>
      <c r="M764" s="260">
        <f>IF(D764 = D856,1,_xll.BDP(K764,$M$11)*L764)</f>
        <v>1.1314</v>
      </c>
      <c r="N764" s="126">
        <f>H764*J764*V764/M764</f>
        <v>0</v>
      </c>
      <c r="O764" s="127">
        <f>N764 / AA816</f>
        <v>0</v>
      </c>
      <c r="P764" s="268">
        <f>N764 / AA856</f>
        <v>0</v>
      </c>
      <c r="Q764" s="128">
        <f>IF(OR(OR(J764=0,G764 = "#N/A N/A"),G764="#N/A Real Time"),0,G764*J764*V764/M764)</f>
        <v>9487183.1359377764</v>
      </c>
      <c r="R764" s="129">
        <f>Q764 / AA816*100</f>
        <v>4.7456202329688644</v>
      </c>
      <c r="S764" s="273">
        <f>Q764 / AA856*100</f>
        <v>4.4231320901917535</v>
      </c>
      <c r="T764" s="129">
        <f>IF(S764&lt;0,R764,0)</f>
        <v>0</v>
      </c>
      <c r="U764" s="273">
        <f>IF(S764&gt;0,R764,0)</f>
        <v>4.7456202329688644</v>
      </c>
      <c r="V764" s="120">
        <f>IF(EXACT(D764,UPPER(D764)),1,0.01)/X764</f>
        <v>1</v>
      </c>
      <c r="W764" s="120">
        <v>0</v>
      </c>
      <c r="X764" s="120">
        <v>1</v>
      </c>
      <c r="Y764" s="127">
        <f>IF(AND(S764&lt;0,O764&gt;0),O764,0)</f>
        <v>0</v>
      </c>
      <c r="Z764" s="127">
        <f>IF(AND(S764&gt;0,O764&gt;0),O764,0)</f>
        <v>0</v>
      </c>
      <c r="AA764" s="74"/>
      <c r="AB764" s="130">
        <f>_xll.BDH(C764,$AB$11,$D$1,$D$1)</f>
        <v>85.55</v>
      </c>
      <c r="AC764" s="130">
        <f>IF(OR(OR(F764="#N/A N/A",F764="#N/A Real Time"),OR(AB764="#N/A N/A",AB764="#N/A Real Time")),0,  F764 - AB764)</f>
        <v>1.4500000000000028</v>
      </c>
      <c r="AD764" s="177">
        <f>IF(OR(AB764=0,AB764="#N/A N/A"),0,AC764 / AB764*100)</f>
        <v>1.6949152542372916</v>
      </c>
      <c r="AE764" s="132">
        <v>123377</v>
      </c>
      <c r="AF764" s="133">
        <f>IF(D764 = D856,1,_xll.BDP(K764,$AF$11)*L764)</f>
        <v>1.1298999999999999</v>
      </c>
      <c r="AG764" s="134">
        <f>AC764*AE764*V764/AF764 / AI816</f>
        <v>7.9037228426821185E-4</v>
      </c>
      <c r="AH764" s="278">
        <f>AC764*AE764*V764/AF764 / AI856</f>
        <v>7.36660435811072E-4</v>
      </c>
      <c r="AI764" s="77"/>
      <c r="AJ764" s="73"/>
      <c r="AK764" s="65"/>
    </row>
    <row r="765" spans="1:37" s="117" customFormat="1" ht="12" customHeight="1" x14ac:dyDescent="0.2">
      <c r="A765" s="120"/>
      <c r="B765" s="120">
        <v>3400</v>
      </c>
      <c r="C765" s="120" t="s">
        <v>1640</v>
      </c>
      <c r="D765" s="120" t="str">
        <f>_xll.BDP(C765,$D$11)</f>
        <v>USD</v>
      </c>
      <c r="E765" s="120" t="s">
        <v>1641</v>
      </c>
      <c r="F765" s="121">
        <f>_xll.BDP(C765,$F$11)</f>
        <v>130.06</v>
      </c>
      <c r="G765" s="121">
        <f>_xll.BDP(C765,$G$11)</f>
        <v>130.06</v>
      </c>
      <c r="H765" s="122">
        <f>IF(OR(OR(G765="#N/A N/A",G765="#N/A Real Time"),OR(F765="#N/A N/A",F765="#N/A Real Time")),0,  G765 - F765)</f>
        <v>0</v>
      </c>
      <c r="I765" s="123">
        <f>IF(OR(F765=0,F765="#N/A N/A"),0,H765 / F765*100)</f>
        <v>0</v>
      </c>
      <c r="J765" s="124">
        <v>0</v>
      </c>
      <c r="K765" s="120" t="str">
        <f>CONCATENATE(D856,D765, " Curncy")</f>
        <v>EURUSD Curncy</v>
      </c>
      <c r="L765" s="120">
        <f>IF(D765 = D856,1,_xll.BDP(K765,$L$11))</f>
        <v>1</v>
      </c>
      <c r="M765" s="260">
        <f>IF(D765 = D856,1,_xll.BDP(K765,$M$11)*L765)</f>
        <v>1.1314</v>
      </c>
      <c r="N765" s="126">
        <f>H765*J765*V765/M765</f>
        <v>0</v>
      </c>
      <c r="O765" s="127">
        <f>N765 / AA816</f>
        <v>0</v>
      </c>
      <c r="P765" s="268">
        <f>N765 / AA856</f>
        <v>0</v>
      </c>
      <c r="Q765" s="128">
        <f>IF(OR(OR(J765=0,G765 = "#N/A N/A"),G765="#N/A Real Time"),0,G765*J765*V765/M765)</f>
        <v>0</v>
      </c>
      <c r="R765" s="129">
        <f>Q765 / AA816*100</f>
        <v>0</v>
      </c>
      <c r="S765" s="273">
        <f>Q765 / AA856*100</f>
        <v>0</v>
      </c>
      <c r="T765" s="129">
        <f>IF(S765&lt;0,R765,0)</f>
        <v>0</v>
      </c>
      <c r="U765" s="273">
        <f>IF(S765&gt;0,R765,0)</f>
        <v>0</v>
      </c>
      <c r="V765" s="120">
        <f>IF(EXACT(D765,UPPER(D765)),1,0.01)/X765</f>
        <v>1</v>
      </c>
      <c r="W765" s="120">
        <v>0</v>
      </c>
      <c r="X765" s="120">
        <v>1</v>
      </c>
      <c r="Y765" s="127">
        <f>IF(AND(S765&lt;0,O765&gt;0),O765,0)</f>
        <v>0</v>
      </c>
      <c r="Z765" s="127">
        <f>IF(AND(S765&gt;0,O765&gt;0),O765,0)</f>
        <v>0</v>
      </c>
      <c r="AA765" s="120"/>
      <c r="AB765" s="130">
        <f>_xll.BDH(C765,$AB$11,$D$1,$D$1)</f>
        <v>116.6</v>
      </c>
      <c r="AC765" s="130">
        <f>IF(OR(OR(F765="#N/A N/A",F765="#N/A Real Time"),OR(AB765="#N/A N/A",AB765="#N/A Real Time")),0,  F765 - AB765)</f>
        <v>13.460000000000008</v>
      </c>
      <c r="AD765" s="177">
        <f>IF(OR(AB765=0,AB765="#N/A N/A"),0,AC765 / AB765*100)</f>
        <v>11.543739279588344</v>
      </c>
      <c r="AE765" s="132">
        <v>0</v>
      </c>
      <c r="AF765" s="133">
        <f>IF(D765 = D856,1,_xll.BDP(K765,$AF$11)*L765)</f>
        <v>1.1298999999999999</v>
      </c>
      <c r="AG765" s="134">
        <f>AC765*AE765*V765/AF765 / AI816</f>
        <v>0</v>
      </c>
      <c r="AH765" s="278">
        <f>AC765*AE765*V765/AF765 / AI856</f>
        <v>0</v>
      </c>
      <c r="AI765" s="135"/>
      <c r="AJ765" s="73"/>
      <c r="AK765" s="65"/>
    </row>
    <row r="766" spans="1:37" x14ac:dyDescent="0.2">
      <c r="B766" s="120">
        <v>22516</v>
      </c>
      <c r="C766" s="120" t="s">
        <v>28</v>
      </c>
      <c r="D766" s="120" t="str">
        <f>_xll.BDP(C766,$D$11)</f>
        <v>USD</v>
      </c>
      <c r="E766" s="120" t="s">
        <v>278</v>
      </c>
      <c r="F766" s="121">
        <f>_xll.BDP(C766,$F$11)</f>
        <v>0.57579999999999998</v>
      </c>
      <c r="G766" s="121">
        <f>_xll.BDP(C766,$G$11)</f>
        <v>0.57579999999999998</v>
      </c>
      <c r="H766" s="122">
        <f>IF(OR(OR(G766="#N/A N/A",G766="#N/A Real Time"),OR(F766="#N/A N/A",F766="#N/A Real Time")),0,  G766 - F766)</f>
        <v>0</v>
      </c>
      <c r="I766" s="123">
        <f>IF(OR(F766=0,F766="#N/A N/A"),0,H766 / F766*100)</f>
        <v>0</v>
      </c>
      <c r="J766" s="124">
        <v>-4704101</v>
      </c>
      <c r="K766" s="120" t="str">
        <f>CONCATENATE(D856,D766, " Curncy")</f>
        <v>EURUSD Curncy</v>
      </c>
      <c r="L766" s="120">
        <f>IF(D766 = D856,1,_xll.BDP(K766,$L$11))</f>
        <v>1</v>
      </c>
      <c r="M766" s="260">
        <f>IF(D766 = D856,1,_xll.BDP(K766,$M$11)*L766)</f>
        <v>1.1314</v>
      </c>
      <c r="N766" s="126">
        <f>H766*J766*V766/M766</f>
        <v>0</v>
      </c>
      <c r="O766" s="127">
        <f>N766 / AA816</f>
        <v>0</v>
      </c>
      <c r="P766" s="268">
        <f>N766 / AA856</f>
        <v>0</v>
      </c>
      <c r="Q766" s="128">
        <f>IF(OR(OR(J766=0,G766 = "#N/A N/A"),G766="#N/A Real Time"),0,G766*J766*V766/M766)</f>
        <v>-2394043.977196394</v>
      </c>
      <c r="R766" s="129">
        <f>Q766 / AA816*100</f>
        <v>-1.1975339122277244</v>
      </c>
      <c r="S766" s="273">
        <f>Q766 / AA856*100</f>
        <v>-1.1161556163868613</v>
      </c>
      <c r="T766" s="129">
        <f>IF(S766&lt;0,R766,0)</f>
        <v>-1.1975339122277244</v>
      </c>
      <c r="U766" s="273">
        <f>IF(S766&gt;0,R766,0)</f>
        <v>0</v>
      </c>
      <c r="V766" s="120">
        <f>IF(EXACT(D766,UPPER(D766)),1,0.01)/X766</f>
        <v>1</v>
      </c>
      <c r="W766" s="120">
        <v>0</v>
      </c>
      <c r="X766" s="120">
        <v>1</v>
      </c>
      <c r="Y766" s="127">
        <f>IF(AND(S766&lt;0,O766&gt;0),O766,0)</f>
        <v>0</v>
      </c>
      <c r="Z766" s="127">
        <f>IF(AND(S766&gt;0,O766&gt;0),O766,0)</f>
        <v>0</v>
      </c>
      <c r="AA766" s="74"/>
      <c r="AB766" s="130">
        <f>_xll.BDH(C766,$AB$11,$D$1,$D$1)</f>
        <v>0.55889999999999995</v>
      </c>
      <c r="AC766" s="130">
        <f>IF(OR(OR(F766="#N/A N/A",F766="#N/A Real Time"),OR(AB766="#N/A N/A",AB766="#N/A Real Time")),0,  F766 - AB766)</f>
        <v>1.6900000000000026E-2</v>
      </c>
      <c r="AD766" s="177">
        <f>IF(OR(AB766=0,AB766="#N/A N/A"),0,AC766 / AB766*100)</f>
        <v>3.023796743603512</v>
      </c>
      <c r="AE766" s="132">
        <v>-4704101</v>
      </c>
      <c r="AF766" s="133">
        <f>IF(D766 = D856,1,_xll.BDP(K766,$AF$11)*L766)</f>
        <v>1.1298999999999999</v>
      </c>
      <c r="AG766" s="134">
        <f>AC766*AE766*V766/AF766 / AI816</f>
        <v>-3.5123099729532446E-4</v>
      </c>
      <c r="AH766" s="278">
        <f>AC766*AE766*V766/AF766 / AI856</f>
        <v>-3.2736216171533756E-4</v>
      </c>
      <c r="AI766" s="77"/>
      <c r="AJ766" s="73"/>
      <c r="AK766" s="65"/>
    </row>
    <row r="767" spans="1:37" s="117" customFormat="1" ht="12" customHeight="1" x14ac:dyDescent="0.2">
      <c r="A767" s="120"/>
      <c r="B767" s="120">
        <v>28929</v>
      </c>
      <c r="C767" s="120" t="s">
        <v>1620</v>
      </c>
      <c r="D767" s="120" t="str">
        <f>_xll.BDP(C767,$D$11)</f>
        <v>USD</v>
      </c>
      <c r="E767" s="120" t="s">
        <v>1621</v>
      </c>
      <c r="F767" s="121">
        <f>_xll.BDP(C767,$F$11)</f>
        <v>17.7</v>
      </c>
      <c r="G767" s="121">
        <f>_xll.BDP(C767,$G$11)</f>
        <v>17.7</v>
      </c>
      <c r="H767" s="122">
        <f>IF(OR(OR(G767="#N/A N/A",G767="#N/A Real Time"),OR(F767="#N/A N/A",F767="#N/A Real Time")),0,  G767 - F767)</f>
        <v>0</v>
      </c>
      <c r="I767" s="123">
        <f>IF(OR(F767=0,F767="#N/A N/A"),0,H767 / F767*100)</f>
        <v>0</v>
      </c>
      <c r="J767" s="124">
        <v>-235300</v>
      </c>
      <c r="K767" s="120" t="str">
        <f>CONCATENATE(D856,D767, " Curncy")</f>
        <v>EURUSD Curncy</v>
      </c>
      <c r="L767" s="120">
        <f>IF(D767 = D856,1,_xll.BDP(K767,$L$11))</f>
        <v>1</v>
      </c>
      <c r="M767" s="260">
        <f>IF(D767 = D856,1,_xll.BDP(K767,$M$11)*L767)</f>
        <v>1.1314</v>
      </c>
      <c r="N767" s="126">
        <f>H767*J767*V767/M767</f>
        <v>0</v>
      </c>
      <c r="O767" s="127">
        <f>N767 / AA816</f>
        <v>0</v>
      </c>
      <c r="P767" s="268">
        <f>N767 / AA856</f>
        <v>0</v>
      </c>
      <c r="Q767" s="128">
        <f>IF(OR(OR(J767=0,G767 = "#N/A N/A"),G767="#N/A Real Time"),0,G767*J767*V767/M767)</f>
        <v>-3681111.89676507</v>
      </c>
      <c r="R767" s="129">
        <f>Q767 / AA816*100</f>
        <v>-1.841343088544052</v>
      </c>
      <c r="S767" s="273">
        <f>Q767 / AA856*100</f>
        <v>-1.7162148052661987</v>
      </c>
      <c r="T767" s="129">
        <f>IF(S767&lt;0,R767,0)</f>
        <v>-1.841343088544052</v>
      </c>
      <c r="U767" s="273">
        <f>IF(S767&gt;0,R767,0)</f>
        <v>0</v>
      </c>
      <c r="V767" s="120">
        <f>IF(EXACT(D767,UPPER(D767)),1,0.01)/X767</f>
        <v>1</v>
      </c>
      <c r="W767" s="120">
        <v>0</v>
      </c>
      <c r="X767" s="120">
        <v>1</v>
      </c>
      <c r="Y767" s="127">
        <f>IF(AND(S767&lt;0,O767&gt;0),O767,0)</f>
        <v>0</v>
      </c>
      <c r="Z767" s="127">
        <f>IF(AND(S767&gt;0,O767&gt;0),O767,0)</f>
        <v>0</v>
      </c>
      <c r="AA767" s="120"/>
      <c r="AB767" s="130">
        <f>_xll.BDH(C767,$AB$11,$D$1,$D$1)</f>
        <v>18.48</v>
      </c>
      <c r="AC767" s="130">
        <f>IF(OR(OR(F767="#N/A N/A",F767="#N/A Real Time"),OR(AB767="#N/A N/A",AB767="#N/A Real Time")),0,  F767 - AB767)</f>
        <v>-0.78000000000000114</v>
      </c>
      <c r="AD767" s="177">
        <f>IF(OR(AB767=0,AB767="#N/A N/A"),0,AC767 / AB767*100)</f>
        <v>-4.2207792207792272</v>
      </c>
      <c r="AE767" s="132">
        <v>-235300</v>
      </c>
      <c r="AF767" s="133">
        <f>IF(D767 = D856,1,_xll.BDP(K767,$AF$11)*L767)</f>
        <v>1.1298999999999999</v>
      </c>
      <c r="AG767" s="134">
        <f>AC767*AE767*V767/AF767 / AI816</f>
        <v>8.1086027502964386E-4</v>
      </c>
      <c r="AH767" s="278">
        <f>AC767*AE767*V767/AF767 / AI856</f>
        <v>7.5575611072733464E-4</v>
      </c>
      <c r="AI767" s="135"/>
      <c r="AJ767" s="73"/>
      <c r="AK767" s="65"/>
    </row>
    <row r="768" spans="1:37" x14ac:dyDescent="0.2">
      <c r="B768" s="120">
        <v>1958</v>
      </c>
      <c r="C768" s="120" t="s">
        <v>985</v>
      </c>
      <c r="D768" s="120" t="str">
        <f>_xll.BDP(C768,$D$11)</f>
        <v>USD</v>
      </c>
      <c r="E768" s="120" t="s">
        <v>1055</v>
      </c>
      <c r="F768" s="121">
        <f>_xll.BDP(C768,$F$11)</f>
        <v>46.49</v>
      </c>
      <c r="G768" s="121">
        <f>_xll.BDP(C768,$G$11)</f>
        <v>46.49</v>
      </c>
      <c r="H768" s="122">
        <f>IF(OR(OR(G768="#N/A N/A",G768="#N/A Real Time"),OR(F768="#N/A N/A",F768="#N/A Real Time")),0,  G768 - F768)</f>
        <v>0</v>
      </c>
      <c r="I768" s="123">
        <f>IF(OR(F768=0,F768="#N/A N/A"),0,H768 / F768*100)</f>
        <v>0</v>
      </c>
      <c r="J768" s="124">
        <v>0</v>
      </c>
      <c r="K768" s="120" t="str">
        <f>CONCATENATE(D856,D768, " Curncy")</f>
        <v>EURUSD Curncy</v>
      </c>
      <c r="L768" s="120">
        <f>IF(D768 = D856,1,_xll.BDP(K768,$L$11))</f>
        <v>1</v>
      </c>
      <c r="M768" s="260">
        <f>IF(D768 = D856,1,_xll.BDP(K768,$M$11)*L768)</f>
        <v>1.1314</v>
      </c>
      <c r="N768" s="126">
        <f>H768*J768*V768/M768</f>
        <v>0</v>
      </c>
      <c r="O768" s="127">
        <f>N768 / AA816</f>
        <v>0</v>
      </c>
      <c r="P768" s="268">
        <f>N768 / AA856</f>
        <v>0</v>
      </c>
      <c r="Q768" s="128">
        <f>IF(OR(OR(J768=0,G768 = "#N/A N/A"),G768="#N/A Real Time"),0,G768*J768*V768/M768)</f>
        <v>0</v>
      </c>
      <c r="R768" s="129">
        <f>Q768 / AA816*100</f>
        <v>0</v>
      </c>
      <c r="S768" s="273">
        <f>Q768 / AA856*100</f>
        <v>0</v>
      </c>
      <c r="T768" s="129">
        <f>IF(S768&lt;0,R768,0)</f>
        <v>0</v>
      </c>
      <c r="U768" s="273">
        <f>IF(S768&gt;0,R768,0)</f>
        <v>0</v>
      </c>
      <c r="V768" s="120">
        <f>IF(EXACT(D768,UPPER(D768)),1,0.01)/X768</f>
        <v>1</v>
      </c>
      <c r="W768" s="120">
        <v>0</v>
      </c>
      <c r="X768" s="120">
        <v>1</v>
      </c>
      <c r="Y768" s="127">
        <f>IF(AND(S768&lt;0,O768&gt;0),O768,0)</f>
        <v>0</v>
      </c>
      <c r="Z768" s="127">
        <f>IF(AND(S768&gt;0,O768&gt;0),O768,0)</f>
        <v>0</v>
      </c>
      <c r="AA768" s="74"/>
      <c r="AB768" s="130">
        <f>_xll.BDH(C768,$AB$11,$D$1,$D$1)</f>
        <v>47.74</v>
      </c>
      <c r="AC768" s="130">
        <f>IF(OR(OR(F768="#N/A N/A",F768="#N/A Real Time"),OR(AB768="#N/A N/A",AB768="#N/A Real Time")),0,  F768 - AB768)</f>
        <v>-1.25</v>
      </c>
      <c r="AD768" s="177">
        <f>IF(OR(AB768=0,AB768="#N/A N/A"),0,AC768 / AB768*100)</f>
        <v>-2.6183493925429411</v>
      </c>
      <c r="AE768" s="132">
        <v>0</v>
      </c>
      <c r="AF768" s="133">
        <f>IF(D768 = D856,1,_xll.BDP(K768,$AF$11)*L768)</f>
        <v>1.1298999999999999</v>
      </c>
      <c r="AG768" s="134">
        <f>AC768*AE768*V768/AF768 / AI816</f>
        <v>0</v>
      </c>
      <c r="AH768" s="278">
        <f>AC768*AE768*V768/AF768 / AI856</f>
        <v>0</v>
      </c>
      <c r="AI768" s="77"/>
      <c r="AJ768" s="73"/>
      <c r="AK768" s="65"/>
    </row>
    <row r="769" spans="1:37" x14ac:dyDescent="0.2">
      <c r="B769" s="120">
        <v>16329</v>
      </c>
      <c r="C769" s="120" t="s">
        <v>986</v>
      </c>
      <c r="D769" s="120" t="str">
        <f>_xll.BDP(C769,$D$11)</f>
        <v>USD</v>
      </c>
      <c r="E769" s="120" t="s">
        <v>1056</v>
      </c>
      <c r="F769" s="121">
        <f>_xll.BDP(C769,$F$11)</f>
        <v>139.88</v>
      </c>
      <c r="G769" s="121">
        <f>_xll.BDP(C769,$G$11)</f>
        <v>139.88</v>
      </c>
      <c r="H769" s="122">
        <f>IF(OR(OR(G769="#N/A N/A",G769="#N/A Real Time"),OR(F769="#N/A N/A",F769="#N/A Real Time")),0,  G769 - F769)</f>
        <v>0</v>
      </c>
      <c r="I769" s="123">
        <f>IF(OR(F769=0,F769="#N/A N/A"),0,H769 / F769*100)</f>
        <v>0</v>
      </c>
      <c r="J769" s="124">
        <v>0</v>
      </c>
      <c r="K769" s="120" t="str">
        <f>CONCATENATE(D856,D769, " Curncy")</f>
        <v>EURUSD Curncy</v>
      </c>
      <c r="L769" s="120">
        <f>IF(D769 = D856,1,_xll.BDP(K769,$L$11))</f>
        <v>1</v>
      </c>
      <c r="M769" s="260">
        <f>IF(D769 = D856,1,_xll.BDP(K769,$M$11)*L769)</f>
        <v>1.1314</v>
      </c>
      <c r="N769" s="126">
        <f>H769*J769*V769/M769</f>
        <v>0</v>
      </c>
      <c r="O769" s="127">
        <f>N769 / AA816</f>
        <v>0</v>
      </c>
      <c r="P769" s="268">
        <f>N769 / AA856</f>
        <v>0</v>
      </c>
      <c r="Q769" s="128">
        <f>IF(OR(OR(J769=0,G769 = "#N/A N/A"),G769="#N/A Real Time"),0,G769*J769*V769/M769)</f>
        <v>0</v>
      </c>
      <c r="R769" s="129">
        <f>Q769 / AA816*100</f>
        <v>0</v>
      </c>
      <c r="S769" s="273">
        <f>Q769 / AA856*100</f>
        <v>0</v>
      </c>
      <c r="T769" s="129">
        <f>IF(S769&lt;0,R769,0)</f>
        <v>0</v>
      </c>
      <c r="U769" s="273">
        <f>IF(S769&gt;0,R769,0)</f>
        <v>0</v>
      </c>
      <c r="V769" s="120">
        <f>IF(EXACT(D769,UPPER(D769)),1,0.01)/X769</f>
        <v>1</v>
      </c>
      <c r="W769" s="120">
        <v>0</v>
      </c>
      <c r="X769" s="120">
        <v>1</v>
      </c>
      <c r="Y769" s="127">
        <f>IF(AND(S769&lt;0,O769&gt;0),O769,0)</f>
        <v>0</v>
      </c>
      <c r="Z769" s="127">
        <f>IF(AND(S769&gt;0,O769&gt;0),O769,0)</f>
        <v>0</v>
      </c>
      <c r="AA769" s="74"/>
      <c r="AB769" s="130">
        <f>_xll.BDH(C769,$AB$11,$D$1,$D$1)</f>
        <v>139.72</v>
      </c>
      <c r="AC769" s="130">
        <f>IF(OR(OR(F769="#N/A N/A",F769="#N/A Real Time"),OR(AB769="#N/A N/A",AB769="#N/A Real Time")),0,  F769 - AB769)</f>
        <v>0.15999999999999659</v>
      </c>
      <c r="AD769" s="177">
        <f>IF(OR(AB769=0,AB769="#N/A N/A"),0,AC769 / AB769*100)</f>
        <v>0.11451474377325838</v>
      </c>
      <c r="AE769" s="132">
        <v>0</v>
      </c>
      <c r="AF769" s="133">
        <f>IF(D769 = D856,1,_xll.BDP(K769,$AF$11)*L769)</f>
        <v>1.1298999999999999</v>
      </c>
      <c r="AG769" s="134">
        <f>AC769*AE769*V769/AF769 / AI816</f>
        <v>0</v>
      </c>
      <c r="AH769" s="278">
        <f>AC769*AE769*V769/AF769 / AI856</f>
        <v>0</v>
      </c>
      <c r="AI769" s="77"/>
      <c r="AJ769" s="73"/>
      <c r="AK769" s="65"/>
    </row>
    <row r="770" spans="1:37" x14ac:dyDescent="0.2">
      <c r="B770" s="120">
        <v>2326</v>
      </c>
      <c r="C770" s="120" t="s">
        <v>987</v>
      </c>
      <c r="D770" s="120" t="str">
        <f>_xll.BDP(C770,$D$11)</f>
        <v>USD</v>
      </c>
      <c r="E770" s="120" t="s">
        <v>1057</v>
      </c>
      <c r="F770" s="121">
        <f>_xll.BDP(C770,$F$11)</f>
        <v>143.78</v>
      </c>
      <c r="G770" s="121">
        <f>_xll.BDP(C770,$G$11)</f>
        <v>143.78</v>
      </c>
      <c r="H770" s="122">
        <f>IF(OR(OR(G770="#N/A N/A",G770="#N/A Real Time"),OR(F770="#N/A N/A",F770="#N/A Real Time")),0,  G770 - F770)</f>
        <v>0</v>
      </c>
      <c r="I770" s="123">
        <f>IF(OR(F770=0,F770="#N/A N/A"),0,H770 / F770*100)</f>
        <v>0</v>
      </c>
      <c r="J770" s="124">
        <v>0</v>
      </c>
      <c r="K770" s="120" t="str">
        <f>CONCATENATE(D856,D770, " Curncy")</f>
        <v>EURUSD Curncy</v>
      </c>
      <c r="L770" s="120">
        <f>IF(D770 = D856,1,_xll.BDP(K770,$L$11))</f>
        <v>1</v>
      </c>
      <c r="M770" s="260">
        <f>IF(D770 = D856,1,_xll.BDP(K770,$M$11)*L770)</f>
        <v>1.1314</v>
      </c>
      <c r="N770" s="126">
        <f>H770*J770*V770/M770</f>
        <v>0</v>
      </c>
      <c r="O770" s="127">
        <f>N770 / AA816</f>
        <v>0</v>
      </c>
      <c r="P770" s="268">
        <f>N770 / AA856</f>
        <v>0</v>
      </c>
      <c r="Q770" s="128">
        <f>IF(OR(OR(J770=0,G770 = "#N/A N/A"),G770="#N/A Real Time"),0,G770*J770*V770/M770)</f>
        <v>0</v>
      </c>
      <c r="R770" s="129">
        <f>Q770 / AA816*100</f>
        <v>0</v>
      </c>
      <c r="S770" s="273">
        <f>Q770 / AA856*100</f>
        <v>0</v>
      </c>
      <c r="T770" s="129">
        <f>IF(S770&lt;0,R770,0)</f>
        <v>0</v>
      </c>
      <c r="U770" s="273">
        <f>IF(S770&gt;0,R770,0)</f>
        <v>0</v>
      </c>
      <c r="V770" s="120">
        <f>IF(EXACT(D770,UPPER(D770)),1,0.01)/X770</f>
        <v>1</v>
      </c>
      <c r="W770" s="120">
        <v>0</v>
      </c>
      <c r="X770" s="120">
        <v>1</v>
      </c>
      <c r="Y770" s="127">
        <f>IF(AND(S770&lt;0,O770&gt;0),O770,0)</f>
        <v>0</v>
      </c>
      <c r="Z770" s="127">
        <f>IF(AND(S770&gt;0,O770&gt;0),O770,0)</f>
        <v>0</v>
      </c>
      <c r="AA770" s="74"/>
      <c r="AB770" s="130">
        <f>_xll.BDH(C770,$AB$11,$D$1,$D$1)</f>
        <v>141.02000000000001</v>
      </c>
      <c r="AC770" s="130">
        <f>IF(OR(OR(F770="#N/A N/A",F770="#N/A Real Time"),OR(AB770="#N/A N/A",AB770="#N/A Real Time")),0,  F770 - AB770)</f>
        <v>2.7599999999999909</v>
      </c>
      <c r="AD770" s="177">
        <f>IF(OR(AB770=0,AB770="#N/A N/A"),0,AC770 / AB770*100)</f>
        <v>1.9571691958587367</v>
      </c>
      <c r="AE770" s="132">
        <v>0</v>
      </c>
      <c r="AF770" s="133">
        <f>IF(D770 = D856,1,_xll.BDP(K770,$AF$11)*L770)</f>
        <v>1.1298999999999999</v>
      </c>
      <c r="AG770" s="134">
        <f>AC770*AE770*V770/AF770 / AI816</f>
        <v>0</v>
      </c>
      <c r="AH770" s="278">
        <f>AC770*AE770*V770/AF770 / AI856</f>
        <v>0</v>
      </c>
      <c r="AI770" s="77"/>
      <c r="AJ770" s="73"/>
      <c r="AK770" s="65"/>
    </row>
    <row r="771" spans="1:37" s="117" customFormat="1" ht="12" customHeight="1" x14ac:dyDescent="0.2">
      <c r="A771" s="120"/>
      <c r="B771" s="120">
        <v>26174</v>
      </c>
      <c r="C771" s="120" t="s">
        <v>1646</v>
      </c>
      <c r="D771" s="120" t="str">
        <f>_xll.BDP(C771,$D$11)</f>
        <v>USD</v>
      </c>
      <c r="E771" s="120" t="s">
        <v>1647</v>
      </c>
      <c r="F771" s="121">
        <f>_xll.BDP(C771,$F$11)</f>
        <v>34.39</v>
      </c>
      <c r="G771" s="121">
        <f>_xll.BDP(C771,$G$11)</f>
        <v>34.39</v>
      </c>
      <c r="H771" s="122">
        <f>IF(OR(OR(G771="#N/A N/A",G771="#N/A Real Time"),OR(F771="#N/A N/A",F771="#N/A Real Time")),0,  G771 - F771)</f>
        <v>0</v>
      </c>
      <c r="I771" s="123">
        <f>IF(OR(F771=0,F771="#N/A N/A"),0,H771 / F771*100)</f>
        <v>0</v>
      </c>
      <c r="J771" s="124">
        <v>-76000</v>
      </c>
      <c r="K771" s="120" t="str">
        <f>CONCATENATE(D856,D771, " Curncy")</f>
        <v>EURUSD Curncy</v>
      </c>
      <c r="L771" s="120">
        <f>IF(D771 = D856,1,_xll.BDP(K771,$L$11))</f>
        <v>1</v>
      </c>
      <c r="M771" s="260">
        <f>IF(D771 = D856,1,_xll.BDP(K771,$M$11)*L771)</f>
        <v>1.1314</v>
      </c>
      <c r="N771" s="126">
        <f>H771*J771*V771/M771</f>
        <v>0</v>
      </c>
      <c r="O771" s="127">
        <f>N771 / AA816</f>
        <v>0</v>
      </c>
      <c r="P771" s="268">
        <f>N771 / AA856</f>
        <v>0</v>
      </c>
      <c r="Q771" s="128">
        <f>IF(OR(OR(J771=0,G771 = "#N/A N/A"),G771="#N/A Real Time"),0,G771*J771*V771/M771)</f>
        <v>-2310093.6892345767</v>
      </c>
      <c r="R771" s="129">
        <f>Q771 / AA816*100</f>
        <v>-1.1555408169741899</v>
      </c>
      <c r="S771" s="273">
        <f>Q771 / AA856*100</f>
        <v>-1.0770161576724862</v>
      </c>
      <c r="T771" s="129">
        <f>IF(S771&lt;0,R771,0)</f>
        <v>-1.1555408169741899</v>
      </c>
      <c r="U771" s="273">
        <f>IF(S771&gt;0,R771,0)</f>
        <v>0</v>
      </c>
      <c r="V771" s="120">
        <f>IF(EXACT(D771,UPPER(D771)),1,0.01)/X771</f>
        <v>1</v>
      </c>
      <c r="W771" s="120">
        <v>0</v>
      </c>
      <c r="X771" s="120">
        <v>1</v>
      </c>
      <c r="Y771" s="127">
        <f>IF(AND(S771&lt;0,O771&gt;0),O771,0)</f>
        <v>0</v>
      </c>
      <c r="Z771" s="127">
        <f>IF(AND(S771&gt;0,O771&gt;0),O771,0)</f>
        <v>0</v>
      </c>
      <c r="AA771" s="120"/>
      <c r="AB771" s="130">
        <f>_xll.BDH(C771,$AB$11,$D$1,$D$1)</f>
        <v>34.25</v>
      </c>
      <c r="AC771" s="130">
        <f>IF(OR(OR(F771="#N/A N/A",F771="#N/A Real Time"),OR(AB771="#N/A N/A",AB771="#N/A Real Time")),0,  F771 - AB771)</f>
        <v>0.14000000000000057</v>
      </c>
      <c r="AD771" s="177">
        <f>IF(OR(AB771=0,AB771="#N/A N/A"),0,AC771 / AB771*100)</f>
        <v>0.40875912408759291</v>
      </c>
      <c r="AE771" s="132">
        <v>-76000</v>
      </c>
      <c r="AF771" s="133">
        <f>IF(D771 = D856,1,_xll.BDP(K771,$AF$11)*L771)</f>
        <v>1.1298999999999999</v>
      </c>
      <c r="AG771" s="134">
        <f>AC771*AE771*V771/AF771 / AI816</f>
        <v>-4.7007929464379525E-5</v>
      </c>
      <c r="AH771" s="278">
        <f>AC771*AE771*V771/AF771 / AI856</f>
        <v>-4.3813380725853847E-5</v>
      </c>
      <c r="AI771" s="135"/>
      <c r="AJ771" s="73"/>
      <c r="AK771" s="65"/>
    </row>
    <row r="772" spans="1:37" x14ac:dyDescent="0.2">
      <c r="A772" s="209"/>
      <c r="B772" s="120">
        <v>26284</v>
      </c>
      <c r="C772" s="120" t="s">
        <v>27</v>
      </c>
      <c r="D772" s="120" t="str">
        <f>_xll.BDP(C772,$D$11)</f>
        <v>USD</v>
      </c>
      <c r="E772" s="120" t="s">
        <v>275</v>
      </c>
      <c r="F772" s="121">
        <f>_xll.BDP(C772,$F$11)</f>
        <v>63.19</v>
      </c>
      <c r="G772" s="121">
        <f>_xll.BDP(C772,$G$11)</f>
        <v>63.19</v>
      </c>
      <c r="H772" s="122">
        <f>IF(OR(OR(G772="#N/A N/A",G772="#N/A Real Time"),OR(F772="#N/A N/A",F772="#N/A Real Time")),0,  G772 - F772)</f>
        <v>0</v>
      </c>
      <c r="I772" s="123">
        <f>IF(OR(F772=0,F772="#N/A N/A"),0,H772 / F772*100)</f>
        <v>0</v>
      </c>
      <c r="J772" s="124">
        <v>-56300</v>
      </c>
      <c r="K772" s="120" t="str">
        <f>CONCATENATE(D856,D772, " Curncy")</f>
        <v>EURUSD Curncy</v>
      </c>
      <c r="L772" s="120">
        <f>IF(D772 = D856,1,_xll.BDP(K772,$L$11))</f>
        <v>1</v>
      </c>
      <c r="M772" s="260">
        <f>IF(D772 = D856,1,_xll.BDP(K772,$M$11)*L772)</f>
        <v>1.1314</v>
      </c>
      <c r="N772" s="126">
        <f>H772*J772*V772/M772</f>
        <v>0</v>
      </c>
      <c r="O772" s="127">
        <f>N772 / AA816</f>
        <v>0</v>
      </c>
      <c r="P772" s="268">
        <f>N772 / AA856</f>
        <v>0</v>
      </c>
      <c r="Q772" s="128">
        <f>IF(OR(OR(J772=0,G772 = "#N/A N/A"),G772="#N/A Real Time"),0,G772*J772*V772/M772)</f>
        <v>-3144420.1873784694</v>
      </c>
      <c r="R772" s="129">
        <f>Q772 / AA816*100</f>
        <v>-1.5728824718954895</v>
      </c>
      <c r="S772" s="273">
        <f>Q772 / AA856*100</f>
        <v>-1.4659974026595721</v>
      </c>
      <c r="T772" s="129">
        <f>IF(S772&lt;0,R772,0)</f>
        <v>-1.5728824718954895</v>
      </c>
      <c r="U772" s="273">
        <f>IF(S772&gt;0,R772,0)</f>
        <v>0</v>
      </c>
      <c r="V772" s="120">
        <f>IF(EXACT(D772,UPPER(D772)),1,0.01)/X772</f>
        <v>1</v>
      </c>
      <c r="W772" s="120">
        <v>0</v>
      </c>
      <c r="X772" s="120">
        <v>1</v>
      </c>
      <c r="Y772" s="127">
        <f>IF(AND(S772&lt;0,O772&gt;0),O772,0)</f>
        <v>0</v>
      </c>
      <c r="Z772" s="127">
        <f>IF(AND(S772&gt;0,O772&gt;0),O772,0)</f>
        <v>0</v>
      </c>
      <c r="AA772" s="218"/>
      <c r="AB772" s="130">
        <f>_xll.BDH(C772,$AB$11,$D$1,$D$1)</f>
        <v>61.85</v>
      </c>
      <c r="AC772" s="130">
        <f>IF(OR(OR(F772="#N/A N/A",F772="#N/A Real Time"),OR(AB772="#N/A N/A",AB772="#N/A Real Time")),0,  F772 - AB772)</f>
        <v>1.3399999999999963</v>
      </c>
      <c r="AD772" s="177">
        <f>IF(OR(AB772=0,AB772="#N/A N/A"),0,AC772 / AB772*100)</f>
        <v>2.1665319320937693</v>
      </c>
      <c r="AE772" s="132">
        <v>-56300</v>
      </c>
      <c r="AF772" s="133">
        <f>IF(D772 = D856,1,_xll.BDP(K772,$AF$11)*L772)</f>
        <v>1.1298999999999999</v>
      </c>
      <c r="AG772" s="134">
        <f>AC772*AE772*V772/AF772 / AI816</f>
        <v>-3.33305659271776E-4</v>
      </c>
      <c r="AH772" s="278">
        <f>AC772*AE772*V772/AF772 / AI856</f>
        <v>-3.1065498766163948E-4</v>
      </c>
      <c r="AI772" s="223"/>
      <c r="AJ772" s="73"/>
      <c r="AK772" s="65"/>
    </row>
    <row r="773" spans="1:37" x14ac:dyDescent="0.2">
      <c r="A773" s="102" t="s">
        <v>249</v>
      </c>
      <c r="B773" s="102"/>
      <c r="C773" s="102"/>
      <c r="D773" s="102"/>
      <c r="E773" s="102" t="s">
        <v>26</v>
      </c>
      <c r="F773" s="136"/>
      <c r="G773" s="136"/>
      <c r="H773" s="137"/>
      <c r="I773" s="138"/>
      <c r="J773" s="139"/>
      <c r="K773" s="102"/>
      <c r="L773" s="102"/>
      <c r="M773" s="263"/>
      <c r="N773" s="158">
        <f xml:space="preserve"> SUM(N623:N772)</f>
        <v>0</v>
      </c>
      <c r="O773" s="140">
        <f xml:space="preserve"> SUM(O623:O772)</f>
        <v>0</v>
      </c>
      <c r="P773" s="270">
        <f xml:space="preserve"> SUM(P623:P772)</f>
        <v>0</v>
      </c>
      <c r="Q773" s="141">
        <f xml:space="preserve"> SUM(Q623:Q772)</f>
        <v>-50688552.293319769</v>
      </c>
      <c r="R773" s="142">
        <f xml:space="preserve"> SUM(R623:R772)</f>
        <v>-25.355114990019764</v>
      </c>
      <c r="S773" s="275">
        <f xml:space="preserve"> SUM(S623:S772)</f>
        <v>-23.632110716263075</v>
      </c>
      <c r="T773" s="142">
        <f xml:space="preserve"> SUM(T623:T772)</f>
        <v>-55.083834579199106</v>
      </c>
      <c r="U773" s="275">
        <f xml:space="preserve"> SUM(U623:U772)</f>
        <v>29.728719589179338</v>
      </c>
      <c r="V773" s="102"/>
      <c r="W773" s="102"/>
      <c r="X773" s="102"/>
      <c r="Y773" s="143">
        <f xml:space="preserve"> SUM(Y623:Y772)</f>
        <v>0</v>
      </c>
      <c r="Z773" s="143">
        <f xml:space="preserve"> SUM(Z623:Z772)</f>
        <v>0</v>
      </c>
      <c r="AA773" s="102"/>
      <c r="AB773" s="144"/>
      <c r="AC773" s="144"/>
      <c r="AD773" s="178"/>
      <c r="AE773" s="145"/>
      <c r="AF773" s="146"/>
      <c r="AG773" s="147">
        <f xml:space="preserve"> SUM(AG623:AG772)</f>
        <v>-5.9960158975691773E-4</v>
      </c>
      <c r="AH773" s="280">
        <f xml:space="preserve"> SUM(AH623:AH772)</f>
        <v>-5.5885407068936659E-4</v>
      </c>
      <c r="AI773" s="285"/>
      <c r="AJ773" s="73"/>
      <c r="AK773" s="65"/>
    </row>
    <row r="774" spans="1:37" x14ac:dyDescent="0.2">
      <c r="B774" s="32"/>
      <c r="C774" s="86"/>
      <c r="E774" s="12"/>
      <c r="F774" s="13"/>
      <c r="G774" s="13"/>
      <c r="H774" s="27"/>
      <c r="I774" s="17"/>
      <c r="J774" s="21"/>
      <c r="K774" s="34"/>
      <c r="L774" s="12"/>
      <c r="M774" s="288"/>
      <c r="N774" s="107"/>
      <c r="O774" s="36"/>
      <c r="P774" s="294"/>
      <c r="Q774" s="7"/>
      <c r="R774" s="37"/>
      <c r="S774" s="300"/>
      <c r="T774" s="37"/>
      <c r="U774" s="300"/>
      <c r="V774" s="24"/>
      <c r="Y774" s="53"/>
      <c r="Z774" s="53"/>
      <c r="AA774" s="74"/>
      <c r="AB774" s="71"/>
      <c r="AC774" s="67"/>
      <c r="AD774" s="64"/>
      <c r="AE774" s="59"/>
      <c r="AF774" s="61"/>
      <c r="AG774" s="72"/>
      <c r="AH774" s="309"/>
      <c r="AI774" s="75"/>
      <c r="AJ774" s="73"/>
      <c r="AK774" s="65"/>
    </row>
    <row r="775" spans="1:37" x14ac:dyDescent="0.2">
      <c r="A775" s="148" t="s">
        <v>248</v>
      </c>
      <c r="B775" s="148"/>
      <c r="C775" s="148"/>
      <c r="D775" s="148"/>
      <c r="E775" s="148" t="s">
        <v>234</v>
      </c>
      <c r="F775" s="149"/>
      <c r="G775" s="149"/>
      <c r="H775" s="150"/>
      <c r="I775" s="151"/>
      <c r="J775" s="152"/>
      <c r="K775" s="148"/>
      <c r="L775" s="148"/>
      <c r="M775" s="265"/>
      <c r="N775" s="159">
        <f>N622+N773+N325+N394+N143+N229+N342+N60+N193+N57+N421+N27+N81+N373+N253+N309+N46+N200+N70+N357+N42+N219+N31+N196+N223+N346+N350+N424</f>
        <v>-390180.15364815347</v>
      </c>
      <c r="O775" s="153">
        <f>O622+O773+O325+O394+O143+O229+O342+O60+O193+O57+O421+O27+O81+O373+O253+O309+O46+O200+O70+O357+O42+O219+O31+O196+O223+O346+O350+O424</f>
        <v>-1.951735098947838E-3</v>
      </c>
      <c r="P775" s="271">
        <f>P622+P773+P325+P394+P143+P229+P342+P60+P193+P57+P421+P27+P81+P373+P253+P309+P46+P200+P70+P357+P42+P219+P31+P196+P223+P346+P350+P424</f>
        <v>-1.8191051377722828E-3</v>
      </c>
      <c r="Q775" s="154">
        <f>Q622+Q773+Q325+Q394+Q143+Q229+Q342+Q60+Q193+Q57+Q421+Q27+Q81+Q373+Q253+Q309+Q46+Q200+Q70+Q357+Q42+Q219+Q31+Q196+Q223+Q346+Q350+Q424</f>
        <v>-52551058.991035551</v>
      </c>
      <c r="R775" s="155">
        <f>R622+R773+R325+R394+R143+R229+R342+R60+R193+R57+R421+R27+R81+R373+R253+R309+R46+R200+R70+R357+R42+R219+R31+R196+R223+R346+R350+R424</f>
        <v>-26.286766602734865</v>
      </c>
      <c r="S775" s="276">
        <f>S622+S773+S325+S394+S143+S229+S342+S60+S193+S57+S421+S27+S81+S373+S253+S309+S46+S200+S70+S357+S42+S219+S31+S196+S223+S346+S350+S424</f>
        <v>-24.500452037899155</v>
      </c>
      <c r="T775" s="155">
        <f>T622+T773+T325+T394+T143+T229+T342+T60+T193+T57+T421+T27+T81+T373+T253+T309+T46+T200+T70+T357+T42+T219+T31+T196+T223+T346+T350+T424</f>
        <v>-167.94764900013666</v>
      </c>
      <c r="U775" s="276">
        <f>U622+U773+U325+U394+U143+U229+U342+U60+U193+U57+U421+U27+U81+U373+U253+U309+U46+U200+U70+U357+U42+U219+U31+U196+U223+U346+U350+U424</f>
        <v>141.66088239740179</v>
      </c>
      <c r="V775" s="148"/>
      <c r="W775" s="148"/>
      <c r="X775" s="148"/>
      <c r="Y775" s="156">
        <f>Y622+Y773+Y325+Y394+Y143+Y229+Y342+Y60+Y193+Y57+Y421+Y27+Y81+Y373+Y253+Y309+Y46+Y200+Y70+Y357+Y42+Y219+Y31+Y196+Y223+Y346+Y350+Y424</f>
        <v>1.2920604369440812E-3</v>
      </c>
      <c r="Z775" s="156">
        <f>Z622+Z773+Z325+Z394+Z143+Z229+Z342+Z60+Z193+Z57+Z421+Z27+Z81+Z373+Z253+Z309+Z46+Z200+Z70+Z357+Z42+Z219+Z31+Z196+Z223+Z346+Z350+Z424</f>
        <v>7.1417912173264752E-3</v>
      </c>
      <c r="AA775" s="148"/>
      <c r="AB775" s="149"/>
      <c r="AC775" s="149"/>
      <c r="AD775" s="151"/>
      <c r="AE775" s="152"/>
      <c r="AF775" s="157"/>
      <c r="AG775" s="153">
        <f>AG622+AG773+AG325+AG394+AG143+AG229+AG342+AG60+AG193+AG57+AG421+AG27+AG81+AG373+AG253+AG309+AG46+AG200+AG70+AG357+AG42+AG219+AG31+AG196+AG223+AG346+AG350+AG424</f>
        <v>-1.3010150513113628E-2</v>
      </c>
      <c r="AH775" s="271">
        <f>AH622+AH773+AH325+AH394+AH143+AH229+AH342+AH60+AH193+AH57+AH421+AH27+AH81+AH373+AH253+AH309+AH46+AH200+AH70+AH357+AH42+AH219+AH31+AH196+AH223+AH346+AH350+AH424</f>
        <v>-1.2126011169320794E-2</v>
      </c>
      <c r="AI775" s="286"/>
      <c r="AJ775" s="73"/>
      <c r="AK775" s="65"/>
    </row>
    <row r="776" spans="1:37" x14ac:dyDescent="0.2">
      <c r="D776" s="30"/>
      <c r="M776" s="288"/>
      <c r="N776" s="107"/>
      <c r="O776" s="36"/>
      <c r="P776" s="294"/>
      <c r="S776" s="300"/>
      <c r="T776" s="37"/>
      <c r="U776" s="300"/>
      <c r="V776" s="24"/>
      <c r="W776" s="1"/>
      <c r="X776" s="1"/>
      <c r="Y776" s="53"/>
      <c r="Z776" s="53"/>
      <c r="AA776" s="74"/>
      <c r="AB776" s="71"/>
      <c r="AC776" s="67"/>
      <c r="AD776" s="64"/>
      <c r="AG776" s="72"/>
      <c r="AH776" s="309"/>
      <c r="AJ776" s="73"/>
      <c r="AK776" s="65"/>
    </row>
    <row r="777" spans="1:37" x14ac:dyDescent="0.2">
      <c r="A777" s="30"/>
      <c r="B777" s="120"/>
      <c r="C777" s="120" t="s">
        <v>1309</v>
      </c>
      <c r="D777" s="120" t="str">
        <f>_xll.BDP(C777,$D$11)</f>
        <v>GBP</v>
      </c>
      <c r="E777" s="120" t="str">
        <f>_xll.BDP(C777,$E$11)</f>
        <v>LONG GILT FUTURE  Jun19</v>
      </c>
      <c r="F777" s="121">
        <f>_xll.BDP(C777,$F$11)</f>
        <v>126.89</v>
      </c>
      <c r="G777" s="121">
        <f>_xll.BDP(C777,$G$11)</f>
        <v>126.8</v>
      </c>
      <c r="H777" s="122">
        <f>IF(OR(OR(G777="#N/A N/A",G777="#N/A Real Time"),OR(F777="#N/A N/A",F777="#N/A Real Time")),0,  G777 - F777)</f>
        <v>-9.0000000000003411E-2</v>
      </c>
      <c r="I777" s="123">
        <f>IF(OR(F777=0,F777="#N/A N/A"),0,H777 / F777*100)</f>
        <v>-7.0927575065019635E-2</v>
      </c>
      <c r="J777" s="124">
        <v>0</v>
      </c>
      <c r="K777" s="120" t="str">
        <f>CONCATENATE(D856,D777, " Curncy")</f>
        <v>EURGBP Curncy</v>
      </c>
      <c r="L777" s="120">
        <f>IF(D777 = D856,1,_xll.BDP(K777,$L$11))</f>
        <v>1</v>
      </c>
      <c r="M777" s="260">
        <f>IF(D777 = D856,1,_xll.BDP(K777,$M$11)*L777)</f>
        <v>0.86363000000000001</v>
      </c>
      <c r="N777" s="126">
        <f>H777*J777*V777/M777</f>
        <v>0</v>
      </c>
      <c r="O777" s="127">
        <f>N777 / AA816</f>
        <v>0</v>
      </c>
      <c r="P777" s="268">
        <f>N777 / AA856</f>
        <v>0</v>
      </c>
      <c r="Q777" s="128">
        <f>IF(OR(OR(J777=0,G777 = "#N/A N/A"),G777="#N/A Real Time"),0,G777*J777*V777/M777)</f>
        <v>0</v>
      </c>
      <c r="R777" s="129">
        <f>Q777 / AA816*100</f>
        <v>0</v>
      </c>
      <c r="S777" s="273">
        <f>Q777 / AA856*100</f>
        <v>0</v>
      </c>
      <c r="T777" s="129">
        <f>IF(S777&lt;0,R777,0)</f>
        <v>0</v>
      </c>
      <c r="U777" s="273">
        <f>IF(S777&gt;0,R777,0)</f>
        <v>0</v>
      </c>
      <c r="V777" s="120">
        <f>IF(EXACT(D777,UPPER(D777)),1,0.01)/X777</f>
        <v>1</v>
      </c>
      <c r="W777" s="120">
        <v>3</v>
      </c>
      <c r="X777" s="120">
        <v>1</v>
      </c>
      <c r="Y777" s="127">
        <f>IF(AND(S777&lt;0,O777&gt;0),O777,0)</f>
        <v>0</v>
      </c>
      <c r="Z777" s="127">
        <f>IF(AND(S777&gt;0,O777&gt;0),O777,0)</f>
        <v>0</v>
      </c>
      <c r="AA777" s="74"/>
      <c r="AB777" s="130">
        <f>_xll.BDH(C777,$AB$11,$D$1,$D$1)</f>
        <v>127.66</v>
      </c>
      <c r="AC777" s="130">
        <f>IF(OR(OR(F777="#N/A N/A",F777="#N/A Real Time"),OR(AB777="#N/A N/A",AB777="#N/A Real Time")),0,  F777 - AB777)</f>
        <v>-0.76999999999999602</v>
      </c>
      <c r="AD777" s="177">
        <f>IF(OR(AB777=0,AB777="#N/A N/A"),0,AC777 / AB777*100)</f>
        <v>-0.60316465611780989</v>
      </c>
      <c r="AE777" s="132">
        <v>0</v>
      </c>
      <c r="AF777" s="133">
        <f>IF(D777 = D856,1,_xll.BDP(K777,$AF$11)*L777)</f>
        <v>0.86409000000000002</v>
      </c>
      <c r="AG777" s="134">
        <f>AC777*AE777*V777/AF777 / AI816</f>
        <v>0</v>
      </c>
      <c r="AH777" s="278">
        <f>AC777*AE777*V777/AF777 / AI856</f>
        <v>0</v>
      </c>
      <c r="AJ777" s="73"/>
      <c r="AK777" s="65"/>
    </row>
    <row r="778" spans="1:37" x14ac:dyDescent="0.2">
      <c r="B778" s="120"/>
      <c r="C778" s="120" t="s">
        <v>1310</v>
      </c>
      <c r="D778" s="120" t="str">
        <f>_xll.BDP(C778,$D$11)</f>
        <v>JPY</v>
      </c>
      <c r="E778" s="120" t="str">
        <f>_xll.BDP(C778,$E$11)</f>
        <v>JPN 10Y BOND(OSE) Jun19</v>
      </c>
      <c r="F778" s="121">
        <f>_xll.BDP(C778,$F$11)</f>
        <v>152.65</v>
      </c>
      <c r="G778" s="121">
        <f>_xll.BDP(C778,$G$11)</f>
        <v>152.59</v>
      </c>
      <c r="H778" s="122">
        <f>IF(OR(OR(G778="#N/A N/A",G778="#N/A Real Time"),OR(F778="#N/A N/A",F778="#N/A Real Time")),0,  G778 - F778)</f>
        <v>-6.0000000000002274E-2</v>
      </c>
      <c r="I778" s="123">
        <f>IF(OR(F778=0,F778="#N/A N/A"),0,H778 / F778*100)</f>
        <v>-3.9305601048150847E-2</v>
      </c>
      <c r="J778" s="124">
        <v>0</v>
      </c>
      <c r="K778" s="120" t="str">
        <f>CONCATENATE(D856,D778, " Curncy")</f>
        <v>EURJPY Curncy</v>
      </c>
      <c r="L778" s="120">
        <f>IF(D778 = D856,1,_xll.BDP(K778,$L$11))</f>
        <v>1</v>
      </c>
      <c r="M778" s="260">
        <f>IF(D778 = D856,1,_xll.BDP(K778,$M$11)*L778)</f>
        <v>126.66</v>
      </c>
      <c r="N778" s="126">
        <f>H778*J778*V778/M778</f>
        <v>0</v>
      </c>
      <c r="O778" s="127">
        <f>N778 / AA816</f>
        <v>0</v>
      </c>
      <c r="P778" s="268">
        <f>N778 / AA856</f>
        <v>0</v>
      </c>
      <c r="Q778" s="128">
        <f>IF(OR(OR(J778=0,G778 = "#N/A N/A"),G778="#N/A Real Time"),0,G778*J778*V778/M778)</f>
        <v>0</v>
      </c>
      <c r="R778" s="129">
        <f>Q778 / AA816*100</f>
        <v>0</v>
      </c>
      <c r="S778" s="273">
        <f>Q778 / AA856*100</f>
        <v>0</v>
      </c>
      <c r="T778" s="129">
        <f>IF(S778&lt;0,R778,0)</f>
        <v>0</v>
      </c>
      <c r="U778" s="273">
        <f>IF(S778&gt;0,R778,0)</f>
        <v>0</v>
      </c>
      <c r="V778" s="120">
        <f>IF(EXACT(D778,UPPER(D778)),1,0.01)/X778</f>
        <v>1</v>
      </c>
      <c r="W778" s="120">
        <v>3</v>
      </c>
      <c r="X778" s="120">
        <v>1</v>
      </c>
      <c r="Y778" s="127">
        <f>IF(AND(S778&lt;0,O778&gt;0),O778,0)</f>
        <v>0</v>
      </c>
      <c r="Z778" s="127">
        <f>IF(AND(S778&gt;0,O778&gt;0),O778,0)</f>
        <v>0</v>
      </c>
      <c r="AA778" s="74"/>
      <c r="AB778" s="130">
        <f>_xll.BDH(C778,$AB$11,$D$1,$D$1)</f>
        <v>152.93</v>
      </c>
      <c r="AC778" s="130">
        <f>IF(OR(OR(F778="#N/A N/A",F778="#N/A Real Time"),OR(AB778="#N/A N/A",AB778="#N/A Real Time")),0,  F778 - AB778)</f>
        <v>-0.28000000000000114</v>
      </c>
      <c r="AD778" s="177">
        <f>IF(OR(AB778=0,AB778="#N/A N/A"),0,AC778 / AB778*100)</f>
        <v>-0.1830903027528942</v>
      </c>
      <c r="AE778" s="132">
        <v>0</v>
      </c>
      <c r="AF778" s="133">
        <f>IF(D778 = D856,1,_xll.BDP(K778,$AF$11)*L778)</f>
        <v>126.57</v>
      </c>
      <c r="AG778" s="134">
        <f>AC778*AE778*V778/AF778 / AI816</f>
        <v>0</v>
      </c>
      <c r="AH778" s="278">
        <f>AC778*AE778*V778/AF778 / AI856</f>
        <v>0</v>
      </c>
      <c r="AI778" s="75"/>
      <c r="AJ778" s="73"/>
      <c r="AK778" s="65"/>
    </row>
    <row r="779" spans="1:37" x14ac:dyDescent="0.2">
      <c r="B779" s="120"/>
      <c r="C779" s="120" t="s">
        <v>1311</v>
      </c>
      <c r="D779" s="120" t="str">
        <f>_xll.BDP(C779,$D$11)</f>
        <v>EUR</v>
      </c>
      <c r="E779" s="120" t="str">
        <f>_xll.BDP(C779,$E$11)</f>
        <v>EURO-BUND FUTURE  Jun19</v>
      </c>
      <c r="F779" s="121">
        <f>_xll.BDP(C779,$F$11)</f>
        <v>164.62</v>
      </c>
      <c r="G779" s="121">
        <f>_xll.BDP(C779,$G$11)</f>
        <v>164.56</v>
      </c>
      <c r="H779" s="122">
        <f>IF(OR(OR(G779="#N/A N/A",G779="#N/A Real Time"),OR(F779="#N/A N/A",F779="#N/A Real Time")),0,  G779 - F779)</f>
        <v>-6.0000000000002274E-2</v>
      </c>
      <c r="I779" s="123">
        <f>IF(OR(F779=0,F779="#N/A N/A"),0,H779 / F779*100)</f>
        <v>-3.6447576236181674E-2</v>
      </c>
      <c r="J779" s="124">
        <v>0</v>
      </c>
      <c r="K779" s="120" t="str">
        <f>CONCATENATE(D856,D779, " Curncy")</f>
        <v>EUREUR Curncy</v>
      </c>
      <c r="L779" s="120">
        <f>IF(D779 = D856,1,_xll.BDP(K779,$L$11))</f>
        <v>1</v>
      </c>
      <c r="M779" s="260">
        <f>IF(D779 = D856,1,_xll.BDP(K779,$M$11)*L779)</f>
        <v>1</v>
      </c>
      <c r="N779" s="126">
        <f>H779*J779*V779/M779</f>
        <v>0</v>
      </c>
      <c r="O779" s="127">
        <f>N779 / AA816</f>
        <v>0</v>
      </c>
      <c r="P779" s="268">
        <f>N779 / AA856</f>
        <v>0</v>
      </c>
      <c r="Q779" s="128">
        <f>IF(OR(OR(J779=0,G779 = "#N/A N/A"),G779="#N/A Real Time"),0,G779*J779*V779/M779)</f>
        <v>0</v>
      </c>
      <c r="R779" s="129">
        <f>Q779 / AA816*100</f>
        <v>0</v>
      </c>
      <c r="S779" s="273">
        <f>Q779 / AA856*100</f>
        <v>0</v>
      </c>
      <c r="T779" s="129">
        <f>IF(S779&lt;0,R779,0)</f>
        <v>0</v>
      </c>
      <c r="U779" s="273">
        <f>IF(S779&gt;0,R779,0)</f>
        <v>0</v>
      </c>
      <c r="V779" s="120">
        <f>IF(EXACT(D779,UPPER(D779)),1,0.01)/X779</f>
        <v>1</v>
      </c>
      <c r="W779" s="120">
        <v>3</v>
      </c>
      <c r="X779" s="120">
        <v>1</v>
      </c>
      <c r="Y779" s="127">
        <f>IF(AND(S779&lt;0,O779&gt;0),O779,0)</f>
        <v>0</v>
      </c>
      <c r="Z779" s="127">
        <f>IF(AND(S779&gt;0,O779&gt;0),O779,0)</f>
        <v>0</v>
      </c>
      <c r="AA779" s="74"/>
      <c r="AB779" s="130">
        <f>_xll.BDH(C779,$AB$11,$D$1,$D$1)</f>
        <v>165.58</v>
      </c>
      <c r="AC779" s="130">
        <f>IF(OR(OR(F779="#N/A N/A",F779="#N/A Real Time"),OR(AB779="#N/A N/A",AB779="#N/A Real Time")),0,  F779 - AB779)</f>
        <v>-0.96000000000000796</v>
      </c>
      <c r="AD779" s="177">
        <f>IF(OR(AB779=0,AB779="#N/A N/A"),0,AC779 / AB779*100)</f>
        <v>-0.57978016668680266</v>
      </c>
      <c r="AE779" s="132">
        <v>0</v>
      </c>
      <c r="AF779" s="133">
        <f>IF(D779 = D856,1,_xll.BDP(K779,$AF$11)*L779)</f>
        <v>1</v>
      </c>
      <c r="AG779" s="134">
        <f>AC779*AE779*V779/AF779 / AI816</f>
        <v>0</v>
      </c>
      <c r="AH779" s="278">
        <f>AC779*AE779*V779/AF779 / AI856</f>
        <v>0</v>
      </c>
      <c r="AI779" s="75"/>
      <c r="AJ779" s="73"/>
      <c r="AK779" s="65"/>
    </row>
    <row r="780" spans="1:37" x14ac:dyDescent="0.2">
      <c r="B780" s="120"/>
      <c r="C780" s="120" t="s">
        <v>1312</v>
      </c>
      <c r="D780" s="120" t="str">
        <f>_xll.BDP(C780,$D$11)</f>
        <v>EUR</v>
      </c>
      <c r="E780" s="120" t="str">
        <f>_xll.BDP(C780,$E$11)</f>
        <v>Euro-BTP Future   Jun19</v>
      </c>
      <c r="F780" s="121">
        <f>_xll.BDP(C780,$F$11)</f>
        <v>130.6</v>
      </c>
      <c r="G780" s="121">
        <f>_xll.BDP(C780,$G$11)</f>
        <v>130.61000000000001</v>
      </c>
      <c r="H780" s="122">
        <f>IF(OR(OR(G780="#N/A N/A",G780="#N/A Real Time"),OR(F780="#N/A N/A",F780="#N/A Real Time")),0,  G780 - F780)</f>
        <v>1.0000000000019327E-2</v>
      </c>
      <c r="I780" s="123">
        <f>IF(OR(F780=0,F780="#N/A N/A"),0,H780 / F780*100)</f>
        <v>7.6569678407498679E-3</v>
      </c>
      <c r="J780" s="124">
        <v>0</v>
      </c>
      <c r="K780" s="120" t="str">
        <f>CONCATENATE(D856,D780, " Curncy")</f>
        <v>EUREUR Curncy</v>
      </c>
      <c r="L780" s="120">
        <f>IF(D780 = D856,1,_xll.BDP(K780,$L$11))</f>
        <v>1</v>
      </c>
      <c r="M780" s="260">
        <f>IF(D780 = D856,1,_xll.BDP(K780,$M$11)*L780)</f>
        <v>1</v>
      </c>
      <c r="N780" s="126">
        <f>H780*J780*V780/M780</f>
        <v>0</v>
      </c>
      <c r="O780" s="127">
        <f>N780 / AA816</f>
        <v>0</v>
      </c>
      <c r="P780" s="268">
        <f>N780 / AA856</f>
        <v>0</v>
      </c>
      <c r="Q780" s="128">
        <f>IF(OR(OR(J780=0,G780 = "#N/A N/A"),G780="#N/A Real Time"),0,G780*J780*V780/M780)</f>
        <v>0</v>
      </c>
      <c r="R780" s="129">
        <f>Q780 / AA816*100</f>
        <v>0</v>
      </c>
      <c r="S780" s="273">
        <f>Q780 / AA856*100</f>
        <v>0</v>
      </c>
      <c r="T780" s="129">
        <f>IF(S780&lt;0,R780,0)</f>
        <v>0</v>
      </c>
      <c r="U780" s="273">
        <f>IF(S780&gt;0,R780,0)</f>
        <v>0</v>
      </c>
      <c r="V780" s="120">
        <f>IF(EXACT(D780,UPPER(D780)),1,0.01)/X780</f>
        <v>1</v>
      </c>
      <c r="W780" s="120">
        <v>3</v>
      </c>
      <c r="X780" s="120">
        <v>1</v>
      </c>
      <c r="Y780" s="127">
        <f>IF(AND(S780&lt;0,O780&gt;0),O780,0)</f>
        <v>0</v>
      </c>
      <c r="Z780" s="127">
        <f>IF(AND(S780&gt;0,O780&gt;0),O780,0)</f>
        <v>0</v>
      </c>
      <c r="AA780" s="74"/>
      <c r="AB780" s="130">
        <f>_xll.BDH(C780,$AB$11,$D$1,$D$1)</f>
        <v>130.86000000000001</v>
      </c>
      <c r="AC780" s="130">
        <f>IF(OR(OR(F780="#N/A N/A",F780="#N/A Real Time"),OR(AB780="#N/A N/A",AB780="#N/A Real Time")),0,  F780 - AB780)</f>
        <v>-0.26000000000001933</v>
      </c>
      <c r="AD780" s="177">
        <f>IF(OR(AB780=0,AB780="#N/A N/A"),0,AC780 / AB780*100)</f>
        <v>-0.1986856182179576</v>
      </c>
      <c r="AE780" s="132">
        <v>0</v>
      </c>
      <c r="AF780" s="133">
        <f>IF(D780 = D856,1,_xll.BDP(K780,$AF$11)*L780)</f>
        <v>1</v>
      </c>
      <c r="AG780" s="134">
        <f>AC780*AE780*V780/AF780 / AI816</f>
        <v>0</v>
      </c>
      <c r="AH780" s="278">
        <f>AC780*AE780*V780/AF780 / AI856</f>
        <v>0</v>
      </c>
      <c r="AI780" s="75"/>
      <c r="AJ780" s="73"/>
      <c r="AK780" s="65"/>
    </row>
    <row r="781" spans="1:37" x14ac:dyDescent="0.2">
      <c r="B781" s="120"/>
      <c r="C781" s="120" t="s">
        <v>1313</v>
      </c>
      <c r="D781" s="120" t="str">
        <f>_xll.BDP(C781,$D$11)</f>
        <v>USD</v>
      </c>
      <c r="E781" s="120" t="str">
        <f>_xll.BDP(C781,$E$11)</f>
        <v>US 10YR NOTE (CBT)Jun19</v>
      </c>
      <c r="F781" s="121">
        <f>_xll.BDP(C781,$F$11)</f>
        <v>123.09375</v>
      </c>
      <c r="G781" s="121">
        <f>_xll.BDP(C781,$G$11)</f>
        <v>123.09375</v>
      </c>
      <c r="H781" s="122">
        <f>IF(OR(OR(G781="#N/A N/A",G781="#N/A Real Time"),OR(F781="#N/A N/A",F781="#N/A Real Time")),0,  G781 - F781)</f>
        <v>0</v>
      </c>
      <c r="I781" s="123">
        <f>IF(OR(F781=0,F781="#N/A N/A"),0,H781 / F781*100)</f>
        <v>0</v>
      </c>
      <c r="J781" s="124">
        <v>0</v>
      </c>
      <c r="K781" s="120" t="str">
        <f>CONCATENATE(D856,D781, " Curncy")</f>
        <v>EURUSD Curncy</v>
      </c>
      <c r="L781" s="120">
        <f>IF(D781 = D856,1,_xll.BDP(K781,$L$11))</f>
        <v>1</v>
      </c>
      <c r="M781" s="260">
        <f>IF(D781 = D856,1,_xll.BDP(K781,$M$11)*L781)</f>
        <v>1.1314</v>
      </c>
      <c r="N781" s="126">
        <f>H781*J781*V781/M781</f>
        <v>0</v>
      </c>
      <c r="O781" s="127">
        <f>N781 / AA816</f>
        <v>0</v>
      </c>
      <c r="P781" s="268">
        <f>N781 / AA856</f>
        <v>0</v>
      </c>
      <c r="Q781" s="128">
        <f>IF(OR(OR(J781=0,G781 = "#N/A N/A"),G781="#N/A Real Time"),0,G781*J781*V781/M781)</f>
        <v>0</v>
      </c>
      <c r="R781" s="129">
        <f>Q781 / AA816*100</f>
        <v>0</v>
      </c>
      <c r="S781" s="273">
        <f>Q781 / AA856*100</f>
        <v>0</v>
      </c>
      <c r="T781" s="129">
        <f>IF(S781&lt;0,R781,0)</f>
        <v>0</v>
      </c>
      <c r="U781" s="273">
        <f>IF(S781&gt;0,R781,0)</f>
        <v>0</v>
      </c>
      <c r="V781" s="120">
        <f>IF(EXACT(D781,UPPER(D781)),1,0.01)/X781</f>
        <v>1</v>
      </c>
      <c r="W781" s="120">
        <v>3</v>
      </c>
      <c r="X781" s="120">
        <v>1</v>
      </c>
      <c r="Y781" s="127">
        <f>IF(AND(S781&lt;0,O781&gt;0),O781,0)</f>
        <v>0</v>
      </c>
      <c r="Z781" s="127">
        <f>IF(AND(S781&gt;0,O781&gt;0),O781,0)</f>
        <v>0</v>
      </c>
      <c r="AA781" s="74"/>
      <c r="AB781" s="130">
        <f>_xll.BDH(C781,$AB$11,$D$1,$D$1)</f>
        <v>123.5625</v>
      </c>
      <c r="AC781" s="130">
        <f>IF(OR(OR(F781="#N/A N/A",F781="#N/A Real Time"),OR(AB781="#N/A N/A",AB781="#N/A Real Time")),0,  F781 - AB781)</f>
        <v>-0.46875</v>
      </c>
      <c r="AD781" s="177">
        <f>IF(OR(AB781=0,AB781="#N/A N/A"),0,AC781 / AB781*100)</f>
        <v>-0.37936267071320184</v>
      </c>
      <c r="AE781" s="132">
        <v>0</v>
      </c>
      <c r="AF781" s="133">
        <f>IF(D781 = D856,1,_xll.BDP(K781,$AF$11)*L781)</f>
        <v>1.1298999999999999</v>
      </c>
      <c r="AG781" s="134">
        <f>AC781*AE781*V781/AF781 / AI816</f>
        <v>0</v>
      </c>
      <c r="AH781" s="278">
        <f>AC781*AE781*V781/AF781 / AI856</f>
        <v>0</v>
      </c>
      <c r="AI781" s="75"/>
      <c r="AJ781" s="73"/>
      <c r="AK781" s="65"/>
    </row>
    <row r="782" spans="1:37" x14ac:dyDescent="0.2">
      <c r="B782" s="120"/>
      <c r="C782" s="120" t="s">
        <v>1314</v>
      </c>
      <c r="D782" s="120" t="str">
        <f>_xll.BDP(C782,$D$11)</f>
        <v>EUR</v>
      </c>
      <c r="E782" s="120" t="str">
        <f>_xll.BDP(C782,$E$11)</f>
        <v>Short Euro-BTP Fu Jun19</v>
      </c>
      <c r="F782" s="121">
        <f>_xll.BDP(C782,$F$11)</f>
        <v>111.26</v>
      </c>
      <c r="G782" s="121">
        <f>_xll.BDP(C782,$G$11)</f>
        <v>111.3</v>
      </c>
      <c r="H782" s="122">
        <f>IF(OR(OR(G782="#N/A N/A",G782="#N/A Real Time"),OR(F782="#N/A N/A",F782="#N/A Real Time")),0,  G782 - F782)</f>
        <v>3.9999999999992042E-2</v>
      </c>
      <c r="I782" s="123">
        <f>IF(OR(F782=0,F782="#N/A N/A"),0,H782 / F782*100)</f>
        <v>3.5951824555089017E-2</v>
      </c>
      <c r="J782" s="124">
        <v>0</v>
      </c>
      <c r="K782" s="120" t="str">
        <f>CONCATENATE(D856,D782, " Curncy")</f>
        <v>EUREUR Curncy</v>
      </c>
      <c r="L782" s="120">
        <f>IF(D782 = D856,1,_xll.BDP(K782,$L$11))</f>
        <v>1</v>
      </c>
      <c r="M782" s="260">
        <f>IF(D782 = D856,1,_xll.BDP(K782,$M$11)*L782)</f>
        <v>1</v>
      </c>
      <c r="N782" s="126">
        <f>H782*J782*V782/M782</f>
        <v>0</v>
      </c>
      <c r="O782" s="127">
        <f>N782 / AA816</f>
        <v>0</v>
      </c>
      <c r="P782" s="268">
        <f>N782 / AA856</f>
        <v>0</v>
      </c>
      <c r="Q782" s="128">
        <f>IF(OR(OR(J782=0,G782 = "#N/A N/A"),G782="#N/A Real Time"),0,G782*J782*V782/M782)</f>
        <v>0</v>
      </c>
      <c r="R782" s="129">
        <f>Q782 / AA816*100</f>
        <v>0</v>
      </c>
      <c r="S782" s="273">
        <f>Q782 / AA856*100</f>
        <v>0</v>
      </c>
      <c r="T782" s="129">
        <f>IF(S782&lt;0,R782,0)</f>
        <v>0</v>
      </c>
      <c r="U782" s="273">
        <f>IF(S782&gt;0,R782,0)</f>
        <v>0</v>
      </c>
      <c r="V782" s="120">
        <f>IF(EXACT(D782,UPPER(D782)),1,0.01)/X782</f>
        <v>1</v>
      </c>
      <c r="W782" s="120">
        <v>3</v>
      </c>
      <c r="X782" s="120">
        <v>1</v>
      </c>
      <c r="Y782" s="127">
        <f>IF(AND(S782&lt;0,O782&gt;0),O782,0)</f>
        <v>0</v>
      </c>
      <c r="Z782" s="127">
        <f>IF(AND(S782&gt;0,O782&gt;0),O782,0)</f>
        <v>0</v>
      </c>
      <c r="AA782" s="74"/>
      <c r="AB782" s="130">
        <f>_xll.BDH(C782,$AB$11,$D$1,$D$1)</f>
        <v>111.29</v>
      </c>
      <c r="AC782" s="130">
        <f>IF(OR(OR(F782="#N/A N/A",F782="#N/A Real Time"),OR(AB782="#N/A N/A",AB782="#N/A Real Time")),0,  F782 - AB782)</f>
        <v>-3.0000000000001137E-2</v>
      </c>
      <c r="AD782" s="177">
        <f>IF(OR(AB782=0,AB782="#N/A N/A"),0,AC782 / AB782*100)</f>
        <v>-2.6956599874203558E-2</v>
      </c>
      <c r="AE782" s="132">
        <v>0</v>
      </c>
      <c r="AF782" s="133">
        <f>IF(D782 = D856,1,_xll.BDP(K782,$AF$11)*L782)</f>
        <v>1</v>
      </c>
      <c r="AG782" s="134">
        <f>AC782*AE782*V782/AF782 / AI816</f>
        <v>0</v>
      </c>
      <c r="AH782" s="278">
        <f>AC782*AE782*V782/AF782 / AI856</f>
        <v>0</v>
      </c>
      <c r="AI782" s="75"/>
      <c r="AJ782" s="73"/>
      <c r="AK782" s="65"/>
    </row>
    <row r="783" spans="1:37" x14ac:dyDescent="0.2">
      <c r="B783" s="120"/>
      <c r="C783" s="120" t="s">
        <v>1315</v>
      </c>
      <c r="D783" s="120" t="str">
        <f>_xll.BDP(C783,$D$11)</f>
        <v>USD</v>
      </c>
      <c r="E783" s="120" t="str">
        <f>_xll.BDP(C783,$E$11)</f>
        <v>US LONG BOND(CBT) Jun19</v>
      </c>
      <c r="F783" s="121">
        <f>_xll.BDP(C783,$F$11)</f>
        <v>146.90625</v>
      </c>
      <c r="G783" s="121">
        <f>_xll.BDP(C783,$G$11)</f>
        <v>146.90625</v>
      </c>
      <c r="H783" s="122">
        <f>IF(OR(OR(G783="#N/A N/A",G783="#N/A Real Time"),OR(F783="#N/A N/A",F783="#N/A Real Time")),0,  G783 - F783)</f>
        <v>0</v>
      </c>
      <c r="I783" s="123">
        <f>IF(OR(F783=0,F783="#N/A N/A"),0,H783 / F783*100)</f>
        <v>0</v>
      </c>
      <c r="J783" s="124">
        <v>0</v>
      </c>
      <c r="K783" s="120" t="str">
        <f>CONCATENATE(D856,D783, " Curncy")</f>
        <v>EURUSD Curncy</v>
      </c>
      <c r="L783" s="120">
        <f>IF(D783 = D856,1,_xll.BDP(K783,$L$11))</f>
        <v>1</v>
      </c>
      <c r="M783" s="260">
        <f>IF(D783 = D856,1,_xll.BDP(K783,$M$11)*L783)</f>
        <v>1.1314</v>
      </c>
      <c r="N783" s="126">
        <f>H783*J783*V783/M783</f>
        <v>0</v>
      </c>
      <c r="O783" s="127">
        <f>N783 / AA816</f>
        <v>0</v>
      </c>
      <c r="P783" s="268">
        <f>N783 / AA856</f>
        <v>0</v>
      </c>
      <c r="Q783" s="128">
        <f>IF(OR(OR(J783=0,G783 = "#N/A N/A"),G783="#N/A Real Time"),0,G783*J783*V783/M783)</f>
        <v>0</v>
      </c>
      <c r="R783" s="129">
        <f>Q783 / AA816*100</f>
        <v>0</v>
      </c>
      <c r="S783" s="273">
        <f>Q783 / AA856*100</f>
        <v>0</v>
      </c>
      <c r="T783" s="129">
        <f>IF(S783&lt;0,R783,0)</f>
        <v>0</v>
      </c>
      <c r="U783" s="273">
        <f>IF(S783&gt;0,R783,0)</f>
        <v>0</v>
      </c>
      <c r="V783" s="120">
        <f>IF(EXACT(D783,UPPER(D783)),1,0.01)/X783</f>
        <v>1</v>
      </c>
      <c r="W783" s="120">
        <v>3</v>
      </c>
      <c r="X783" s="120">
        <v>1</v>
      </c>
      <c r="Y783" s="127">
        <f>IF(AND(S783&lt;0,O783&gt;0),O783,0)</f>
        <v>0</v>
      </c>
      <c r="Z783" s="127">
        <f>IF(AND(S783&gt;0,O783&gt;0),O783,0)</f>
        <v>0</v>
      </c>
      <c r="AA783" s="74"/>
      <c r="AB783" s="130">
        <f>_xll.BDH(C783,$AB$11,$D$1,$D$1)</f>
        <v>147.71875</v>
      </c>
      <c r="AC783" s="130">
        <f>IF(OR(OR(F783="#N/A N/A",F783="#N/A Real Time"),OR(AB783="#N/A N/A",AB783="#N/A Real Time")),0,  F783 - AB783)</f>
        <v>-0.8125</v>
      </c>
      <c r="AD783" s="177">
        <f>IF(OR(AB783=0,AB783="#N/A N/A"),0,AC783 / AB783*100)</f>
        <v>-0.55003173259995763</v>
      </c>
      <c r="AE783" s="132">
        <v>0</v>
      </c>
      <c r="AF783" s="133">
        <f>IF(D783 = D856,1,_xll.BDP(K783,$AF$11)*L783)</f>
        <v>1.1298999999999999</v>
      </c>
      <c r="AG783" s="134">
        <f>AC783*AE783*V783/AF783 / AI816</f>
        <v>0</v>
      </c>
      <c r="AH783" s="278">
        <f>AC783*AE783*V783/AF783 / AI856</f>
        <v>0</v>
      </c>
      <c r="AI783" s="75"/>
      <c r="AJ783" s="73"/>
      <c r="AK783" s="65"/>
    </row>
    <row r="784" spans="1:37" x14ac:dyDescent="0.2">
      <c r="B784" s="120"/>
      <c r="C784" s="120" t="s">
        <v>1316</v>
      </c>
      <c r="D784" s="120" t="str">
        <f>_xll.BDP(C784,$D$11)</f>
        <v>USD</v>
      </c>
      <c r="E784" s="120" t="str">
        <f>_xll.BDP(C784,$E$11)</f>
        <v>GOLD 100 OZ FUTR  Jun19</v>
      </c>
      <c r="F784" s="121">
        <f>_xll.BDP(C784,$F$11)</f>
        <v>1295.2</v>
      </c>
      <c r="G784" s="121">
        <f>_xll.BDP(C784,$G$11)</f>
        <v>1289</v>
      </c>
      <c r="H784" s="122">
        <f>IF(OR(OR(G784="#N/A N/A",G784="#N/A Real Time"),OR(F784="#N/A N/A",F784="#N/A Real Time")),0,  G784 - F784)</f>
        <v>-6.2000000000000455</v>
      </c>
      <c r="I784" s="123">
        <f>IF(OR(F784=0,F784="#N/A N/A"),0,H784 / F784*100)</f>
        <v>-0.47869054972205416</v>
      </c>
      <c r="J784" s="124">
        <v>0</v>
      </c>
      <c r="K784" s="120" t="str">
        <f>CONCATENATE(D856,D784, " Curncy")</f>
        <v>EURUSD Curncy</v>
      </c>
      <c r="L784" s="120">
        <f>IF(D784 = D856,1,_xll.BDP(K784,$L$11))</f>
        <v>1</v>
      </c>
      <c r="M784" s="260">
        <f>IF(D784 = D856,1,_xll.BDP(K784,$M$11)*L784)</f>
        <v>1.1314</v>
      </c>
      <c r="N784" s="126">
        <f>H784*J784*V784/M784</f>
        <v>0</v>
      </c>
      <c r="O784" s="127">
        <f>N784 / AA816</f>
        <v>0</v>
      </c>
      <c r="P784" s="268">
        <f>N784 / AA856</f>
        <v>0</v>
      </c>
      <c r="Q784" s="128">
        <f>IF(OR(OR(J784=0,G784 = "#N/A N/A"),G784="#N/A Real Time"),0,G784*J784*V784/M784)</f>
        <v>0</v>
      </c>
      <c r="R784" s="129">
        <f>Q784 / AA816*100</f>
        <v>0</v>
      </c>
      <c r="S784" s="273">
        <f>Q784 / AA856*100</f>
        <v>0</v>
      </c>
      <c r="T784" s="129">
        <f>IF(S784&lt;0,R784,0)</f>
        <v>0</v>
      </c>
      <c r="U784" s="273">
        <f>IF(S784&gt;0,R784,0)</f>
        <v>0</v>
      </c>
      <c r="V784" s="120">
        <f>IF(EXACT(D784,UPPER(D784)),1,0.01)/X784</f>
        <v>1</v>
      </c>
      <c r="W784" s="120">
        <v>3</v>
      </c>
      <c r="X784" s="120">
        <v>1</v>
      </c>
      <c r="Y784" s="127">
        <f>IF(AND(S784&lt;0,O784&gt;0),O784,0)</f>
        <v>0</v>
      </c>
      <c r="Z784" s="127">
        <f>IF(AND(S784&gt;0,O784&gt;0),O784,0)</f>
        <v>0</v>
      </c>
      <c r="AA784" s="74"/>
      <c r="AB784" s="130">
        <f>_xll.BDH(C784,$AB$11,$D$1,$D$1)</f>
        <v>1293.3</v>
      </c>
      <c r="AC784" s="130">
        <f>IF(OR(OR(F784="#N/A N/A",F784="#N/A Real Time"),OR(AB784="#N/A N/A",AB784="#N/A Real Time")),0,  F784 - AB784)</f>
        <v>1.9000000000000909</v>
      </c>
      <c r="AD784" s="177">
        <f>IF(OR(AB784=0,AB784="#N/A N/A"),0,AC784 / AB784*100)</f>
        <v>0.1469110028609055</v>
      </c>
      <c r="AE784" s="132">
        <v>0</v>
      </c>
      <c r="AF784" s="133">
        <f>IF(D784 = D856,1,_xll.BDP(K784,$AF$11)*L784)</f>
        <v>1.1298999999999999</v>
      </c>
      <c r="AG784" s="134">
        <f>AC784*AE784*V784/AF784 / AI816</f>
        <v>0</v>
      </c>
      <c r="AH784" s="278">
        <f>AC784*AE784*V784/AF784 / AI856</f>
        <v>0</v>
      </c>
      <c r="AI784" s="75"/>
      <c r="AJ784" s="73"/>
      <c r="AK784" s="65"/>
    </row>
    <row r="785" spans="1:37" x14ac:dyDescent="0.2">
      <c r="B785" s="120"/>
      <c r="C785" s="120" t="s">
        <v>1317</v>
      </c>
      <c r="D785" s="120" t="str">
        <f>_xll.BDP(C785,$D$11)</f>
        <v>USD</v>
      </c>
      <c r="E785" s="120" t="str">
        <f>_xll.BDP(C785,$E$11)</f>
        <v>SILVER FUTURE     May19</v>
      </c>
      <c r="F785" s="121">
        <f>_xll.BDP(C785,$F$11)</f>
        <v>14.962999999999999</v>
      </c>
      <c r="G785" s="121">
        <f>_xll.BDP(C785,$G$11)</f>
        <v>14.87</v>
      </c>
      <c r="H785" s="122">
        <f>IF(OR(OR(G785="#N/A N/A",G785="#N/A Real Time"),OR(F785="#N/A N/A",F785="#N/A Real Time")),0,  G785 - F785)</f>
        <v>-9.2999999999999972E-2</v>
      </c>
      <c r="I785" s="123">
        <f>IF(OR(F785=0,F785="#N/A N/A"),0,H785 / F785*100)</f>
        <v>-0.62153311501704189</v>
      </c>
      <c r="J785" s="124">
        <v>0</v>
      </c>
      <c r="K785" s="120" t="str">
        <f>CONCATENATE(D856,D785, " Curncy")</f>
        <v>EURUSD Curncy</v>
      </c>
      <c r="L785" s="120">
        <f>IF(D785 = D856,1,_xll.BDP(K785,$L$11))</f>
        <v>1</v>
      </c>
      <c r="M785" s="260">
        <f>IF(D785 = D856,1,_xll.BDP(K785,$M$11)*L785)</f>
        <v>1.1314</v>
      </c>
      <c r="N785" s="126">
        <f>H785*J785*V785/M785</f>
        <v>0</v>
      </c>
      <c r="O785" s="127">
        <f>N785 / AA816</f>
        <v>0</v>
      </c>
      <c r="P785" s="268">
        <f>N785 / AA856</f>
        <v>0</v>
      </c>
      <c r="Q785" s="128">
        <f>IF(OR(OR(J785=0,G785 = "#N/A N/A"),G785="#N/A Real Time"),0,G785*J785*V785/M785)</f>
        <v>0</v>
      </c>
      <c r="R785" s="129">
        <f>Q785 / AA816*100</f>
        <v>0</v>
      </c>
      <c r="S785" s="273">
        <f>Q785 / AA856*100</f>
        <v>0</v>
      </c>
      <c r="T785" s="129">
        <f>IF(S785&lt;0,R785,0)</f>
        <v>0</v>
      </c>
      <c r="U785" s="273">
        <f>IF(S785&gt;0,R785,0)</f>
        <v>0</v>
      </c>
      <c r="V785" s="120">
        <f>IF(EXACT(D785,UPPER(D785)),1,0.01)/X785</f>
        <v>1</v>
      </c>
      <c r="W785" s="120">
        <v>3</v>
      </c>
      <c r="X785" s="120">
        <v>1</v>
      </c>
      <c r="Y785" s="127">
        <f>IF(AND(S785&lt;0,O785&gt;0),O785,0)</f>
        <v>0</v>
      </c>
      <c r="Z785" s="127">
        <f>IF(AND(S785&gt;0,O785&gt;0),O785,0)</f>
        <v>0</v>
      </c>
      <c r="AA785" s="74"/>
      <c r="AB785" s="130">
        <f>_xll.BDH(C785,$AB$11,$D$1,$D$1)</f>
        <v>14.867000000000001</v>
      </c>
      <c r="AC785" s="130">
        <f>IF(OR(OR(F785="#N/A N/A",F785="#N/A Real Time"),OR(AB785="#N/A N/A",AB785="#N/A Real Time")),0,  F785 - AB785)</f>
        <v>9.5999999999998309E-2</v>
      </c>
      <c r="AD785" s="177">
        <f>IF(OR(AB785=0,AB785="#N/A N/A"),0,AC785 / AB785*100)</f>
        <v>0.64572543216518663</v>
      </c>
      <c r="AE785" s="132">
        <v>0</v>
      </c>
      <c r="AF785" s="133">
        <f>IF(D785 = D856,1,_xll.BDP(K785,$AF$11)*L785)</f>
        <v>1.1298999999999999</v>
      </c>
      <c r="AG785" s="134">
        <f>AC785*AE785*V785/AF785 / AI816</f>
        <v>0</v>
      </c>
      <c r="AH785" s="278">
        <f>AC785*AE785*V785/AF785 / AI856</f>
        <v>0</v>
      </c>
      <c r="AI785" s="75"/>
      <c r="AJ785" s="73"/>
      <c r="AK785" s="65"/>
    </row>
    <row r="786" spans="1:37" x14ac:dyDescent="0.2">
      <c r="B786" s="120"/>
      <c r="C786" s="120" t="s">
        <v>1318</v>
      </c>
      <c r="D786" s="120" t="str">
        <f>_xll.BDP(C786,$D$11)</f>
        <v>USD</v>
      </c>
      <c r="E786" s="120" t="str">
        <f>_xll.BDP(C786,$E$11)</f>
        <v>PLATINUM FUTURE   Jul19</v>
      </c>
      <c r="F786" s="121">
        <f>_xll.BDP(C786,$F$11)</f>
        <v>898.5</v>
      </c>
      <c r="G786" s="121">
        <f>_xll.BDP(C786,$G$11)</f>
        <v>891.4</v>
      </c>
      <c r="H786" s="122">
        <f>IF(OR(OR(G786="#N/A N/A",G786="#N/A Real Time"),OR(F786="#N/A N/A",F786="#N/A Real Time")),0,  G786 - F786)</f>
        <v>-7.1000000000000227</v>
      </c>
      <c r="I786" s="123">
        <f>IF(OR(F786=0,F786="#N/A N/A"),0,H786 / F786*100)</f>
        <v>-0.79020589872009162</v>
      </c>
      <c r="J786" s="124">
        <v>0</v>
      </c>
      <c r="K786" s="120" t="str">
        <f>CONCATENATE(D856,D786, " Curncy")</f>
        <v>EURUSD Curncy</v>
      </c>
      <c r="L786" s="120">
        <f>IF(D786 = D856,1,_xll.BDP(K786,$L$11))</f>
        <v>1</v>
      </c>
      <c r="M786" s="260">
        <f>IF(D786 = D856,1,_xll.BDP(K786,$M$11)*L786)</f>
        <v>1.1314</v>
      </c>
      <c r="N786" s="126">
        <f>H786*J786*V786/M786</f>
        <v>0</v>
      </c>
      <c r="O786" s="127">
        <f>N786 / AA816</f>
        <v>0</v>
      </c>
      <c r="P786" s="268">
        <f>N786 / AA856</f>
        <v>0</v>
      </c>
      <c r="Q786" s="128">
        <f>IF(OR(OR(J786=0,G786 = "#N/A N/A"),G786="#N/A Real Time"),0,G786*J786*V786/M786)</f>
        <v>0</v>
      </c>
      <c r="R786" s="129">
        <f>Q786 / AA816*100</f>
        <v>0</v>
      </c>
      <c r="S786" s="273">
        <f>Q786 / AA856*100</f>
        <v>0</v>
      </c>
      <c r="T786" s="129">
        <f>IF(S786&lt;0,R786,0)</f>
        <v>0</v>
      </c>
      <c r="U786" s="273">
        <f>IF(S786&gt;0,R786,0)</f>
        <v>0</v>
      </c>
      <c r="V786" s="120">
        <f>IF(EXACT(D786,UPPER(D786)),1,0.01)/X786</f>
        <v>1</v>
      </c>
      <c r="W786" s="120">
        <v>3</v>
      </c>
      <c r="X786" s="120">
        <v>1</v>
      </c>
      <c r="Y786" s="127">
        <f>IF(AND(S786&lt;0,O786&gt;0),O786,0)</f>
        <v>0</v>
      </c>
      <c r="Z786" s="127">
        <f>IF(AND(S786&gt;0,O786&gt;0),O786,0)</f>
        <v>0</v>
      </c>
      <c r="AA786" s="74"/>
      <c r="AB786" s="130">
        <f>_xll.BDH(C786,$AB$11,$D$1,$D$1)</f>
        <v>895.3</v>
      </c>
      <c r="AC786" s="130">
        <f>IF(OR(OR(F786="#N/A N/A",F786="#N/A Real Time"),OR(AB786="#N/A N/A",AB786="#N/A Real Time")),0,  F786 - AB786)</f>
        <v>3.2000000000000455</v>
      </c>
      <c r="AD786" s="177">
        <f>IF(OR(AB786=0,AB786="#N/A N/A"),0,AC786 / AB786*100)</f>
        <v>0.35742209315313817</v>
      </c>
      <c r="AE786" s="132">
        <v>0</v>
      </c>
      <c r="AF786" s="133">
        <f>IF(D786 = D856,1,_xll.BDP(K786,$AF$11)*L786)</f>
        <v>1.1298999999999999</v>
      </c>
      <c r="AG786" s="134">
        <f>AC786*AE786*V786/AF786 / AI816</f>
        <v>0</v>
      </c>
      <c r="AH786" s="278">
        <f>AC786*AE786*V786/AF786 / AI856</f>
        <v>0</v>
      </c>
      <c r="AI786" s="75"/>
      <c r="AJ786" s="73"/>
      <c r="AK786" s="65"/>
    </row>
    <row r="787" spans="1:37" x14ac:dyDescent="0.2">
      <c r="B787" s="120"/>
      <c r="C787" s="120" t="s">
        <v>1319</v>
      </c>
      <c r="D787" s="120" t="str">
        <f>_xll.BDP(C787,$D$11)</f>
        <v>USD</v>
      </c>
      <c r="E787" s="120" t="str">
        <f>_xll.BDP(C787,$E$11)</f>
        <v>WHEAT FUTURE(CBT) Jul19</v>
      </c>
      <c r="F787" s="121">
        <f>_xll.BDP(C787,$F$11)</f>
        <v>468.5</v>
      </c>
      <c r="G787" s="121">
        <f>_xll.BDP(C787,$G$11)</f>
        <v>465.75</v>
      </c>
      <c r="H787" s="122">
        <f>IF(OR(OR(G787="#N/A N/A",G787="#N/A Real Time"),OR(F787="#N/A N/A",F787="#N/A Real Time")),0,  G787 - F787)</f>
        <v>-2.75</v>
      </c>
      <c r="I787" s="123">
        <f>IF(OR(F787=0,F787="#N/A N/A"),0,H787 / F787*100)</f>
        <v>-0.58697972251867658</v>
      </c>
      <c r="J787" s="124">
        <v>0</v>
      </c>
      <c r="K787" s="120" t="str">
        <f>CONCATENATE(D856,D787, " Curncy")</f>
        <v>EURUSD Curncy</v>
      </c>
      <c r="L787" s="120">
        <f>IF(D787 = D856,1,_xll.BDP(K787,$L$11))</f>
        <v>1</v>
      </c>
      <c r="M787" s="260">
        <f>IF(D787 = D856,1,_xll.BDP(K787,$M$11)*L787)</f>
        <v>1.1314</v>
      </c>
      <c r="N787" s="126">
        <f>H787*J787*V787/M787</f>
        <v>0</v>
      </c>
      <c r="O787" s="127">
        <f>N787 / AA816</f>
        <v>0</v>
      </c>
      <c r="P787" s="268">
        <f>N787 / AA856</f>
        <v>0</v>
      </c>
      <c r="Q787" s="128">
        <f>IF(OR(OR(J787=0,G787 = "#N/A N/A"),G787="#N/A Real Time"),0,G787*J787*V787/M787)</f>
        <v>0</v>
      </c>
      <c r="R787" s="129">
        <f>Q787 / AA816*100</f>
        <v>0</v>
      </c>
      <c r="S787" s="273">
        <f>Q787 / AA856*100</f>
        <v>0</v>
      </c>
      <c r="T787" s="129">
        <f>IF(S787&lt;0,R787,0)</f>
        <v>0</v>
      </c>
      <c r="U787" s="273">
        <f>IF(S787&gt;0,R787,0)</f>
        <v>0</v>
      </c>
      <c r="V787" s="120">
        <f>IF(EXACT(D787,UPPER(D787)),1,0.01)/X787</f>
        <v>1</v>
      </c>
      <c r="W787" s="120">
        <v>3</v>
      </c>
      <c r="X787" s="120">
        <v>1</v>
      </c>
      <c r="Y787" s="127">
        <f>IF(AND(S787&lt;0,O787&gt;0),O787,0)</f>
        <v>0</v>
      </c>
      <c r="Z787" s="127">
        <f>IF(AND(S787&gt;0,O787&gt;0),O787,0)</f>
        <v>0</v>
      </c>
      <c r="AA787" s="74"/>
      <c r="AB787" s="130">
        <f>_xll.BDH(C787,$AB$11,$D$1,$D$1)</f>
        <v>465.5</v>
      </c>
      <c r="AC787" s="130">
        <f>IF(OR(OR(F787="#N/A N/A",F787="#N/A Real Time"),OR(AB787="#N/A N/A",AB787="#N/A Real Time")),0,  F787 - AB787)</f>
        <v>3</v>
      </c>
      <c r="AD787" s="177">
        <f>IF(OR(AB787=0,AB787="#N/A N/A"),0,AC787 / AB787*100)</f>
        <v>0.64446831364124602</v>
      </c>
      <c r="AE787" s="132">
        <v>0</v>
      </c>
      <c r="AF787" s="133">
        <f>IF(D787 = D856,1,_xll.BDP(K787,$AF$11)*L787)</f>
        <v>1.1298999999999999</v>
      </c>
      <c r="AG787" s="134">
        <f>AC787*AE787*V787/AF787 / AI816</f>
        <v>0</v>
      </c>
      <c r="AH787" s="278">
        <f>AC787*AE787*V787/AF787 / AI856</f>
        <v>0</v>
      </c>
      <c r="AI787" s="75"/>
      <c r="AJ787" s="73"/>
      <c r="AK787" s="65"/>
    </row>
    <row r="788" spans="1:37" x14ac:dyDescent="0.2">
      <c r="B788" s="120"/>
      <c r="C788" s="120" t="s">
        <v>1320</v>
      </c>
      <c r="D788" s="120" t="str">
        <f>_xll.BDP(C788,$D$11)</f>
        <v>USD</v>
      </c>
      <c r="E788" s="120" t="str">
        <f>_xll.BDP(C788,$E$11)</f>
        <v>WTI CRUDE FUTURE  May19</v>
      </c>
      <c r="F788" s="121">
        <f>_xll.BDP(C788,$F$11)</f>
        <v>63.89</v>
      </c>
      <c r="G788" s="121">
        <f>_xll.BDP(C788,$G$11)</f>
        <v>63.36</v>
      </c>
      <c r="H788" s="122">
        <f>IF(OR(OR(G788="#N/A N/A",G788="#N/A Real Time"),OR(F788="#N/A N/A",F788="#N/A Real Time")),0,  G788 - F788)</f>
        <v>-0.53000000000000114</v>
      </c>
      <c r="I788" s="123">
        <f>IF(OR(F788=0,F788="#N/A N/A"),0,H788 / F788*100)</f>
        <v>-0.82955079042103785</v>
      </c>
      <c r="J788" s="124">
        <v>0</v>
      </c>
      <c r="K788" s="120" t="str">
        <f>CONCATENATE(D856,D788, " Curncy")</f>
        <v>EURUSD Curncy</v>
      </c>
      <c r="L788" s="120">
        <f>IF(D788 = D856,1,_xll.BDP(K788,$L$11))</f>
        <v>1</v>
      </c>
      <c r="M788" s="260">
        <f>IF(D788 = D856,1,_xll.BDP(K788,$M$11)*L788)</f>
        <v>1.1314</v>
      </c>
      <c r="N788" s="126">
        <f>H788*J788*V788/M788</f>
        <v>0</v>
      </c>
      <c r="O788" s="127">
        <f>N788 / AA816</f>
        <v>0</v>
      </c>
      <c r="P788" s="268">
        <f>N788 / AA856</f>
        <v>0</v>
      </c>
      <c r="Q788" s="128">
        <f>IF(OR(OR(J788=0,G788 = "#N/A N/A"),G788="#N/A Real Time"),0,G788*J788*V788/M788)</f>
        <v>0</v>
      </c>
      <c r="R788" s="129">
        <f>Q788 / AA816*100</f>
        <v>0</v>
      </c>
      <c r="S788" s="273">
        <f>Q788 / AA856*100</f>
        <v>0</v>
      </c>
      <c r="T788" s="129">
        <f>IF(S788&lt;0,R788,0)</f>
        <v>0</v>
      </c>
      <c r="U788" s="273">
        <f>IF(S788&gt;0,R788,0)</f>
        <v>0</v>
      </c>
      <c r="V788" s="120">
        <f>IF(EXACT(D788,UPPER(D788)),1,0.01)/X788</f>
        <v>1</v>
      </c>
      <c r="W788" s="120">
        <v>3</v>
      </c>
      <c r="X788" s="120">
        <v>1</v>
      </c>
      <c r="Y788" s="127">
        <f>IF(AND(S788&lt;0,O788&gt;0),O788,0)</f>
        <v>0</v>
      </c>
      <c r="Z788" s="127">
        <f>IF(AND(S788&gt;0,O788&gt;0),O788,0)</f>
        <v>0</v>
      </c>
      <c r="AA788" s="74"/>
      <c r="AB788" s="130">
        <f>_xll.BDH(C788,$AB$11,$D$1,$D$1)</f>
        <v>63.58</v>
      </c>
      <c r="AC788" s="130">
        <f>IF(OR(OR(F788="#N/A N/A",F788="#N/A Real Time"),OR(AB788="#N/A N/A",AB788="#N/A Real Time")),0,  F788 - AB788)</f>
        <v>0.31000000000000227</v>
      </c>
      <c r="AD788" s="177">
        <f>IF(OR(AB788=0,AB788="#N/A N/A"),0,AC788 / AB788*100)</f>
        <v>0.48757470902799982</v>
      </c>
      <c r="AE788" s="132">
        <v>0</v>
      </c>
      <c r="AF788" s="133">
        <f>IF(D788 = D856,1,_xll.BDP(K788,$AF$11)*L788)</f>
        <v>1.1298999999999999</v>
      </c>
      <c r="AG788" s="134">
        <f>AC788*AE788*V788/AF788 / AI816</f>
        <v>0</v>
      </c>
      <c r="AH788" s="278">
        <f>AC788*AE788*V788/AF788 / AI856</f>
        <v>0</v>
      </c>
      <c r="AI788" s="75"/>
      <c r="AJ788" s="73"/>
      <c r="AK788" s="65"/>
    </row>
    <row r="789" spans="1:37" x14ac:dyDescent="0.2">
      <c r="B789" s="120"/>
      <c r="C789" s="120" t="s">
        <v>1321</v>
      </c>
      <c r="D789" s="120" t="str">
        <f>_xll.BDP(C789,$D$11)</f>
        <v>USD</v>
      </c>
      <c r="E789" s="120" t="str">
        <f>_xll.BDP(C789,$E$11)</f>
        <v>SUGAR #11 (WORLD) Jul19</v>
      </c>
      <c r="F789" s="121">
        <f>_xll.BDP(C789,$F$11)</f>
        <v>12.92</v>
      </c>
      <c r="G789" s="121">
        <f>_xll.BDP(C789,$G$11)</f>
        <v>12.92</v>
      </c>
      <c r="H789" s="122">
        <f>IF(OR(OR(G789="#N/A N/A",G789="#N/A Real Time"),OR(F789="#N/A N/A",F789="#N/A Real Time")),0,  G789 - F789)</f>
        <v>0</v>
      </c>
      <c r="I789" s="123">
        <f>IF(OR(F789=0,F789="#N/A N/A"),0,H789 / F789*100)</f>
        <v>0</v>
      </c>
      <c r="J789" s="124">
        <v>0</v>
      </c>
      <c r="K789" s="120" t="str">
        <f>CONCATENATE(D856,D789, " Curncy")</f>
        <v>EURUSD Curncy</v>
      </c>
      <c r="L789" s="120">
        <f>IF(D789 = D856,1,_xll.BDP(K789,$L$11))</f>
        <v>1</v>
      </c>
      <c r="M789" s="260">
        <f>IF(D789 = D856,1,_xll.BDP(K789,$M$11)*L789)</f>
        <v>1.1314</v>
      </c>
      <c r="N789" s="126">
        <f>H789*J789*V789/M789</f>
        <v>0</v>
      </c>
      <c r="O789" s="127">
        <f>N789 / AA816</f>
        <v>0</v>
      </c>
      <c r="P789" s="268">
        <f>N789 / AA856</f>
        <v>0</v>
      </c>
      <c r="Q789" s="128">
        <f>IF(OR(OR(J789=0,G789 = "#N/A N/A"),G789="#N/A Real Time"),0,G789*J789*V789/M789)</f>
        <v>0</v>
      </c>
      <c r="R789" s="129">
        <f>Q789 / AA816*100</f>
        <v>0</v>
      </c>
      <c r="S789" s="273">
        <f>Q789 / AA856*100</f>
        <v>0</v>
      </c>
      <c r="T789" s="129">
        <f>IF(S789&lt;0,R789,0)</f>
        <v>0</v>
      </c>
      <c r="U789" s="273">
        <f>IF(S789&gt;0,R789,0)</f>
        <v>0</v>
      </c>
      <c r="V789" s="120">
        <f>IF(EXACT(D789,UPPER(D789)),1,0.01)/X789</f>
        <v>1</v>
      </c>
      <c r="W789" s="120">
        <v>3</v>
      </c>
      <c r="X789" s="120">
        <v>1</v>
      </c>
      <c r="Y789" s="127">
        <f>IF(AND(S789&lt;0,O789&gt;0),O789,0)</f>
        <v>0</v>
      </c>
      <c r="Z789" s="127">
        <f>IF(AND(S789&gt;0,O789&gt;0),O789,0)</f>
        <v>0</v>
      </c>
      <c r="AA789" s="74"/>
      <c r="AB789" s="130">
        <f>_xll.BDH(C789,$AB$11,$D$1,$D$1)</f>
        <v>12.82</v>
      </c>
      <c r="AC789" s="130">
        <f>IF(OR(OR(F789="#N/A N/A",F789="#N/A Real Time"),OR(AB789="#N/A N/A",AB789="#N/A Real Time")),0,  F789 - AB789)</f>
        <v>9.9999999999999645E-2</v>
      </c>
      <c r="AD789" s="177">
        <f>IF(OR(AB789=0,AB789="#N/A N/A"),0,AC789 / AB789*100)</f>
        <v>0.78003120124804715</v>
      </c>
      <c r="AE789" s="132">
        <v>0</v>
      </c>
      <c r="AF789" s="133">
        <f>IF(D789 = D856,1,_xll.BDP(K789,$AF$11)*L789)</f>
        <v>1.1298999999999999</v>
      </c>
      <c r="AG789" s="134">
        <f>AC789*AE789*V789/AF789 / AI816</f>
        <v>0</v>
      </c>
      <c r="AH789" s="278">
        <f>AC789*AE789*V789/AF789 / AI856</f>
        <v>0</v>
      </c>
      <c r="AI789" s="75"/>
      <c r="AJ789" s="73"/>
      <c r="AK789" s="65"/>
    </row>
    <row r="790" spans="1:37" x14ac:dyDescent="0.2">
      <c r="B790" s="120">
        <v>12276</v>
      </c>
      <c r="C790" s="120" t="s">
        <v>605</v>
      </c>
      <c r="D790" s="120" t="str">
        <f>_xll.BDP(C790,$D$11)</f>
        <v>USD</v>
      </c>
      <c r="E790" s="120" t="str">
        <f>_xll.BDP(C790,$E$11)</f>
        <v>MSCI EM</v>
      </c>
      <c r="F790" s="121">
        <f>_xll.BDP(C790,$F$11)</f>
        <v>1089.086</v>
      </c>
      <c r="G790" s="121">
        <f>_xll.BDP(C790,$G$11)</f>
        <v>1089.0899999999999</v>
      </c>
      <c r="H790" s="122">
        <f>IF(OR(OR(G790="#N/A N/A",G790="#N/A Real Time"),OR(F790="#N/A N/A",F790="#N/A Real Time")),0,  G790 - F790)</f>
        <v>3.9999999999054126E-3</v>
      </c>
      <c r="I790" s="123">
        <f>IF(OR(F790=0,F790="#N/A N/A"),0,H790 / F790*100)</f>
        <v>3.6728045350921894E-4</v>
      </c>
      <c r="J790" s="124">
        <v>0</v>
      </c>
      <c r="K790" s="120" t="str">
        <f>CONCATENATE(D856,D790, " Curncy")</f>
        <v>EURUSD Curncy</v>
      </c>
      <c r="L790" s="120">
        <f>IF(D790 = D856,1,_xll.BDP(K790,$L$11))</f>
        <v>1</v>
      </c>
      <c r="M790" s="260">
        <f>IF(D790 = D856,1,_xll.BDP(K790,$M$11)*L790)</f>
        <v>1.1314</v>
      </c>
      <c r="N790" s="126">
        <f>H790*J790*V790/M790</f>
        <v>0</v>
      </c>
      <c r="O790" s="127">
        <f>N790 / AA816</f>
        <v>0</v>
      </c>
      <c r="P790" s="268">
        <f>N790 / AA856</f>
        <v>0</v>
      </c>
      <c r="Q790" s="128">
        <f>IF(OR(OR(J790=0,G790 = "#N/A N/A"),G790="#N/A Real Time"),0,G790*J790*V790/M790)</f>
        <v>0</v>
      </c>
      <c r="R790" s="129">
        <f>Q790 / AA816*100</f>
        <v>0</v>
      </c>
      <c r="S790" s="273">
        <f>Q790 / AA856*100</f>
        <v>0</v>
      </c>
      <c r="T790" s="129">
        <f>IF(S790&lt;0,R790,0)</f>
        <v>0</v>
      </c>
      <c r="U790" s="273">
        <f>IF(S790&gt;0,R790,0)</f>
        <v>0</v>
      </c>
      <c r="V790" s="120">
        <f>IF(EXACT(D790,UPPER(D790)),1,0.01)/X790</f>
        <v>1</v>
      </c>
      <c r="W790" s="120">
        <v>3</v>
      </c>
      <c r="X790" s="120">
        <v>1</v>
      </c>
      <c r="Y790" s="127">
        <f>IF(AND(S790&lt;0,O790&gt;0),O790,0)</f>
        <v>0</v>
      </c>
      <c r="Z790" s="127">
        <f>IF(AND(S790&gt;0,O790&gt;0),O790,0)</f>
        <v>0</v>
      </c>
      <c r="AA790" s="74"/>
      <c r="AB790" s="130">
        <f>_xll.BDH(C790,$AB$11,$D$1,$D$1)</f>
        <v>1087.49</v>
      </c>
      <c r="AC790" s="130">
        <f>IF(OR(OR(F790="#N/A N/A",F790="#N/A Real Time"),OR(AB790="#N/A N/A",AB790="#N/A Real Time")),0,  F790 - AB790)</f>
        <v>1.5960000000000036</v>
      </c>
      <c r="AD790" s="177">
        <f>IF(OR(AB790=0,AB790="#N/A N/A"),0,AC790 / AB790*100)</f>
        <v>0.1467599702066229</v>
      </c>
      <c r="AE790" s="132">
        <v>0</v>
      </c>
      <c r="AF790" s="133">
        <f>IF(D790 = D856,1,_xll.BDP(K790,$AF$11)*L790)</f>
        <v>1.1298999999999999</v>
      </c>
      <c r="AG790" s="134">
        <f>AC790*AE790*V790/AF790 / AI816</f>
        <v>0</v>
      </c>
      <c r="AH790" s="278">
        <f>AC790*AE790*V790/AF790 / AI856</f>
        <v>0</v>
      </c>
      <c r="AI790" s="77"/>
      <c r="AJ790" s="73"/>
      <c r="AK790" s="65"/>
    </row>
    <row r="791" spans="1:37" x14ac:dyDescent="0.2">
      <c r="B791" s="120">
        <v>957</v>
      </c>
      <c r="C791" s="120" t="s">
        <v>953</v>
      </c>
      <c r="D791" s="120" t="str">
        <f>_xll.BDP(C791,$D$11)</f>
        <v>USD</v>
      </c>
      <c r="E791" s="120" t="str">
        <f>_xll.BDP(C791,$E$11)</f>
        <v>ISHARES MSCI EMERGING MARKET</v>
      </c>
      <c r="F791" s="121">
        <f>_xll.BDP(C791,$F$11)</f>
        <v>44.36</v>
      </c>
      <c r="G791" s="121">
        <f>_xll.BDP(C791,$G$11)</f>
        <v>44.36</v>
      </c>
      <c r="H791" s="122">
        <f>IF(OR(OR(G791="#N/A N/A",G791="#N/A Real Time"),OR(F791="#N/A N/A",F791="#N/A Real Time")),0,  G791 - F791)</f>
        <v>0</v>
      </c>
      <c r="I791" s="123">
        <f>IF(OR(F791=0,F791="#N/A N/A"),0,H791 / F791*100)</f>
        <v>0</v>
      </c>
      <c r="J791" s="124">
        <v>0</v>
      </c>
      <c r="K791" s="120" t="str">
        <f>CONCATENATE(D856,D791, " Curncy")</f>
        <v>EURUSD Curncy</v>
      </c>
      <c r="L791" s="120">
        <f>IF(D791 = D856,1,_xll.BDP(K791,$L$11))</f>
        <v>1</v>
      </c>
      <c r="M791" s="260">
        <f>IF(D791 = D856,1,_xll.BDP(K791,$M$11)*L791)</f>
        <v>1.1314</v>
      </c>
      <c r="N791" s="126">
        <f>H791*J791*V791/M791</f>
        <v>0</v>
      </c>
      <c r="O791" s="127">
        <f>N791 / AA816</f>
        <v>0</v>
      </c>
      <c r="P791" s="268">
        <f>N791 / AA856</f>
        <v>0</v>
      </c>
      <c r="Q791" s="128">
        <f>IF(OR(OR(J791=0,G791 = "#N/A N/A"),G791="#N/A Real Time"),0,G791*J791*V791/M791)</f>
        <v>0</v>
      </c>
      <c r="R791" s="129">
        <f>Q791 / AA816*100</f>
        <v>0</v>
      </c>
      <c r="S791" s="273">
        <f>Q791 / AA856*100</f>
        <v>0</v>
      </c>
      <c r="T791" s="129">
        <f>IF(S791&lt;0,R791,0)</f>
        <v>0</v>
      </c>
      <c r="U791" s="273">
        <f>IF(S791&gt;0,R791,0)</f>
        <v>0</v>
      </c>
      <c r="V791" s="120">
        <f>IF(EXACT(D791,UPPER(D791)),1,0.01)/X791</f>
        <v>1</v>
      </c>
      <c r="W791" s="120">
        <v>3</v>
      </c>
      <c r="X791" s="120">
        <v>1</v>
      </c>
      <c r="Y791" s="127">
        <f>IF(AND(S791&lt;0,O791&gt;0),O791,0)</f>
        <v>0</v>
      </c>
      <c r="Z791" s="127">
        <f>IF(AND(S791&gt;0,O791&gt;0),O791,0)</f>
        <v>0</v>
      </c>
      <c r="AA791" s="74"/>
      <c r="AB791" s="130">
        <f>_xll.BDH(C791,$AB$11,$D$1,$D$1)</f>
        <v>44.04</v>
      </c>
      <c r="AC791" s="130">
        <f>IF(OR(OR(F791="#N/A N/A",F791="#N/A Real Time"),OR(AB791="#N/A N/A",AB791="#N/A Real Time")),0,  F791 - AB791)</f>
        <v>0.32000000000000028</v>
      </c>
      <c r="AD791" s="177">
        <f>IF(OR(AB791=0,AB791="#N/A N/A"),0,AC791 / AB791*100)</f>
        <v>0.72661217075386075</v>
      </c>
      <c r="AE791" s="132">
        <v>0</v>
      </c>
      <c r="AF791" s="133">
        <f>IF(D791 = D856,1,_xll.BDP(K791,$AF$11)*L791)</f>
        <v>1.1298999999999999</v>
      </c>
      <c r="AG791" s="134">
        <f>AC791*AE791*V791/AF791 / AI816</f>
        <v>0</v>
      </c>
      <c r="AH791" s="278">
        <f>AC791*AE791*V791/AF791 / AI856</f>
        <v>0</v>
      </c>
      <c r="AI791" s="77"/>
      <c r="AJ791" s="73"/>
      <c r="AK791" s="65"/>
    </row>
    <row r="792" spans="1:37" s="117" customFormat="1" ht="12" customHeight="1" x14ac:dyDescent="0.2">
      <c r="A792" s="120"/>
      <c r="B792" s="120">
        <v>28851</v>
      </c>
      <c r="C792" s="120" t="s">
        <v>1589</v>
      </c>
      <c r="D792" s="120" t="str">
        <f>_xll.BDP(C792,$D$11)</f>
        <v>ARS</v>
      </c>
      <c r="E792" s="120" t="s">
        <v>1590</v>
      </c>
      <c r="F792" s="121">
        <f>_xll.BDP(C792,$F$11)</f>
        <v>125.998</v>
      </c>
      <c r="G792" s="121">
        <f>_xll.BDP(C792,$G$11)</f>
        <v>125.998</v>
      </c>
      <c r="H792" s="122">
        <f>IF(OR(OR(G792="#N/A N/A",G792="#N/A Real Time"),OR(F792="#N/A N/A",F792="#N/A Real Time")),0,  G792 - F792)</f>
        <v>0</v>
      </c>
      <c r="I792" s="123">
        <f>IF(OR(F792=0,F792="#N/A N/A"),0,H792 / F792*100)</f>
        <v>0</v>
      </c>
      <c r="J792" s="124">
        <v>234000000</v>
      </c>
      <c r="K792" s="120" t="str">
        <f>CONCATENATE(D856,D792, " Curncy")</f>
        <v>EURARS Curncy</v>
      </c>
      <c r="L792" s="120">
        <f>IF(D792 = D856,1,_xll.BDP(K792,$L$11))</f>
        <v>1</v>
      </c>
      <c r="M792" s="260">
        <f>IF(D792 = D856,1,_xll.BDP(K792,$M$11)*L792)</f>
        <v>47.667999999999999</v>
      </c>
      <c r="N792" s="126">
        <f>H792*J792*V792/M792</f>
        <v>0</v>
      </c>
      <c r="O792" s="127">
        <f>N792 / AA816</f>
        <v>0</v>
      </c>
      <c r="P792" s="268">
        <f>N792 / AA856</f>
        <v>0</v>
      </c>
      <c r="Q792" s="128">
        <f>IF(OR(OR(J792=0,G792 = "#N/A N/A"),G792="#N/A Real Time"),0,G792*J792*V792/M792)</f>
        <v>6185183.3515146431</v>
      </c>
      <c r="R792" s="129">
        <f>Q792 / AA816*100</f>
        <v>3.0939142669631474</v>
      </c>
      <c r="S792" s="273">
        <f>Q792 / AA856*100</f>
        <v>2.8836676359889792</v>
      </c>
      <c r="T792" s="129">
        <f>IF(S792&lt;0,R792,0)</f>
        <v>0</v>
      </c>
      <c r="U792" s="273">
        <f>IF(S792&gt;0,R792,0)</f>
        <v>3.0939142669631474</v>
      </c>
      <c r="V792" s="120">
        <f>IF(EXACT(D792,UPPER(D792)),1,0.01)/X792</f>
        <v>0.01</v>
      </c>
      <c r="W792" s="120">
        <v>4</v>
      </c>
      <c r="X792" s="120">
        <v>100</v>
      </c>
      <c r="Y792" s="127">
        <f>IF(AND(S792&lt;0,O792&gt;0),O792,0)</f>
        <v>0</v>
      </c>
      <c r="Z792" s="127">
        <f>IF(AND(S792&gt;0,O792&gt;0),O792,0)</f>
        <v>0</v>
      </c>
      <c r="AA792" s="120"/>
      <c r="AB792" s="130" t="str">
        <f>_xll.BDH(C792,$AB$11,$D$1,$D$1)</f>
        <v>#N/A N/A</v>
      </c>
      <c r="AC792" s="130">
        <f>IF(OR(OR(F792="#N/A N/A",F792="#N/A Real Time"),OR(AB792="#N/A N/A",AB792="#N/A Real Time")),0,  F792 - AB792)</f>
        <v>0</v>
      </c>
      <c r="AD792" s="177">
        <f>IF(OR(AB792=0,AB792="#N/A N/A"),0,AC792 / AB792*100)</f>
        <v>0</v>
      </c>
      <c r="AE792" s="132">
        <v>234000000</v>
      </c>
      <c r="AF792" s="133">
        <f>IF(D792 = D856,1,_xll.BDP(K792,$AF$11)*L792)</f>
        <v>47.667999999999999</v>
      </c>
      <c r="AG792" s="134">
        <f>AC792*AE792*V792/AF792 / AI816</f>
        <v>0</v>
      </c>
      <c r="AH792" s="278">
        <f>AC792*AE792*V792/AF792 / AI856</f>
        <v>0</v>
      </c>
      <c r="AI792" s="135"/>
      <c r="AJ792" s="73"/>
      <c r="AK792" s="65"/>
    </row>
    <row r="793" spans="1:37" s="117" customFormat="1" ht="12" customHeight="1" x14ac:dyDescent="0.2">
      <c r="A793" s="120"/>
      <c r="B793" s="120">
        <v>28921</v>
      </c>
      <c r="C793" s="120" t="s">
        <v>1605</v>
      </c>
      <c r="D793" s="120" t="str">
        <f>_xll.BDP(C793,$D$11)</f>
        <v>ARS</v>
      </c>
      <c r="E793" s="120" t="s">
        <v>1606</v>
      </c>
      <c r="F793" s="121">
        <f>_xll.BDP(C793,$F$11)</f>
        <v>121.652</v>
      </c>
      <c r="G793" s="121">
        <f>_xll.BDP(C793,$G$11)</f>
        <v>121.652</v>
      </c>
      <c r="H793" s="122">
        <f>IF(OR(OR(G793="#N/A N/A",G793="#N/A Real Time"),OR(F793="#N/A N/A",F793="#N/A Real Time")),0,  G793 - F793)</f>
        <v>0</v>
      </c>
      <c r="I793" s="123">
        <f>IF(OR(F793=0,F793="#N/A N/A"),0,H793 / F793*100)</f>
        <v>0</v>
      </c>
      <c r="J793" s="124">
        <v>460000000</v>
      </c>
      <c r="K793" s="120" t="str">
        <f>CONCATENATE(D856,D793, " Curncy")</f>
        <v>EURARS Curncy</v>
      </c>
      <c r="L793" s="120">
        <f>IF(D793 = D856,1,_xll.BDP(K793,$L$11))</f>
        <v>1</v>
      </c>
      <c r="M793" s="260">
        <f>IF(D793 = D856,1,_xll.BDP(K793,$M$11)*L793)</f>
        <v>47.667999999999999</v>
      </c>
      <c r="N793" s="126">
        <f>H793*J793*V793/M793</f>
        <v>0</v>
      </c>
      <c r="O793" s="127">
        <f>N793 / AA816</f>
        <v>0</v>
      </c>
      <c r="P793" s="268">
        <f>N793 / AA856</f>
        <v>0</v>
      </c>
      <c r="Q793" s="128">
        <f>IF(OR(OR(J793=0,G793 = "#N/A N/A"),G793="#N/A Real Time"),0,G793*J793*V793/M793)</f>
        <v>11739514.978601998</v>
      </c>
      <c r="R793" s="129">
        <f>Q793 / AA816*100</f>
        <v>5.8722677753166206</v>
      </c>
      <c r="S793" s="273">
        <f>Q793 / AA856*100</f>
        <v>5.4732184127916703</v>
      </c>
      <c r="T793" s="129">
        <f>IF(S793&lt;0,R793,0)</f>
        <v>0</v>
      </c>
      <c r="U793" s="273">
        <f>IF(S793&gt;0,R793,0)</f>
        <v>5.8722677753166206</v>
      </c>
      <c r="V793" s="120">
        <f>IF(EXACT(D793,UPPER(D793)),1,0.01)/X793</f>
        <v>0.01</v>
      </c>
      <c r="W793" s="120">
        <v>4</v>
      </c>
      <c r="X793" s="120">
        <v>100</v>
      </c>
      <c r="Y793" s="127">
        <f>IF(AND(S793&lt;0,O793&gt;0),O793,0)</f>
        <v>0</v>
      </c>
      <c r="Z793" s="127">
        <f>IF(AND(S793&gt;0,O793&gt;0),O793,0)</f>
        <v>0</v>
      </c>
      <c r="AA793" s="120"/>
      <c r="AB793" s="130" t="str">
        <f>_xll.BDH(C793,$AB$11,$D$1,$D$1)</f>
        <v>#N/A N/A</v>
      </c>
      <c r="AC793" s="130">
        <f>IF(OR(OR(F793="#N/A N/A",F793="#N/A Real Time"),OR(AB793="#N/A N/A",AB793="#N/A Real Time")),0,  F793 - AB793)</f>
        <v>0</v>
      </c>
      <c r="AD793" s="177">
        <f>IF(OR(AB793=0,AB793="#N/A N/A"),0,AC793 / AB793*100)</f>
        <v>0</v>
      </c>
      <c r="AE793" s="132">
        <v>460000000</v>
      </c>
      <c r="AF793" s="133">
        <f>IF(D793 = D856,1,_xll.BDP(K793,$AF$11)*L793)</f>
        <v>47.667999999999999</v>
      </c>
      <c r="AG793" s="134">
        <f>AC793*AE793*V793/AF793 / AI816</f>
        <v>0</v>
      </c>
      <c r="AH793" s="278">
        <f>AC793*AE793*V793/AF793 / AI856</f>
        <v>0</v>
      </c>
      <c r="AI793" s="135"/>
      <c r="AJ793" s="73"/>
      <c r="AK793" s="65"/>
    </row>
    <row r="794" spans="1:37" s="117" customFormat="1" ht="12" customHeight="1" x14ac:dyDescent="0.2">
      <c r="A794" s="120"/>
      <c r="B794" s="120">
        <v>29032</v>
      </c>
      <c r="C794" s="120" t="s">
        <v>1650</v>
      </c>
      <c r="D794" s="120" t="str">
        <f>_xll.BDP(C794,$D$11)</f>
        <v>ARS</v>
      </c>
      <c r="E794" s="120" t="s">
        <v>1651</v>
      </c>
      <c r="F794" s="121">
        <f>_xll.BDP(C794,$F$11)</f>
        <v>111.276</v>
      </c>
      <c r="G794" s="121">
        <f>_xll.BDP(C794,$G$11)</f>
        <v>111.276</v>
      </c>
      <c r="H794" s="122">
        <f>IF(OR(OR(G794="#N/A N/A",G794="#N/A Real Time"),OR(F794="#N/A N/A",F794="#N/A Real Time")),0,  G794 - F794)</f>
        <v>0</v>
      </c>
      <c r="I794" s="123">
        <f>IF(OR(F794=0,F794="#N/A N/A"),0,H794 / F794*100)</f>
        <v>0</v>
      </c>
      <c r="J794" s="124">
        <v>450000000</v>
      </c>
      <c r="K794" s="120" t="str">
        <f>CONCATENATE(D856,D794, " Curncy")</f>
        <v>EURARS Curncy</v>
      </c>
      <c r="L794" s="120">
        <f>IF(D794 = D856,1,_xll.BDP(K794,$L$11))</f>
        <v>1</v>
      </c>
      <c r="M794" s="260">
        <f>IF(D794 = D856,1,_xll.BDP(K794,$M$11)*L794)</f>
        <v>47.667999999999999</v>
      </c>
      <c r="N794" s="126">
        <f>H794*J794*V794/M794</f>
        <v>0</v>
      </c>
      <c r="O794" s="127">
        <f>N794 / AA816</f>
        <v>0</v>
      </c>
      <c r="P794" s="268">
        <f>N794 / AA856</f>
        <v>0</v>
      </c>
      <c r="Q794" s="128">
        <f>IF(OR(OR(J794=0,G794 = "#N/A N/A"),G794="#N/A Real Time"),0,G794*J794*V794/M794)</f>
        <v>10504783.082990685</v>
      </c>
      <c r="R794" s="129">
        <f>Q794 / AA816*100</f>
        <v>5.2546378021047833</v>
      </c>
      <c r="S794" s="273">
        <f>Q794 / AA856*100</f>
        <v>4.8975594219186274</v>
      </c>
      <c r="T794" s="129">
        <f>IF(S794&lt;0,R794,0)</f>
        <v>0</v>
      </c>
      <c r="U794" s="273">
        <f>IF(S794&gt;0,R794,0)</f>
        <v>5.2546378021047833</v>
      </c>
      <c r="V794" s="120">
        <f>IF(EXACT(D794,UPPER(D794)),1,0.01)/X794</f>
        <v>0.01</v>
      </c>
      <c r="W794" s="120">
        <v>4</v>
      </c>
      <c r="X794" s="120">
        <v>100</v>
      </c>
      <c r="Y794" s="127">
        <f>IF(AND(S794&lt;0,O794&gt;0),O794,0)</f>
        <v>0</v>
      </c>
      <c r="Z794" s="127">
        <f>IF(AND(S794&gt;0,O794&gt;0),O794,0)</f>
        <v>0</v>
      </c>
      <c r="AA794" s="120"/>
      <c r="AB794" s="130" t="str">
        <f>_xll.BDH(C794,$AB$11,$D$1,$D$1)</f>
        <v>#N/A N/A</v>
      </c>
      <c r="AC794" s="130">
        <f>IF(OR(OR(F794="#N/A N/A",F794="#N/A Real Time"),OR(AB794="#N/A N/A",AB794="#N/A Real Time")),0,  F794 - AB794)</f>
        <v>0</v>
      </c>
      <c r="AD794" s="177">
        <f>IF(OR(AB794=0,AB794="#N/A N/A"),0,AC794 / AB794*100)</f>
        <v>0</v>
      </c>
      <c r="AE794" s="132">
        <v>450000000</v>
      </c>
      <c r="AF794" s="133">
        <f>IF(D794 = D856,1,_xll.BDP(K794,$AF$11)*L794)</f>
        <v>47.667999999999999</v>
      </c>
      <c r="AG794" s="134">
        <f>AC794*AE794*V794/AF794 / AI816</f>
        <v>0</v>
      </c>
      <c r="AH794" s="278">
        <f>AC794*AE794*V794/AF794 / AI856</f>
        <v>0</v>
      </c>
      <c r="AI794" s="135"/>
      <c r="AJ794" s="73"/>
      <c r="AK794" s="65"/>
    </row>
    <row r="795" spans="1:37" s="117" customFormat="1" ht="12" customHeight="1" x14ac:dyDescent="0.2">
      <c r="A795" s="120"/>
      <c r="B795" s="120">
        <v>29091</v>
      </c>
      <c r="C795" s="120" t="s">
        <v>1662</v>
      </c>
      <c r="D795" s="120" t="str">
        <f>_xll.BDP(C795,$D$11)</f>
        <v>ARS</v>
      </c>
      <c r="E795" s="120" t="s">
        <v>1663</v>
      </c>
      <c r="F795" s="121">
        <f>_xll.BDP(C795,$F$11)</f>
        <v>99.893000000000001</v>
      </c>
      <c r="G795" s="121">
        <f>_xll.BDP(C795,$G$11)</f>
        <v>99.995999999999995</v>
      </c>
      <c r="H795" s="122">
        <f>IF(OR(OR(G795="#N/A N/A",G795="#N/A Real Time"),OR(F795="#N/A N/A",F795="#N/A Real Time")),0,  G795 - F795)</f>
        <v>0.10299999999999443</v>
      </c>
      <c r="I795" s="123">
        <f>IF(OR(F795=0,F795="#N/A N/A"),0,H795 / F795*100)</f>
        <v>0.103110328051009</v>
      </c>
      <c r="J795" s="124">
        <v>188800000</v>
      </c>
      <c r="K795" s="120" t="str">
        <f>CONCATENATE(D856,D795, " Curncy")</f>
        <v>EURARS Curncy</v>
      </c>
      <c r="L795" s="120">
        <f>IF(D795 = D856,1,_xll.BDP(K795,$L$11))</f>
        <v>1</v>
      </c>
      <c r="M795" s="260">
        <f>IF(D795 = D856,1,_xll.BDP(K795,$M$11)*L795)</f>
        <v>47.667999999999999</v>
      </c>
      <c r="N795" s="126">
        <f>H795*J795*V795/M795</f>
        <v>4079.5502223711819</v>
      </c>
      <c r="O795" s="127">
        <f>N795 / AA816</f>
        <v>2.0406474502806822E-5</v>
      </c>
      <c r="P795" s="268">
        <f>N795 / AA856</f>
        <v>1.9019754592663137E-5</v>
      </c>
      <c r="Q795" s="128">
        <f>IF(OR(OR(J795=0,G795 = "#N/A N/A"),G795="#N/A Real Time"),0,G795*J795*V795/M795)</f>
        <v>3960569.9420995219</v>
      </c>
      <c r="R795" s="129">
        <f>Q795 / AA816*100</f>
        <v>1.9811318683327976</v>
      </c>
      <c r="S795" s="273">
        <f>Q795 / AA856*100</f>
        <v>1.8465042526680058</v>
      </c>
      <c r="T795" s="129">
        <f>IF(S795&lt;0,R795,0)</f>
        <v>0</v>
      </c>
      <c r="U795" s="273">
        <f>IF(S795&gt;0,R795,0)</f>
        <v>1.9811318683327976</v>
      </c>
      <c r="V795" s="120">
        <f>IF(EXACT(D795,UPPER(D795)),1,0.01)/X795</f>
        <v>0.01</v>
      </c>
      <c r="W795" s="120">
        <v>4</v>
      </c>
      <c r="X795" s="120">
        <v>100</v>
      </c>
      <c r="Y795" s="127">
        <f>IF(AND(S795&lt;0,O795&gt;0),O795,0)</f>
        <v>0</v>
      </c>
      <c r="Z795" s="127">
        <f>IF(AND(S795&gt;0,O795&gt;0),O795,0)</f>
        <v>2.0406474502806822E-5</v>
      </c>
      <c r="AA795" s="120"/>
      <c r="AB795" s="130" t="str">
        <f>_xll.BDH(C795,$AB$11,$D$1,$D$1)</f>
        <v>#N/A N/A</v>
      </c>
      <c r="AC795" s="130">
        <f>IF(OR(OR(F795="#N/A N/A",F795="#N/A Real Time"),OR(AB795="#N/A N/A",AB795="#N/A Real Time")),0,  F795 - AB795)</f>
        <v>0</v>
      </c>
      <c r="AD795" s="177">
        <f>IF(OR(AB795=0,AB795="#N/A N/A"),0,AC795 / AB795*100)</f>
        <v>0</v>
      </c>
      <c r="AE795" s="132">
        <v>188800000</v>
      </c>
      <c r="AF795" s="133">
        <f>IF(D795 = D856,1,_xll.BDP(K795,$AF$11)*L795)</f>
        <v>47.667999999999999</v>
      </c>
      <c r="AG795" s="134">
        <f>AC795*AE795*V795/AF795 / AI816</f>
        <v>0</v>
      </c>
      <c r="AH795" s="278">
        <f>AC795*AE795*V795/AF795 / AI856</f>
        <v>0</v>
      </c>
      <c r="AI795" s="135"/>
      <c r="AJ795" s="73"/>
      <c r="AK795" s="65"/>
    </row>
    <row r="796" spans="1:37" s="117" customFormat="1" ht="12" customHeight="1" x14ac:dyDescent="0.2">
      <c r="A796" s="120"/>
      <c r="B796" s="120">
        <v>29023</v>
      </c>
      <c r="C796" s="120" t="s">
        <v>1648</v>
      </c>
      <c r="D796" s="120" t="str">
        <f>_xll.BDP(C796,$D$11)</f>
        <v>USD</v>
      </c>
      <c r="E796" s="120" t="s">
        <v>1649</v>
      </c>
      <c r="F796" s="121">
        <f>_xll.BDP(C796,$F$11)</f>
        <v>1295.2</v>
      </c>
      <c r="G796" s="121">
        <f>_xll.BDP(C796,$G$11)</f>
        <v>1289</v>
      </c>
      <c r="H796" s="122">
        <f>IF(OR(OR(G796="#N/A N/A",G796="#N/A Real Time"),OR(F796="#N/A N/A",F796="#N/A Real Time")),0,  G796 - F796)</f>
        <v>-6.2000000000000455</v>
      </c>
      <c r="I796" s="123">
        <f>IF(OR(F796=0,F796="#N/A N/A"),0,H796 / F796*100)</f>
        <v>-0.47869054972205416</v>
      </c>
      <c r="J796" s="124">
        <v>635</v>
      </c>
      <c r="K796" s="120" t="str">
        <f>CONCATENATE(D856,D796, " Curncy")</f>
        <v>EURUSD Curncy</v>
      </c>
      <c r="L796" s="120">
        <f>IF(D796 = D856,1,_xll.BDP(K796,$L$11))</f>
        <v>1</v>
      </c>
      <c r="M796" s="260">
        <f>IF(D796 = D856,1,_xll.BDP(K796,$M$11)*L796)</f>
        <v>1.1314</v>
      </c>
      <c r="N796" s="126">
        <f>H796*J796*V796/M796</f>
        <v>-347975.95898886595</v>
      </c>
      <c r="O796" s="127">
        <f>N796 / AA816</f>
        <v>-1.7406238795042237E-3</v>
      </c>
      <c r="P796" s="268">
        <f>N796 / AA856</f>
        <v>-1.622339959886063E-3</v>
      </c>
      <c r="Q796" s="128">
        <f>IF(OR(OR(J796=0,G796 = "#N/A N/A"),G796="#N/A Real Time"),0,G796*J796*V796/M796)</f>
        <v>72345324.376878202</v>
      </c>
      <c r="R796" s="129">
        <f>Q796 / AA816*100</f>
        <v>36.188131946466569</v>
      </c>
      <c r="S796" s="273">
        <f>Q796 / AA856*100</f>
        <v>33.728971101501934</v>
      </c>
      <c r="T796" s="129">
        <f>IF(S796&lt;0,R796,0)</f>
        <v>0</v>
      </c>
      <c r="U796" s="273">
        <f>IF(S796&gt;0,R796,0)</f>
        <v>36.188131946466569</v>
      </c>
      <c r="V796" s="120">
        <f>IF(EXACT(D796,UPPER(D796)),1,0.01)/X796</f>
        <v>100</v>
      </c>
      <c r="W796" s="120">
        <v>4</v>
      </c>
      <c r="X796" s="120">
        <v>0.01</v>
      </c>
      <c r="Y796" s="127">
        <f>IF(AND(S796&lt;0,O796&gt;0),O796,0)</f>
        <v>0</v>
      </c>
      <c r="Z796" s="127">
        <f>IF(AND(S796&gt;0,O796&gt;0),O796,0)</f>
        <v>0</v>
      </c>
      <c r="AA796" s="120"/>
      <c r="AB796" s="130">
        <f>_xll.BDH(C796,$AB$11,$D$1,$D$1)</f>
        <v>1293.3</v>
      </c>
      <c r="AC796" s="130">
        <f>IF(OR(OR(F796="#N/A N/A",F796="#N/A Real Time"),OR(AB796="#N/A N/A",AB796="#N/A Real Time")),0,  F796 - AB796)</f>
        <v>1.9000000000000909</v>
      </c>
      <c r="AD796" s="177">
        <f>IF(OR(AB796=0,AB796="#N/A N/A"),0,AC796 / AB796*100)</f>
        <v>0.1469110028609055</v>
      </c>
      <c r="AE796" s="132">
        <v>635</v>
      </c>
      <c r="AF796" s="133">
        <f>IF(D796 = D856,1,_xll.BDP(K796,$AF$11)*L796)</f>
        <v>1.1298999999999999</v>
      </c>
      <c r="AG796" s="134">
        <f>AC796*AE796*V796/AF796 / AI816</f>
        <v>5.3303634303361266E-4</v>
      </c>
      <c r="AH796" s="278">
        <f>AC796*AE796*V796/AF796 / AI856</f>
        <v>4.9681244215925746E-4</v>
      </c>
      <c r="AI796" s="135"/>
      <c r="AJ796" s="73"/>
      <c r="AK796" s="65"/>
    </row>
    <row r="797" spans="1:37" s="117" customFormat="1" ht="12" customHeight="1" x14ac:dyDescent="0.2">
      <c r="A797" s="120"/>
      <c r="B797" s="120">
        <v>29092</v>
      </c>
      <c r="C797" s="120" t="s">
        <v>1664</v>
      </c>
      <c r="D797" s="120" t="str">
        <f>_xll.BDP(C797,$D$11)</f>
        <v>EUR</v>
      </c>
      <c r="E797" s="120" t="s">
        <v>1665</v>
      </c>
      <c r="F797" s="121">
        <f>_xll.BDP(C797,$F$11)</f>
        <v>26.580000000000002</v>
      </c>
      <c r="G797" s="121">
        <f>_xll.BDP(C797,$G$11)</f>
        <v>27.24</v>
      </c>
      <c r="H797" s="122">
        <f>IF(OR(OR(G797="#N/A N/A",G797="#N/A Real Time"),OR(F797="#N/A N/A",F797="#N/A Real Time")),0,  G797 - F797)</f>
        <v>0.65999999999999659</v>
      </c>
      <c r="I797" s="123">
        <f>IF(OR(F797=0,F797="#N/A N/A"),0,H797 / F797*100)</f>
        <v>2.4830699774266236</v>
      </c>
      <c r="J797" s="124">
        <v>154</v>
      </c>
      <c r="K797" s="120" t="str">
        <f>CONCATENATE(D856,D797, " Curncy")</f>
        <v>EUREUR Curncy</v>
      </c>
      <c r="L797" s="120">
        <f>IF(D797 = D856,1,_xll.BDP(K797,$L$11))</f>
        <v>1</v>
      </c>
      <c r="M797" s="260">
        <f>IF(D797 = D856,1,_xll.BDP(K797,$M$11)*L797)</f>
        <v>1</v>
      </c>
      <c r="N797" s="126">
        <f>H797*J797*V797/M797</f>
        <v>101639.99999999948</v>
      </c>
      <c r="O797" s="127">
        <f>N797 / AA816</f>
        <v>5.084173390221741E-4</v>
      </c>
      <c r="P797" s="268">
        <f>N797 / AA856</f>
        <v>4.7386789018977795E-4</v>
      </c>
      <c r="Q797" s="128">
        <f>IF(OR(OR(J797=0,G797 = "#N/A N/A"),G797="#N/A Real Time"),0,G797*J797*V797/M797)</f>
        <v>4194960</v>
      </c>
      <c r="R797" s="129">
        <f>Q797 / AA816*100</f>
        <v>2.0983770174188021</v>
      </c>
      <c r="S797" s="273">
        <f>Q797 / AA856*100</f>
        <v>1.955782019510548</v>
      </c>
      <c r="T797" s="129">
        <f>IF(S797&lt;0,R797,0)</f>
        <v>0</v>
      </c>
      <c r="U797" s="273">
        <f>IF(S797&gt;0,R797,0)</f>
        <v>2.0983770174188021</v>
      </c>
      <c r="V797" s="120">
        <f>IF(EXACT(D797,UPPER(D797)),1,0.01)/X797</f>
        <v>1000</v>
      </c>
      <c r="W797" s="120">
        <v>4</v>
      </c>
      <c r="X797" s="120">
        <v>1E-3</v>
      </c>
      <c r="Y797" s="127">
        <f>IF(AND(S797&lt;0,O797&gt;0),O797,0)</f>
        <v>0</v>
      </c>
      <c r="Z797" s="127">
        <f>IF(AND(S797&gt;0,O797&gt;0),O797,0)</f>
        <v>5.084173390221741E-4</v>
      </c>
      <c r="AA797" s="120"/>
      <c r="AB797" s="130">
        <f>_xll.BDH(C797,$AB$11,$D$1,$D$1)</f>
        <v>27.32</v>
      </c>
      <c r="AC797" s="130">
        <f>IF(OR(OR(F797="#N/A N/A",F797="#N/A Real Time"),OR(AB797="#N/A N/A",AB797="#N/A Real Time")),0,  F797 - AB797)</f>
        <v>-0.73999999999999844</v>
      </c>
      <c r="AD797" s="177">
        <f>IF(OR(AB797=0,AB797="#N/A N/A"),0,AC797 / AB797*100)</f>
        <v>-2.7086383601756898</v>
      </c>
      <c r="AE797" s="132">
        <v>154</v>
      </c>
      <c r="AF797" s="133">
        <f>IF(D797 = D856,1,_xll.BDP(K797,$AF$11)*L797)</f>
        <v>1</v>
      </c>
      <c r="AG797" s="134">
        <f>AC797*AE797*V797/AF797 / AI816</f>
        <v>-5.6888167413772246E-4</v>
      </c>
      <c r="AH797" s="278">
        <f>AC797*AE797*V797/AF797 / AI856</f>
        <v>-5.3022180855346777E-4</v>
      </c>
      <c r="AI797" s="135"/>
      <c r="AJ797" s="73"/>
      <c r="AK797" s="65"/>
    </row>
    <row r="798" spans="1:37" s="117" customFormat="1" ht="12" customHeight="1" x14ac:dyDescent="0.2">
      <c r="A798" s="120"/>
      <c r="B798" s="120">
        <v>28994</v>
      </c>
      <c r="C798" s="120" t="s">
        <v>1625</v>
      </c>
      <c r="D798" s="120" t="str">
        <f>_xll.BDP(C798,$D$11)</f>
        <v>JPY</v>
      </c>
      <c r="E798" s="120" t="s">
        <v>1626</v>
      </c>
      <c r="F798" s="121">
        <f>_xll.BDP(C798,$F$11)</f>
        <v>152.65</v>
      </c>
      <c r="G798" s="121">
        <f>_xll.BDP(C798,$G$11)</f>
        <v>152.59</v>
      </c>
      <c r="H798" s="122">
        <f>IF(OR(OR(G798="#N/A N/A",G798="#N/A Real Time"),OR(F798="#N/A N/A",F798="#N/A Real Time")),0,  G798 - F798)</f>
        <v>-6.0000000000002274E-2</v>
      </c>
      <c r="I798" s="123">
        <f>IF(OR(F798=0,F798="#N/A N/A"),0,H798 / F798*100)</f>
        <v>-3.9305601048150847E-2</v>
      </c>
      <c r="J798" s="124">
        <v>-72</v>
      </c>
      <c r="K798" s="120" t="str">
        <f>CONCATENATE(D856,D798, " Curncy")</f>
        <v>EURJPY Curncy</v>
      </c>
      <c r="L798" s="120">
        <f>IF(D798 = D856,1,_xll.BDP(K798,$L$11))</f>
        <v>1</v>
      </c>
      <c r="M798" s="260">
        <f>IF(D798 = D856,1,_xll.BDP(K798,$M$11)*L798)</f>
        <v>126.66</v>
      </c>
      <c r="N798" s="126">
        <f>H798*J798*V798/M798</f>
        <v>34107.058266225831</v>
      </c>
      <c r="O798" s="127">
        <f>N798 / AA816</f>
        <v>1.7060822319548281E-4</v>
      </c>
      <c r="P798" s="268">
        <f>N798 / AA856</f>
        <v>1.5901455865010176E-4</v>
      </c>
      <c r="Q798" s="128">
        <f>IF(OR(OR(J798=0,G798 = "#N/A N/A"),G798="#N/A Real Time"),0,G798*J798*V798/M798)</f>
        <v>-86739933.680720046</v>
      </c>
      <c r="R798" s="129">
        <f>Q798 / AA816*100</f>
        <v>-43.388514628996226</v>
      </c>
      <c r="S798" s="273">
        <f>Q798 / AA856*100</f>
        <v>-40.440052507363518</v>
      </c>
      <c r="T798" s="129">
        <f>IF(S798&lt;0,R798,0)</f>
        <v>-43.388514628996226</v>
      </c>
      <c r="U798" s="273">
        <f>IF(S798&gt;0,R798,0)</f>
        <v>0</v>
      </c>
      <c r="V798" s="120">
        <f>IF(EXACT(D798,UPPER(D798)),1,0.01)/X798</f>
        <v>1000000</v>
      </c>
      <c r="W798" s="120">
        <v>4</v>
      </c>
      <c r="X798" s="120">
        <v>9.9999999999999995E-7</v>
      </c>
      <c r="Y798" s="127">
        <f>IF(AND(S798&lt;0,O798&gt;0),O798,0)</f>
        <v>1.7060822319548281E-4</v>
      </c>
      <c r="Z798" s="127">
        <f>IF(AND(S798&gt;0,O798&gt;0),O798,0)</f>
        <v>0</v>
      </c>
      <c r="AA798" s="120"/>
      <c r="AB798" s="130">
        <f>_xll.BDH(C798,$AB$11,$D$1,$D$1)</f>
        <v>152.93</v>
      </c>
      <c r="AC798" s="130">
        <f>IF(OR(OR(F798="#N/A N/A",F798="#N/A Real Time"),OR(AB798="#N/A N/A",AB798="#N/A Real Time")),0,  F798 - AB798)</f>
        <v>-0.28000000000000114</v>
      </c>
      <c r="AD798" s="177">
        <f>IF(OR(AB798=0,AB798="#N/A N/A"),0,AC798 / AB798*100)</f>
        <v>-0.1830903027528942</v>
      </c>
      <c r="AE798" s="132">
        <v>-72</v>
      </c>
      <c r="AF798" s="133">
        <f>IF(D798 = D856,1,_xll.BDP(K798,$AF$11)*L798)</f>
        <v>126.57</v>
      </c>
      <c r="AG798" s="134">
        <f>AC798*AE798*V798/AF798 / AI816</f>
        <v>7.951137261531533E-4</v>
      </c>
      <c r="AH798" s="278">
        <f>AC798*AE798*V798/AF798 / AI856</f>
        <v>7.4107966041554773E-4</v>
      </c>
      <c r="AI798" s="135"/>
      <c r="AJ798" s="73"/>
      <c r="AK798" s="65"/>
    </row>
    <row r="799" spans="1:37" s="117" customFormat="1" ht="12" customHeight="1" x14ac:dyDescent="0.2">
      <c r="A799" s="120"/>
      <c r="B799" s="120">
        <v>28931</v>
      </c>
      <c r="C799" s="120" t="s">
        <v>1611</v>
      </c>
      <c r="D799" s="120" t="str">
        <f>_xll.BDP(C799,$D$11)</f>
        <v>GBP</v>
      </c>
      <c r="E799" s="120" t="s">
        <v>1612</v>
      </c>
      <c r="F799" s="121">
        <f>_xll.BDP(C799,$F$11)</f>
        <v>126.89</v>
      </c>
      <c r="G799" s="121">
        <f>_xll.BDP(C799,$G$11)</f>
        <v>126.8</v>
      </c>
      <c r="H799" s="122">
        <f>IF(OR(OR(G799="#N/A N/A",G799="#N/A Real Time"),OR(F799="#N/A N/A",F799="#N/A Real Time")),0,  G799 - F799)</f>
        <v>-9.0000000000003411E-2</v>
      </c>
      <c r="I799" s="123">
        <f>IF(OR(F799=0,F799="#N/A N/A"),0,H799 / F799*100)</f>
        <v>-7.0927575065019635E-2</v>
      </c>
      <c r="J799" s="124">
        <v>-1087</v>
      </c>
      <c r="K799" s="120" t="str">
        <f>CONCATENATE(D856,D799, " Curncy")</f>
        <v>EURGBP Curncy</v>
      </c>
      <c r="L799" s="120">
        <f>IF(D799 = D856,1,_xll.BDP(K799,$L$11))</f>
        <v>1</v>
      </c>
      <c r="M799" s="260">
        <f>IF(D799 = D856,1,_xll.BDP(K799,$M$11)*L799)</f>
        <v>0.86363000000000001</v>
      </c>
      <c r="N799" s="126">
        <f>H799*J799*V799/M799</f>
        <v>113277.67678288586</v>
      </c>
      <c r="O799" s="127">
        <f>N799 / AA816</f>
        <v>5.6663060803393379E-4</v>
      </c>
      <c r="P799" s="268">
        <f>N799 / AA856</f>
        <v>5.2812528239576926E-4</v>
      </c>
      <c r="Q799" s="128">
        <f>IF(OR(OR(J799=0,G799 = "#N/A N/A"),G799="#N/A Real Time"),0,G799*J799*V799/M799)</f>
        <v>-159595660.17854869</v>
      </c>
      <c r="R799" s="129">
        <f>Q799 / AA816*100</f>
        <v>-79.831956776333428</v>
      </c>
      <c r="S799" s="273">
        <f>Q799 / AA856*100</f>
        <v>-74.406984230867792</v>
      </c>
      <c r="T799" s="129">
        <f>IF(S799&lt;0,R799,0)</f>
        <v>-79.831956776333428</v>
      </c>
      <c r="U799" s="273">
        <f>IF(S799&gt;0,R799,0)</f>
        <v>0</v>
      </c>
      <c r="V799" s="120">
        <f>IF(EXACT(D799,UPPER(D799)),1,0.01)/X799</f>
        <v>1000</v>
      </c>
      <c r="W799" s="120">
        <v>4</v>
      </c>
      <c r="X799" s="120">
        <v>1E-3</v>
      </c>
      <c r="Y799" s="127">
        <f>IF(AND(S799&lt;0,O799&gt;0),O799,0)</f>
        <v>5.6663060803393379E-4</v>
      </c>
      <c r="Z799" s="127">
        <f>IF(AND(S799&gt;0,O799&gt;0),O799,0)</f>
        <v>0</v>
      </c>
      <c r="AA799" s="120"/>
      <c r="AB799" s="130">
        <f>_xll.BDH(C799,$AB$11,$D$1,$D$1)</f>
        <v>127.66</v>
      </c>
      <c r="AC799" s="130">
        <f>IF(OR(OR(F799="#N/A N/A",F799="#N/A Real Time"),OR(AB799="#N/A N/A",AB799="#N/A Real Time")),0,  F799 - AB799)</f>
        <v>-0.76999999999999602</v>
      </c>
      <c r="AD799" s="177">
        <f>IF(OR(AB799=0,AB799="#N/A N/A"),0,AC799 / AB799*100)</f>
        <v>-0.60316465611780989</v>
      </c>
      <c r="AE799" s="132">
        <v>-1087</v>
      </c>
      <c r="AF799" s="133">
        <f>IF(D799 = D856,1,_xll.BDP(K799,$AF$11)*L799)</f>
        <v>0.86409000000000002</v>
      </c>
      <c r="AG799" s="134">
        <f>AC799*AE799*V799/AF799 / AI816</f>
        <v>4.8353820421898498E-3</v>
      </c>
      <c r="AH799" s="278">
        <f>AC799*AE799*V799/AF799 / AI856</f>
        <v>4.5067808087559834E-3</v>
      </c>
      <c r="AI799" s="135"/>
      <c r="AJ799" s="73"/>
      <c r="AK799" s="65"/>
    </row>
    <row r="800" spans="1:37" s="117" customFormat="1" ht="12" customHeight="1" x14ac:dyDescent="0.2">
      <c r="A800" s="148" t="s">
        <v>247</v>
      </c>
      <c r="B800" s="148"/>
      <c r="C800" s="148"/>
      <c r="D800" s="148"/>
      <c r="E800" s="148" t="s">
        <v>1325</v>
      </c>
      <c r="F800" s="149"/>
      <c r="G800" s="149"/>
      <c r="H800" s="150"/>
      <c r="I800" s="151"/>
      <c r="J800" s="152"/>
      <c r="K800" s="148"/>
      <c r="L800" s="148"/>
      <c r="M800" s="265"/>
      <c r="N800" s="159">
        <f xml:space="preserve"> SUM(N776:N799)</f>
        <v>-94871.673717383615</v>
      </c>
      <c r="O800" s="153">
        <f xml:space="preserve"> SUM(O776:O799)</f>
        <v>-4.7456123474982621E-4</v>
      </c>
      <c r="P800" s="271">
        <f xml:space="preserve"> SUM(P776:P799)</f>
        <v>-4.4231247405775078E-4</v>
      </c>
      <c r="Q800" s="154">
        <f xml:space="preserve"> SUM(Q776:Q799)</f>
        <v>-137405258.12718368</v>
      </c>
      <c r="R800" s="155">
        <f xml:space="preserve"> SUM(R776:R799)</f>
        <v>-68.732010728726934</v>
      </c>
      <c r="S800" s="276">
        <f xml:space="preserve"> SUM(S776:S799)</f>
        <v>-64.06133389385154</v>
      </c>
      <c r="T800" s="155">
        <f xml:space="preserve"> SUM(T776:T799)</f>
        <v>-123.22047140532965</v>
      </c>
      <c r="U800" s="276">
        <f xml:space="preserve"> SUM(U776:U799)</f>
        <v>54.48846067660272</v>
      </c>
      <c r="V800" s="148"/>
      <c r="W800" s="148"/>
      <c r="X800" s="148"/>
      <c r="Y800" s="156">
        <f xml:space="preserve"> SUM(Y776:Y799)</f>
        <v>7.3723883122941655E-4</v>
      </c>
      <c r="Z800" s="156">
        <f xml:space="preserve"> SUM(Z776:Z799)</f>
        <v>5.2882381352498088E-4</v>
      </c>
      <c r="AA800" s="148"/>
      <c r="AB800" s="149"/>
      <c r="AC800" s="149"/>
      <c r="AD800" s="151"/>
      <c r="AE800" s="152"/>
      <c r="AF800" s="157"/>
      <c r="AG800" s="153">
        <f xml:space="preserve"> SUM(AG776:AG799)</f>
        <v>5.5946504372388932E-3</v>
      </c>
      <c r="AH800" s="271">
        <f xml:space="preserve"> SUM(AH776:AH799)</f>
        <v>5.2144511027773207E-3</v>
      </c>
      <c r="AI800" s="286"/>
      <c r="AJ800" s="73"/>
      <c r="AK800" s="65"/>
    </row>
    <row r="801" spans="1:37" s="117" customFormat="1" ht="12" customHeight="1" x14ac:dyDescent="0.2">
      <c r="A801"/>
      <c r="B801" s="32"/>
      <c r="C801" s="51"/>
      <c r="D801"/>
      <c r="E801"/>
      <c r="F801" s="4"/>
      <c r="G801" s="4"/>
      <c r="H801" s="24"/>
      <c r="I801" s="15"/>
      <c r="J801" s="18"/>
      <c r="K801" s="32"/>
      <c r="L801"/>
      <c r="M801" s="288"/>
      <c r="N801" s="107"/>
      <c r="O801" s="36"/>
      <c r="P801" s="294"/>
      <c r="Q801" s="7"/>
      <c r="R801" s="10"/>
      <c r="S801" s="300"/>
      <c r="T801" s="37"/>
      <c r="U801" s="300"/>
      <c r="V801" s="24"/>
      <c r="W801"/>
      <c r="X801"/>
      <c r="Y801" s="53"/>
      <c r="Z801"/>
      <c r="AA801" s="3"/>
      <c r="AB801" s="71"/>
      <c r="AC801" s="67"/>
      <c r="AD801" s="64"/>
      <c r="AE801" s="54"/>
      <c r="AF801" s="14"/>
      <c r="AG801" s="72"/>
      <c r="AH801" s="309"/>
      <c r="AI801" s="75"/>
      <c r="AJ801" s="73"/>
      <c r="AK801" s="65"/>
    </row>
    <row r="802" spans="1:37" x14ac:dyDescent="0.2">
      <c r="A802" s="1"/>
      <c r="B802" s="120"/>
      <c r="C802" s="120" t="s">
        <v>213</v>
      </c>
      <c r="D802" s="120" t="s">
        <v>75</v>
      </c>
      <c r="E802" s="120" t="s">
        <v>396</v>
      </c>
      <c r="F802" s="125">
        <v>0.86350000000000005</v>
      </c>
      <c r="G802" s="125">
        <f>_xll.BDP(C802,$G$11)</f>
        <v>0.86363000000000001</v>
      </c>
      <c r="H802" s="125">
        <f>IF(OR(OR(G802="#N/A N/A",G802="#N/A Real Time"),OR(F802="#N/A N/A",F802="#N/A Real Time")),0,  G802 - F802)</f>
        <v>1.2999999999996348E-4</v>
      </c>
      <c r="I802" s="123">
        <f>IF(OR(F802=0,F802="#N/A N/A"),0,H802 / F802*100)</f>
        <v>1.5055008685577704E-2</v>
      </c>
      <c r="J802" s="124">
        <v>0</v>
      </c>
      <c r="K802" s="120" t="str">
        <f>CONCATENATE(D856,D802, " Curncy")</f>
        <v>EURGBP Curncy</v>
      </c>
      <c r="L802" s="120">
        <f>IF(D802 = D856,1,_xll.BDP(K802,$L$11))</f>
        <v>1</v>
      </c>
      <c r="M802" s="260">
        <f>IF(D802 = D856,1,_xll.BDP(K802,$M$11)*L802)</f>
        <v>0.86363000000000001</v>
      </c>
      <c r="N802" s="126">
        <f>H802*J802/M802/G802*-1</f>
        <v>0</v>
      </c>
      <c r="O802" s="127">
        <f>N802 / AA816</f>
        <v>0</v>
      </c>
      <c r="P802" s="268">
        <f>N802 / AA856</f>
        <v>0</v>
      </c>
      <c r="Q802" s="128">
        <f>ABS(IF(OR(OR(J802=0,G802 = "#N/A N/A"),G802="#N/A Real Time"),0,J802/M802))</f>
        <v>0</v>
      </c>
      <c r="R802" s="129">
        <f>Q802 / AA816*100</f>
        <v>0</v>
      </c>
      <c r="S802" s="273">
        <f>Q802 / AA856*100</f>
        <v>0</v>
      </c>
      <c r="T802" s="129"/>
      <c r="U802" s="273"/>
      <c r="V802" s="120">
        <f>IF(EXACT(D802,UPPER(D802)),1,0.01)/X802</f>
        <v>1</v>
      </c>
      <c r="W802" s="120">
        <v>2</v>
      </c>
      <c r="X802" s="120">
        <v>1</v>
      </c>
      <c r="Y802" s="127">
        <f>IF(AND(S802&lt;0,O802&gt;0),O802,0)</f>
        <v>0</v>
      </c>
      <c r="Z802" s="127">
        <f>IF(AND(S802&gt;0,O802&gt;0),O802,0)</f>
        <v>0</v>
      </c>
      <c r="AA802" s="3"/>
      <c r="AB802" s="130">
        <v>0.86150000000000004</v>
      </c>
      <c r="AC802" s="130">
        <f>IF(OR(OR(F802="#N/A N/A",F802="#N/A Real Time"),OR(AB802="#N/A N/A",AB802="#N/A Real Time")),0,  F802 - AB802)</f>
        <v>2.0000000000000018E-3</v>
      </c>
      <c r="AD802" s="177">
        <f>IF(OR(AB802=0,AB802="#N/A N/A"),0,AC802 / AB802*100)</f>
        <v>0.2321532211259433</v>
      </c>
      <c r="AE802" s="132">
        <v>0</v>
      </c>
      <c r="AF802" s="133">
        <f>IF(D802 = D856,1,_xll.BDP(K802,$AF$11)*L802)</f>
        <v>0.86409000000000002</v>
      </c>
      <c r="AG802" s="134">
        <f>AC802*AE802/AF802/AB802*-1 / AI816</f>
        <v>0</v>
      </c>
      <c r="AH802" s="278">
        <f>AC802*AE802/AF802/AB802*-1 / AI856</f>
        <v>0</v>
      </c>
      <c r="AI802" s="75"/>
      <c r="AJ802" s="73"/>
      <c r="AK802" s="65"/>
    </row>
    <row r="803" spans="1:37" x14ac:dyDescent="0.2">
      <c r="A803" s="1"/>
      <c r="B803" s="120"/>
      <c r="C803" s="120" t="s">
        <v>214</v>
      </c>
      <c r="D803" s="120" t="s">
        <v>241</v>
      </c>
      <c r="E803" s="120" t="s">
        <v>1381</v>
      </c>
      <c r="F803" s="125">
        <v>1.5760000000000001</v>
      </c>
      <c r="G803" s="125">
        <f>_xll.BDP(C803,$G$11)</f>
        <v>1.5764800000000001</v>
      </c>
      <c r="H803" s="125">
        <f>IF(OR(OR(G803="#N/A N/A",G803="#N/A Real Time"),OR(F803="#N/A N/A",F803="#N/A Real Time")),0,  G803 - F803)</f>
        <v>4.8000000000003595E-4</v>
      </c>
      <c r="I803" s="123">
        <f>IF(OR(F803=0,F803="#N/A N/A"),0,H803 / F803*100)</f>
        <v>3.0456852791880457E-2</v>
      </c>
      <c r="J803" s="124">
        <v>0</v>
      </c>
      <c r="K803" s="120" t="str">
        <f>CONCATENATE(D856,D803, " Curncy")</f>
        <v>EURAUD Curncy</v>
      </c>
      <c r="L803" s="120">
        <f>IF(D803 = D856,1,_xll.BDP(K803,$L$11))</f>
        <v>1</v>
      </c>
      <c r="M803" s="260">
        <f>IF(D803 = D856,1,_xll.BDP(K803,$M$11)*L803)</f>
        <v>1.5764800000000001</v>
      </c>
      <c r="N803" s="126">
        <f>H803*J803/M803/G803*-1</f>
        <v>0</v>
      </c>
      <c r="O803" s="127">
        <f>N803 / AA816</f>
        <v>0</v>
      </c>
      <c r="P803" s="268">
        <f>N803 / AA856</f>
        <v>0</v>
      </c>
      <c r="Q803" s="128">
        <f>ABS(IF(OR(OR(J803=0,G803 = "#N/A N/A"),G803="#N/A Real Time"),0,J803/M803))</f>
        <v>0</v>
      </c>
      <c r="R803" s="129">
        <f>Q803 / AA816*100</f>
        <v>0</v>
      </c>
      <c r="S803" s="273">
        <f>Q803 / AA856*100</f>
        <v>0</v>
      </c>
      <c r="T803" s="129"/>
      <c r="U803" s="273"/>
      <c r="V803" s="120">
        <f>IF(EXACT(D803,UPPER(D803)),1,0.01)/X803</f>
        <v>1</v>
      </c>
      <c r="W803" s="120">
        <v>2</v>
      </c>
      <c r="X803" s="120">
        <v>1</v>
      </c>
      <c r="Y803" s="127">
        <f>IF(AND(S803&lt;0,O803&gt;0),O803,0)</f>
        <v>0</v>
      </c>
      <c r="Z803" s="127">
        <f>IF(AND(S803&gt;0,O803&gt;0),O803,0)</f>
        <v>0</v>
      </c>
      <c r="AA803" s="3"/>
      <c r="AB803" s="130">
        <v>1.5790999999999999</v>
      </c>
      <c r="AC803" s="130">
        <f>IF(OR(OR(F803="#N/A N/A",F803="#N/A Real Time"),OR(AB803="#N/A N/A",AB803="#N/A Real Time")),0,  F803 - AB803)</f>
        <v>-3.0999999999998806E-3</v>
      </c>
      <c r="AD803" s="177">
        <f>IF(OR(AB803=0,AB803="#N/A N/A"),0,AC803 / AB803*100)</f>
        <v>-0.19631435627888547</v>
      </c>
      <c r="AE803" s="132">
        <v>0</v>
      </c>
      <c r="AF803" s="133">
        <f>IF(D803 = D856,1,_xll.BDP(K803,$AF$11)*L803)</f>
        <v>1.57491</v>
      </c>
      <c r="AG803" s="134">
        <f>AC803*AE803/AF803/AB803*-1 / AI816</f>
        <v>0</v>
      </c>
      <c r="AH803" s="278">
        <f>AC803*AE803/AF803/AB803*-1 / AI856</f>
        <v>0</v>
      </c>
      <c r="AI803" s="75"/>
      <c r="AJ803" s="73"/>
      <c r="AK803" s="65"/>
    </row>
    <row r="804" spans="1:37" x14ac:dyDescent="0.2">
      <c r="B804" s="120"/>
      <c r="C804" s="120" t="s">
        <v>215</v>
      </c>
      <c r="D804" s="120" t="s">
        <v>75</v>
      </c>
      <c r="E804" s="120" t="s">
        <v>1380</v>
      </c>
      <c r="F804" s="125">
        <v>1.3102489900000001</v>
      </c>
      <c r="G804" s="125">
        <f>_xll.BDP(C804,$G$11)</f>
        <v>1.31</v>
      </c>
      <c r="H804" s="125">
        <f>IF(OR(OR(G804="#N/A N/A",G804="#N/A Real Time"),OR(F804="#N/A N/A",F804="#N/A Real Time")),0,  G804 - F804)</f>
        <v>-2.4899000000000449E-4</v>
      </c>
      <c r="I804" s="123">
        <f>IF(OR(F804=0,F804="#N/A N/A"),0,H804 / F804*100)</f>
        <v>-1.900325830436278E-2</v>
      </c>
      <c r="J804" s="124">
        <v>0</v>
      </c>
      <c r="K804" s="120" t="str">
        <f>CONCATENATE(D856,D804, " Curncy")</f>
        <v>EURGBP Curncy</v>
      </c>
      <c r="L804" s="120">
        <f>IF(D804 = D856,1,_xll.BDP(K804,$L$11))</f>
        <v>1</v>
      </c>
      <c r="M804" s="260">
        <f>IF(D804 = D856,1,_xll.BDP(K804,$M$11)*L804)</f>
        <v>0.86363000000000001</v>
      </c>
      <c r="N804" s="126">
        <f>H804*J804/M804/G804</f>
        <v>0</v>
      </c>
      <c r="O804" s="127">
        <f>N804 / AA816</f>
        <v>0</v>
      </c>
      <c r="P804" s="268">
        <f>N804 / AA856</f>
        <v>0</v>
      </c>
      <c r="Q804" s="128">
        <f>ABS(IF(OR(OR(J804=0,G804 = "#N/A N/A"),G804="#N/A Real Time"),0,J804/M804))</f>
        <v>0</v>
      </c>
      <c r="R804" s="129">
        <f>Q804 / AA816*100</f>
        <v>0</v>
      </c>
      <c r="S804" s="273">
        <f>Q804 / AA856*100</f>
        <v>0</v>
      </c>
      <c r="T804" s="129"/>
      <c r="U804" s="273"/>
      <c r="V804" s="120">
        <f>IF(EXACT(D804,UPPER(D804)),1,0.01)/X804</f>
        <v>1</v>
      </c>
      <c r="W804" s="120">
        <v>2</v>
      </c>
      <c r="X804" s="120">
        <v>1</v>
      </c>
      <c r="Y804" s="127">
        <f>IF(AND(S804&lt;0,O804&gt;0),O804,0)</f>
        <v>0</v>
      </c>
      <c r="Z804" s="127">
        <f>IF(AND(S804&gt;0,O804&gt;0),O804,0)</f>
        <v>0</v>
      </c>
      <c r="AA804" s="3"/>
      <c r="AB804" s="130">
        <v>1.30864771</v>
      </c>
      <c r="AC804" s="130">
        <f>IF(OR(OR(F804="#N/A N/A",F804="#N/A Real Time"),OR(AB804="#N/A N/A",AB804="#N/A Real Time")),0,  F804 - AB804)</f>
        <v>1.6012800000000382E-3</v>
      </c>
      <c r="AD804" s="177">
        <f>IF(OR(AB804=0,AB804="#N/A N/A"),0,AC804 / AB804*100)</f>
        <v>0.12236142605560653</v>
      </c>
      <c r="AE804" s="132">
        <v>0</v>
      </c>
      <c r="AF804" s="133">
        <f>IF(D804 = D856,1,_xll.BDP(K804,$AF$11)*L804)</f>
        <v>0.86409000000000002</v>
      </c>
      <c r="AG804" s="134">
        <f>AC804*AE804/AF804/AB804 / AI816</f>
        <v>0</v>
      </c>
      <c r="AH804" s="278">
        <f>AC804*AE804/AF804/AB804 / AI856</f>
        <v>0</v>
      </c>
      <c r="AI804" s="75"/>
      <c r="AJ804" s="73"/>
      <c r="AK804" s="65"/>
    </row>
    <row r="805" spans="1:37" x14ac:dyDescent="0.2">
      <c r="B805" s="120"/>
      <c r="C805" s="120" t="s">
        <v>217</v>
      </c>
      <c r="D805" s="120" t="s">
        <v>32</v>
      </c>
      <c r="E805" s="120" t="s">
        <v>219</v>
      </c>
      <c r="F805" s="125">
        <v>9.2566733904056626</v>
      </c>
      <c r="G805" s="125">
        <f>_xll.BDP(C805,$G$11)</f>
        <v>9.2481000000000009</v>
      </c>
      <c r="H805" s="125">
        <f>IF(OR(OR(G805="#N/A N/A",G805="#N/A Real Time"),OR(F805="#N/A N/A",F805="#N/A Real Time")),0,  G805 - F805)</f>
        <v>-8.5733904056617405E-3</v>
      </c>
      <c r="I805" s="123">
        <f>IF(OR(F805=0,F805="#N/A N/A"),0,H805 / F805*100)</f>
        <v>-9.2618482300000665E-2</v>
      </c>
      <c r="J805" s="124">
        <v>0</v>
      </c>
      <c r="K805" s="120" t="str">
        <f>CONCATENATE(D856,D805, " Curncy")</f>
        <v>EURUSD Curncy</v>
      </c>
      <c r="L805" s="120">
        <f>IF(D805 = D856,1,_xll.BDP(K805,$L$11))</f>
        <v>1</v>
      </c>
      <c r="M805" s="260">
        <f>IF(D805 = D856,1,_xll.BDP(K805,$M$11)*L805)</f>
        <v>1.1314</v>
      </c>
      <c r="N805" s="126">
        <f>H805*J805/M805/G805</f>
        <v>0</v>
      </c>
      <c r="O805" s="127">
        <f>N805 / AA816</f>
        <v>0</v>
      </c>
      <c r="P805" s="268">
        <f>N805 / AA856</f>
        <v>0</v>
      </c>
      <c r="Q805" s="128">
        <f>ABS(IF(OR(OR(J805=0,G805 = "#N/A N/A"),G805="#N/A Real Time"),0,J805/M805))</f>
        <v>0</v>
      </c>
      <c r="R805" s="129">
        <f>Q805 / AA816*100</f>
        <v>0</v>
      </c>
      <c r="S805" s="273">
        <f>Q805 / AA856*100</f>
        <v>0</v>
      </c>
      <c r="T805" s="129"/>
      <c r="U805" s="273"/>
      <c r="V805" s="120">
        <f>IF(EXACT(D805,UPPER(D805)),1,0.01)/X805</f>
        <v>1</v>
      </c>
      <c r="W805" s="120">
        <v>2</v>
      </c>
      <c r="X805" s="120">
        <v>1</v>
      </c>
      <c r="Y805" s="127">
        <f>IF(AND(S805&lt;0,O805&gt;0),O805,0)</f>
        <v>0</v>
      </c>
      <c r="Z805" s="127">
        <f>IF(AND(S805&gt;0,O805&gt;0),O805,0)</f>
        <v>0</v>
      </c>
      <c r="AA805" s="3"/>
      <c r="AB805" s="130">
        <v>9.2661874503390269</v>
      </c>
      <c r="AC805" s="130">
        <f>IF(OR(OR(F805="#N/A N/A",F805="#N/A Real Time"),OR(AB805="#N/A N/A",AB805="#N/A Real Time")),0,  F805 - AB805)</f>
        <v>-9.5140599333642939E-3</v>
      </c>
      <c r="AD805" s="177">
        <f>IF(OR(AB805=0,AB805="#N/A N/A"),0,AC805 / AB805*100)</f>
        <v>-0.10267502124637244</v>
      </c>
      <c r="AE805" s="132">
        <v>0</v>
      </c>
      <c r="AF805" s="133">
        <f>IF(D805 = D856,1,_xll.BDP(K805,$AF$11)*L805)</f>
        <v>1.1298999999999999</v>
      </c>
      <c r="AG805" s="134">
        <f>AC805*AE805/AF805/AB805 / AI816</f>
        <v>0</v>
      </c>
      <c r="AH805" s="278">
        <f>AC805*AE805/AF805/AB805 / AI856</f>
        <v>0</v>
      </c>
      <c r="AI805" s="75"/>
      <c r="AJ805" s="73"/>
      <c r="AK805" s="65"/>
    </row>
    <row r="806" spans="1:37" x14ac:dyDescent="0.2">
      <c r="A806" s="30"/>
      <c r="B806" s="120"/>
      <c r="C806" s="120" t="s">
        <v>218</v>
      </c>
      <c r="D806" s="120" t="s">
        <v>32</v>
      </c>
      <c r="E806" s="120" t="s">
        <v>221</v>
      </c>
      <c r="F806" s="125">
        <v>64.28327736</v>
      </c>
      <c r="G806" s="125">
        <f>_xll.BDP(C806,$G$11)</f>
        <v>64.278899999999993</v>
      </c>
      <c r="H806" s="125">
        <f>IF(OR(OR(G806="#N/A N/A",G806="#N/A Real Time"),OR(F806="#N/A N/A",F806="#N/A Real Time")),0,  G806 - F806)</f>
        <v>-4.3773600000065471E-3</v>
      </c>
      <c r="I806" s="123">
        <f>IF(OR(F806=0,F806="#N/A N/A"),0,H806 / F806*100)</f>
        <v>-6.8094847988107417E-3</v>
      </c>
      <c r="J806" s="124">
        <v>0</v>
      </c>
      <c r="K806" s="120" t="str">
        <f>CONCATENATE(D856,D806, " Curncy")</f>
        <v>EURUSD Curncy</v>
      </c>
      <c r="L806" s="120">
        <f>IF(D806 = D856,1,_xll.BDP(K806,$L$11))</f>
        <v>1</v>
      </c>
      <c r="M806" s="260">
        <f>IF(D806 = D856,1,_xll.BDP(K806,$M$11)*L806)</f>
        <v>1.1314</v>
      </c>
      <c r="N806" s="126">
        <f>H806*J806/M806/G806</f>
        <v>0</v>
      </c>
      <c r="O806" s="127">
        <f>N806 / AA816</f>
        <v>0</v>
      </c>
      <c r="P806" s="268">
        <f>N806 / AA856</f>
        <v>0</v>
      </c>
      <c r="Q806" s="128">
        <f>ABS(IF(OR(OR(J806=0,G806 = "#N/A N/A"),G806="#N/A Real Time"),0,J806/M806))</f>
        <v>0</v>
      </c>
      <c r="R806" s="129">
        <f>Q806 / AA816*100</f>
        <v>0</v>
      </c>
      <c r="S806" s="273">
        <f>Q806 / AA856*100</f>
        <v>0</v>
      </c>
      <c r="T806" s="129"/>
      <c r="U806" s="273"/>
      <c r="V806" s="120">
        <f>IF(EXACT(D806,UPPER(D806)),1,0.01)/X806</f>
        <v>1</v>
      </c>
      <c r="W806" s="120">
        <v>2</v>
      </c>
      <c r="X806" s="120">
        <v>1</v>
      </c>
      <c r="Y806" s="127">
        <f>IF(AND(S806&lt;0,O806&gt;0),O806,0)</f>
        <v>0</v>
      </c>
      <c r="Z806" s="127">
        <f>IF(AND(S806&gt;0,O806&gt;0),O806,0)</f>
        <v>0</v>
      </c>
      <c r="AA806" s="3"/>
      <c r="AB806" s="130">
        <v>64.393116910000003</v>
      </c>
      <c r="AC806" s="130">
        <f>IF(OR(OR(F806="#N/A N/A",F806="#N/A Real Time"),OR(AB806="#N/A N/A",AB806="#N/A Real Time")),0,  F806 - AB806)</f>
        <v>-0.10983955000000378</v>
      </c>
      <c r="AD806" s="177">
        <f>IF(OR(AB806=0,AB806="#N/A N/A"),0,AC806 / AB806*100)</f>
        <v>-0.17057653872155726</v>
      </c>
      <c r="AE806" s="132">
        <v>0</v>
      </c>
      <c r="AF806" s="133">
        <f>IF(D806 = D856,1,_xll.BDP(K806,$AF$11)*L806)</f>
        <v>1.1298999999999999</v>
      </c>
      <c r="AG806" s="134">
        <f>AC806*AE806/AF806/AB806 / AI816</f>
        <v>0</v>
      </c>
      <c r="AH806" s="278">
        <f>AC806*AE806/AF806/AB806 / AI856</f>
        <v>0</v>
      </c>
      <c r="AJ806" s="73"/>
      <c r="AK806" s="65"/>
    </row>
    <row r="807" spans="1:37" x14ac:dyDescent="0.2">
      <c r="A807" s="30"/>
      <c r="B807" s="120"/>
      <c r="C807" s="120" t="s">
        <v>220</v>
      </c>
      <c r="D807" s="120" t="s">
        <v>75</v>
      </c>
      <c r="E807" s="120" t="s">
        <v>222</v>
      </c>
      <c r="F807" s="125">
        <v>18.260914880000001</v>
      </c>
      <c r="G807" s="125">
        <f>_xll.BDP(C807,$G$11)</f>
        <v>18.271999999999998</v>
      </c>
      <c r="H807" s="125">
        <f>IF(OR(OR(G807="#N/A N/A",G807="#N/A Real Time"),OR(F807="#N/A N/A",F807="#N/A Real Time")),0,  G807 - F807)</f>
        <v>1.1085119999997062E-2</v>
      </c>
      <c r="I807" s="123">
        <f>IF(OR(F807=0,F807="#N/A N/A"),0,H807 / F807*100)</f>
        <v>6.0704077932797744E-2</v>
      </c>
      <c r="J807" s="124">
        <v>0</v>
      </c>
      <c r="K807" s="120" t="str">
        <f>CONCATENATE(D856,D807, " Curncy")</f>
        <v>EURGBP Curncy</v>
      </c>
      <c r="L807" s="120">
        <f>IF(D807 = D856,1,_xll.BDP(K807,$L$11))</f>
        <v>1</v>
      </c>
      <c r="M807" s="260">
        <f>IF(D807 = D856,1,_xll.BDP(K807,$M$11)*L807)</f>
        <v>0.86363000000000001</v>
      </c>
      <c r="N807" s="126">
        <f>H807*J807/M807/G807</f>
        <v>0</v>
      </c>
      <c r="O807" s="127">
        <f>N807 / AA816</f>
        <v>0</v>
      </c>
      <c r="P807" s="268">
        <f>N807 / AA856</f>
        <v>0</v>
      </c>
      <c r="Q807" s="128">
        <f>ABS(IF(OR(OR(J807=0,G807 = "#N/A N/A"),G807="#N/A Real Time"),0,J807/M807))</f>
        <v>0</v>
      </c>
      <c r="R807" s="129">
        <f>Q807 / AA816*100</f>
        <v>0</v>
      </c>
      <c r="S807" s="273">
        <f>Q807 / AA856*100</f>
        <v>0</v>
      </c>
      <c r="T807" s="129"/>
      <c r="U807" s="273"/>
      <c r="V807" s="120">
        <f>IF(EXACT(D807,UPPER(D807)),1,0.01)/X807</f>
        <v>1</v>
      </c>
      <c r="W807" s="120">
        <v>2</v>
      </c>
      <c r="X807" s="120">
        <v>1</v>
      </c>
      <c r="Y807" s="127">
        <f>IF(AND(S807&lt;0,O807&gt;0),O807,0)</f>
        <v>0</v>
      </c>
      <c r="Z807" s="127">
        <f>IF(AND(S807&gt;0,O807&gt;0),O807,0)</f>
        <v>0</v>
      </c>
      <c r="AA807" s="3"/>
      <c r="AB807" s="130">
        <v>18.30574579</v>
      </c>
      <c r="AC807" s="130">
        <f>IF(OR(OR(F807="#N/A N/A",F807="#N/A Real Time"),OR(AB807="#N/A N/A",AB807="#N/A Real Time")),0,  F807 - AB807)</f>
        <v>-4.483090999999817E-2</v>
      </c>
      <c r="AD807" s="177">
        <f>IF(OR(AB807=0,AB807="#N/A N/A"),0,AC807 / AB807*100)</f>
        <v>-0.244900756922388</v>
      </c>
      <c r="AE807" s="132">
        <v>0</v>
      </c>
      <c r="AF807" s="133">
        <f>IF(D807 = D856,1,_xll.BDP(K807,$AF$11)*L807)</f>
        <v>0.86409000000000002</v>
      </c>
      <c r="AG807" s="134">
        <f>AC807*AE807/AF807/AB807 / AI816</f>
        <v>0</v>
      </c>
      <c r="AH807" s="278">
        <f>AC807*AE807/AF807/AB807 / AI856</f>
        <v>0</v>
      </c>
      <c r="AJ807" s="73"/>
      <c r="AK807" s="65"/>
    </row>
    <row r="808" spans="1:37" x14ac:dyDescent="0.2">
      <c r="B808" s="120"/>
      <c r="C808" s="120" t="s">
        <v>224</v>
      </c>
      <c r="D808" s="120" t="s">
        <v>32</v>
      </c>
      <c r="E808" s="120" t="s">
        <v>223</v>
      </c>
      <c r="F808" s="125">
        <v>111.97192639861333</v>
      </c>
      <c r="G808" s="125">
        <f>_xll.BDP(C808,$G$11)</f>
        <v>111.95</v>
      </c>
      <c r="H808" s="125">
        <f>IF(OR(OR(G808="#N/A N/A",G808="#N/A Real Time"),OR(F808="#N/A N/A",F808="#N/A Real Time")),0,  G808 - F808)</f>
        <v>-2.1926398613331344E-2</v>
      </c>
      <c r="I808" s="123">
        <f>IF(OR(F808=0,F808="#N/A N/A"),0,H808 / F808*100)</f>
        <v>-1.9582049999992572E-2</v>
      </c>
      <c r="J808" s="124">
        <v>0</v>
      </c>
      <c r="K808" s="120" t="str">
        <f>CONCATENATE(D856,D808, " Curncy")</f>
        <v>EURUSD Curncy</v>
      </c>
      <c r="L808" s="120">
        <f>IF(D808 = D856,1,_xll.BDP(K808,$L$11))</f>
        <v>1</v>
      </c>
      <c r="M808" s="260">
        <f>IF(D808 = D856,1,_xll.BDP(K808,$M$11)*L808)</f>
        <v>1.1314</v>
      </c>
      <c r="N808" s="126">
        <f>H808*J808/M808/G808</f>
        <v>0</v>
      </c>
      <c r="O808" s="127">
        <f>N808 / AA816</f>
        <v>0</v>
      </c>
      <c r="P808" s="268">
        <f>N808 / AA856</f>
        <v>0</v>
      </c>
      <c r="Q808" s="128">
        <f>ABS(IF(OR(OR(J808=0,G808 = "#N/A N/A"),G808="#N/A Real Time"),0,J808/M808))</f>
        <v>0</v>
      </c>
      <c r="R808" s="129">
        <f>Q808 / AA816*100</f>
        <v>0</v>
      </c>
      <c r="S808" s="273">
        <f>Q808 / AA856*100</f>
        <v>0</v>
      </c>
      <c r="T808" s="129"/>
      <c r="U808" s="273"/>
      <c r="V808" s="120">
        <f>IF(EXACT(D808,UPPER(D808)),1,0.01)/X808</f>
        <v>1</v>
      </c>
      <c r="W808" s="120">
        <v>2</v>
      </c>
      <c r="X808" s="120">
        <v>1</v>
      </c>
      <c r="Y808" s="127">
        <f>IF(AND(S808&lt;0,O808&gt;0),O808,0)</f>
        <v>0</v>
      </c>
      <c r="Z808" s="127">
        <f>IF(AND(S808&gt;0,O808&gt;0),O808,0)</f>
        <v>0</v>
      </c>
      <c r="AA808" s="3"/>
      <c r="AB808" s="130">
        <v>111.48222304471328</v>
      </c>
      <c r="AC808" s="130">
        <f>IF(OR(OR(F808="#N/A N/A",F808="#N/A Real Time"),OR(AB808="#N/A N/A",AB808="#N/A Real Time")),0,  F808 - AB808)</f>
        <v>0.48970335390005459</v>
      </c>
      <c r="AD808" s="177">
        <f>IF(OR(AB808=0,AB808="#N/A N/A"),0,AC808 / AB808*100)</f>
        <v>0.43926586726176464</v>
      </c>
      <c r="AE808" s="132">
        <v>0</v>
      </c>
      <c r="AF808" s="133">
        <f>IF(D808 = D856,1,_xll.BDP(K808,$AF$11)*L808)</f>
        <v>1.1298999999999999</v>
      </c>
      <c r="AG808" s="134">
        <f>AC808*AE808/AF808/AB808 / AI816</f>
        <v>0</v>
      </c>
      <c r="AH808" s="278">
        <f>AC808*AE808/AF808/AB808 / AI856</f>
        <v>0</v>
      </c>
      <c r="AI808" s="75"/>
      <c r="AJ808" s="73"/>
      <c r="AK808" s="65"/>
    </row>
    <row r="809" spans="1:37" x14ac:dyDescent="0.2">
      <c r="A809" s="209"/>
      <c r="B809" s="120"/>
      <c r="C809" s="120" t="s">
        <v>1506</v>
      </c>
      <c r="D809" s="120" t="s">
        <v>32</v>
      </c>
      <c r="E809" s="120" t="s">
        <v>222</v>
      </c>
      <c r="F809" s="125">
        <v>13.93698073</v>
      </c>
      <c r="G809" s="125">
        <f>_xll.BDP(C809,$G$11)</f>
        <v>13.947800000000001</v>
      </c>
      <c r="H809" s="125">
        <f>IF(OR(OR(G809="#N/A N/A",G809="#N/A Real Time"),OR(F809="#N/A N/A",F809="#N/A Real Time")),0,  G809 - F809)</f>
        <v>1.0819270000000714E-2</v>
      </c>
      <c r="I809" s="123">
        <f>IF(OR(F809=0,F809="#N/A N/A"),0,H809 / F809*100)</f>
        <v>7.7629941589226217E-2</v>
      </c>
      <c r="J809" s="124">
        <v>0</v>
      </c>
      <c r="K809" s="120" t="str">
        <f>CONCATENATE(D856,D809, " Curncy")</f>
        <v>EURUSD Curncy</v>
      </c>
      <c r="L809" s="120">
        <f>IF(D809 = D856,1,_xll.BDP(K809,$L$11))</f>
        <v>1</v>
      </c>
      <c r="M809" s="260">
        <f>IF(D809 = D856,1,_xll.BDP(K809,$M$11)*L809)</f>
        <v>1.1314</v>
      </c>
      <c r="N809" s="126">
        <f>H809*J809/M809/G809</f>
        <v>0</v>
      </c>
      <c r="O809" s="127">
        <f>N809 / AA816</f>
        <v>0</v>
      </c>
      <c r="P809" s="268">
        <f>N809 / AA856</f>
        <v>0</v>
      </c>
      <c r="Q809" s="128">
        <f>ABS(IF(OR(OR(J809=0,G809 = "#N/A N/A"),G809="#N/A Real Time"),0,J809/M809))</f>
        <v>0</v>
      </c>
      <c r="R809" s="129">
        <f>Q809 / AA816*100</f>
        <v>0</v>
      </c>
      <c r="S809" s="273">
        <f>Q809 / AA856*100</f>
        <v>0</v>
      </c>
      <c r="T809" s="129"/>
      <c r="U809" s="273"/>
      <c r="V809" s="120">
        <f>IF(EXACT(D809,UPPER(D809)),1,0.01)/X809</f>
        <v>1</v>
      </c>
      <c r="W809" s="120">
        <v>2</v>
      </c>
      <c r="X809" s="120">
        <v>1</v>
      </c>
      <c r="Y809" s="127">
        <f>IF(AND(S809&lt;0,O809&gt;0),O809,0)</f>
        <v>0</v>
      </c>
      <c r="Z809" s="127">
        <f>IF(AND(S809&gt;0,O809&gt;0),O809,0)</f>
        <v>0</v>
      </c>
      <c r="AA809" s="218"/>
      <c r="AB809" s="130">
        <v>13.98829164</v>
      </c>
      <c r="AC809" s="130">
        <f>IF(OR(OR(F809="#N/A N/A",F809="#N/A Real Time"),OR(AB809="#N/A N/A",AB809="#N/A Real Time")),0,  F809 - AB809)</f>
        <v>-5.1310909999999765E-2</v>
      </c>
      <c r="AD809" s="177">
        <f>IF(OR(AB809=0,AB809="#N/A N/A"),0,AC809 / AB809*100)</f>
        <v>-0.36681327012995968</v>
      </c>
      <c r="AE809" s="132">
        <v>0</v>
      </c>
      <c r="AF809" s="133">
        <f>IF(D809 = D856,1,_xll.BDP(K809,$AF$11)*L809)</f>
        <v>1.1298999999999999</v>
      </c>
      <c r="AG809" s="134">
        <f>AC809*AE809/AF809/AB809 / AI816</f>
        <v>0</v>
      </c>
      <c r="AH809" s="278">
        <f>AC809*AE809/AF809/AB809 / AI856</f>
        <v>0</v>
      </c>
      <c r="AI809" s="223"/>
      <c r="AJ809" s="73"/>
      <c r="AK809" s="65"/>
    </row>
    <row r="810" spans="1:37" x14ac:dyDescent="0.2">
      <c r="B810" s="120"/>
      <c r="C810" s="120" t="s">
        <v>225</v>
      </c>
      <c r="D810" s="120" t="s">
        <v>32</v>
      </c>
      <c r="E810" s="120" t="s">
        <v>226</v>
      </c>
      <c r="F810" s="125">
        <v>7.8427611800000001</v>
      </c>
      <c r="G810" s="125">
        <f>_xll.BDP(C810,$G$11)</f>
        <v>7.8400999999999996</v>
      </c>
      <c r="H810" s="125">
        <f>IF(OR(OR(G810="#N/A N/A",G810="#N/A Real Time"),OR(F810="#N/A N/A",F810="#N/A Real Time")),0,  G810 - F810)</f>
        <v>-2.6611800000004848E-3</v>
      </c>
      <c r="I810" s="123">
        <f>IF(OR(F810=0,F810="#N/A N/A"),0,H810 / F810*100)</f>
        <v>-3.3931672008409734E-2</v>
      </c>
      <c r="J810" s="124">
        <v>0</v>
      </c>
      <c r="K810" s="120" t="str">
        <f>CONCATENATE(D856,D810, " Curncy")</f>
        <v>EURUSD Curncy</v>
      </c>
      <c r="L810" s="120">
        <f>IF(D810 = D856,1,_xll.BDP(K810,$L$11))</f>
        <v>1</v>
      </c>
      <c r="M810" s="260">
        <f>IF(D810 = D856,1,_xll.BDP(K810,$M$11)*L810)</f>
        <v>1.1314</v>
      </c>
      <c r="N810" s="126">
        <f>H810*J810/M810/G810</f>
        <v>0</v>
      </c>
      <c r="O810" s="127">
        <f>N810 / AA816</f>
        <v>0</v>
      </c>
      <c r="P810" s="268">
        <f>N810 / AA856</f>
        <v>0</v>
      </c>
      <c r="Q810" s="128">
        <f>ABS(IF(OR(OR(J810=0,G810 = "#N/A N/A"),G810="#N/A Real Time"),0,J810/M810))</f>
        <v>0</v>
      </c>
      <c r="R810" s="129">
        <f>Q810 / AA816*100</f>
        <v>0</v>
      </c>
      <c r="S810" s="273">
        <f>Q810 / AA856*100</f>
        <v>0</v>
      </c>
      <c r="T810" s="129"/>
      <c r="U810" s="273"/>
      <c r="V810" s="120">
        <f>IF(EXACT(D810,UPPER(D810)),1,0.01)/X810</f>
        <v>1</v>
      </c>
      <c r="W810" s="120">
        <v>2</v>
      </c>
      <c r="X810" s="120">
        <v>1</v>
      </c>
      <c r="Y810" s="127">
        <f>IF(AND(S810&lt;0,O810&gt;0),O810,0)</f>
        <v>0</v>
      </c>
      <c r="Z810" s="127">
        <f>IF(AND(S810&gt;0,O810&gt;0),O810,0)</f>
        <v>0</v>
      </c>
      <c r="AA810" s="3"/>
      <c r="AB810" s="130">
        <v>7.8429129</v>
      </c>
      <c r="AC810" s="130">
        <f>IF(OR(OR(F810="#N/A N/A",F810="#N/A Real Time"),OR(AB810="#N/A N/A",AB810="#N/A Real Time")),0,  F810 - AB810)</f>
        <v>-1.517199999998553E-4</v>
      </c>
      <c r="AD810" s="177">
        <f>IF(OR(AB810=0,AB810="#N/A N/A"),0,AC810 / AB810*100)</f>
        <v>-1.934485336434825E-3</v>
      </c>
      <c r="AE810" s="132">
        <v>0</v>
      </c>
      <c r="AF810" s="133">
        <f>IF(D810 = D856,1,_xll.BDP(K810,$AF$11)*L810)</f>
        <v>1.1298999999999999</v>
      </c>
      <c r="AG810" s="134">
        <f>AC810*AE810/AF810/AB810 / AI816</f>
        <v>0</v>
      </c>
      <c r="AH810" s="278">
        <f>AC810*AE810/AF810/AB810 / AI856</f>
        <v>0</v>
      </c>
      <c r="AI810" s="75"/>
      <c r="AJ810" s="73"/>
      <c r="AK810" s="65"/>
    </row>
    <row r="811" spans="1:37" x14ac:dyDescent="0.2">
      <c r="B811" s="120"/>
      <c r="C811" s="120" t="s">
        <v>273</v>
      </c>
      <c r="D811" s="120" t="s">
        <v>32</v>
      </c>
      <c r="E811" s="120" t="s">
        <v>227</v>
      </c>
      <c r="F811" s="125">
        <v>0.71789340000000001</v>
      </c>
      <c r="G811" s="125">
        <f>_xll.BDP(C811,$G$11)</f>
        <v>0.7177</v>
      </c>
      <c r="H811" s="125">
        <f>IF(OR(OR(G811="#N/A N/A",G811="#N/A Real Time"),OR(F811="#N/A N/A",F811="#N/A Real Time")),0,  G811 - F811)</f>
        <v>-1.9340000000001023E-4</v>
      </c>
      <c r="I811" s="123">
        <f>IF(OR(F811=0,F811="#N/A N/A"),0,H811 / F811*100)</f>
        <v>-2.6939932864685791E-2</v>
      </c>
      <c r="J811" s="124">
        <v>0</v>
      </c>
      <c r="K811" s="120" t="str">
        <f>CONCATENATE(D856,D811, " Curncy")</f>
        <v>EURUSD Curncy</v>
      </c>
      <c r="L811" s="120">
        <f>IF(D811 = D856,1,_xll.BDP(K811,$L$11))</f>
        <v>1</v>
      </c>
      <c r="M811" s="260">
        <f>IF(D811 = D856,1,_xll.BDP(K811,$M$11)*L811)</f>
        <v>1.1314</v>
      </c>
      <c r="N811" s="126">
        <f>H811*J811/M811/G811*-1</f>
        <v>0</v>
      </c>
      <c r="O811" s="127">
        <f>N811 / AA816</f>
        <v>0</v>
      </c>
      <c r="P811" s="268">
        <f>N811 / AA856</f>
        <v>0</v>
      </c>
      <c r="Q811" s="128">
        <f>ABS(IF(OR(OR(J811=0,G811 = "#N/A N/A"),G811="#N/A Real Time"),0,J811/M811))</f>
        <v>0</v>
      </c>
      <c r="R811" s="129">
        <f>Q811 / AA816*100</f>
        <v>0</v>
      </c>
      <c r="S811" s="273">
        <f>Q811 / AA856*100</f>
        <v>0</v>
      </c>
      <c r="T811" s="129"/>
      <c r="U811" s="273"/>
      <c r="V811" s="120">
        <f>IF(EXACT(D811,UPPER(D811)),1,0.01)/X811</f>
        <v>1</v>
      </c>
      <c r="W811" s="120">
        <v>2</v>
      </c>
      <c r="X811" s="120">
        <v>1</v>
      </c>
      <c r="Y811" s="127">
        <f>IF(AND(S811&lt;0,O811&gt;0),O811,0)</f>
        <v>0</v>
      </c>
      <c r="Z811" s="127">
        <f>IF(AND(S811&gt;0,O811&gt;0),O811,0)</f>
        <v>0</v>
      </c>
      <c r="AA811" s="3"/>
      <c r="AB811" s="130">
        <v>0.71395098000000001</v>
      </c>
      <c r="AC811" s="130">
        <f>IF(OR(OR(F811="#N/A N/A",F811="#N/A Real Time"),OR(AB811="#N/A N/A",AB811="#N/A Real Time")),0,  F811 - AB811)</f>
        <v>3.942420000000002E-3</v>
      </c>
      <c r="AD811" s="177">
        <f>IF(OR(AB811=0,AB811="#N/A N/A"),0,AC811 / AB811*100)</f>
        <v>0.55219757524529234</v>
      </c>
      <c r="AE811" s="132">
        <v>0</v>
      </c>
      <c r="AF811" s="133">
        <f>IF(D811 = D856,1,_xll.BDP(K811,$AF$11)*L811)</f>
        <v>1.1298999999999999</v>
      </c>
      <c r="AG811" s="134">
        <f>AC811*AE811/AF811/AB811*-1 / AI816</f>
        <v>0</v>
      </c>
      <c r="AH811" s="278">
        <f>AC811*AE811/AF811/AB811*-1 / AI856</f>
        <v>0</v>
      </c>
      <c r="AI811" s="75"/>
      <c r="AJ811" s="73"/>
      <c r="AK811" s="65"/>
    </row>
    <row r="812" spans="1:37" x14ac:dyDescent="0.2">
      <c r="A812" s="209"/>
      <c r="B812" s="120"/>
      <c r="C812" s="120" t="s">
        <v>1541</v>
      </c>
      <c r="D812" s="120" t="s">
        <v>32</v>
      </c>
      <c r="E812" s="120" t="s">
        <v>1542</v>
      </c>
      <c r="F812" s="125">
        <v>6.7069117900000004</v>
      </c>
      <c r="G812" s="125">
        <f>_xll.BDP(C812,$G$11)</f>
        <v>6.7088999999999999</v>
      </c>
      <c r="H812" s="125">
        <f>IF(OR(OR(G812="#N/A N/A",G812="#N/A Real Time"),OR(F812="#N/A N/A",F812="#N/A Real Time")),0,  G812 - F812)</f>
        <v>1.9882099999994907E-3</v>
      </c>
      <c r="I812" s="123">
        <f>IF(OR(F812=0,F812="#N/A N/A"),0,H812 / F812*100)</f>
        <v>2.9644194858264129E-2</v>
      </c>
      <c r="J812" s="124">
        <v>26000000</v>
      </c>
      <c r="K812" s="120" t="str">
        <f>CONCATENATE(D856,D812, " Curncy")</f>
        <v>EURUSD Curncy</v>
      </c>
      <c r="L812" s="120">
        <f>IF(D812 = D856,1,_xll.BDP(K812,$L$11))</f>
        <v>1</v>
      </c>
      <c r="M812" s="260">
        <f>IF(D812 = D856,1,_xll.BDP(K812,$M$11)*L812)</f>
        <v>1.1314</v>
      </c>
      <c r="N812" s="126">
        <f>H812*J812/M812/G812</f>
        <v>6810.3292528854754</v>
      </c>
      <c r="O812" s="127">
        <f>N812 / AA816</f>
        <v>3.4066208939560425E-5</v>
      </c>
      <c r="P812" s="268">
        <f>N812 / AA856</f>
        <v>3.1751243157837305E-5</v>
      </c>
      <c r="Q812" s="128">
        <f>ABS(IF(OR(OR(J812=0,G812 = "#N/A N/A"),G812="#N/A Real Time"),0,J812/M812))</f>
        <v>22980378.292381123</v>
      </c>
      <c r="R812" s="129">
        <f>Q812 / AA816*100</f>
        <v>11.495103090451989</v>
      </c>
      <c r="S812" s="273">
        <f>Q812 / AA856*100</f>
        <v>10.713954522996527</v>
      </c>
      <c r="T812" s="129"/>
      <c r="U812" s="273"/>
      <c r="V812" s="120">
        <f>IF(EXACT(D812,UPPER(D812)),1,0.01)/X812</f>
        <v>1</v>
      </c>
      <c r="W812" s="120">
        <v>2</v>
      </c>
      <c r="X812" s="120">
        <v>1</v>
      </c>
      <c r="Y812" s="127">
        <f>IF(AND(S812&lt;0,O812&gt;0),O812,0)</f>
        <v>0</v>
      </c>
      <c r="Z812" s="127">
        <f>IF(AND(S812&gt;0,O812&gt;0),O812,0)</f>
        <v>3.4066208939560425E-5</v>
      </c>
      <c r="AA812" s="218"/>
      <c r="AB812" s="130">
        <v>6.7269824399999996</v>
      </c>
      <c r="AC812" s="130">
        <f>IF(OR(OR(F812="#N/A N/A",F812="#N/A Real Time"),OR(AB812="#N/A N/A",AB812="#N/A Real Time")),0,  F812 - AB812)</f>
        <v>-2.0070649999999191E-2</v>
      </c>
      <c r="AD812" s="177">
        <f>IF(OR(AB812=0,AB812="#N/A N/A"),0,AC812 / AB812*100)</f>
        <v>-0.29836037449206115</v>
      </c>
      <c r="AE812" s="132">
        <v>26000000</v>
      </c>
      <c r="AF812" s="133">
        <f>IF(D812 = D856,1,_xll.BDP(K812,$AF$11)*L812)</f>
        <v>1.1298999999999999</v>
      </c>
      <c r="AG812" s="134">
        <f>AC812*AE812/AF812/AB812 / AI816</f>
        <v>-3.4272358027848121E-4</v>
      </c>
      <c r="AH812" s="278">
        <f>AC812*AE812/AF812/AB812 / AI856</f>
        <v>-3.1943288882457977E-4</v>
      </c>
      <c r="AI812" s="223"/>
      <c r="AJ812" s="73"/>
      <c r="AK812" s="65"/>
    </row>
    <row r="813" spans="1:37" x14ac:dyDescent="0.2">
      <c r="A813" s="1"/>
      <c r="B813" s="120"/>
      <c r="C813" s="120" t="s">
        <v>228</v>
      </c>
      <c r="D813" s="120" t="s">
        <v>32</v>
      </c>
      <c r="E813" s="120" t="s">
        <v>229</v>
      </c>
      <c r="F813" s="125">
        <v>1.1314</v>
      </c>
      <c r="G813" s="125">
        <f>_xll.BDP(C813,$G$11)</f>
        <v>1.1314</v>
      </c>
      <c r="H813" s="125">
        <f>IF(OR(OR(G813="#N/A N/A",G813="#N/A Real Time"),OR(F813="#N/A N/A",F813="#N/A Real Time")),0,  G813 - F813)</f>
        <v>0</v>
      </c>
      <c r="I813" s="123">
        <f>IF(OR(F813=0,F813="#N/A N/A"),0,H813 / F813*100)</f>
        <v>0</v>
      </c>
      <c r="J813" s="124">
        <v>17750000</v>
      </c>
      <c r="K813" s="120" t="str">
        <f>CONCATENATE(D856,D813, " Curncy")</f>
        <v>EURUSD Curncy</v>
      </c>
      <c r="L813" s="120">
        <f>IF(D813 = D856,1,_xll.BDP(K813,$L$11))</f>
        <v>1</v>
      </c>
      <c r="M813" s="260">
        <f>IF(D813 = D856,1,_xll.BDP(K813,$M$11)*L813)</f>
        <v>1.1314</v>
      </c>
      <c r="N813" s="126">
        <f>H813*J813/M813/G813*-1</f>
        <v>0</v>
      </c>
      <c r="O813" s="127">
        <f>N813 / AA816</f>
        <v>0</v>
      </c>
      <c r="P813" s="268">
        <f>N813 / AA856</f>
        <v>0</v>
      </c>
      <c r="Q813" s="128">
        <f>ABS(IF(OR(OR(J813=0,G813 = "#N/A N/A"),G813="#N/A Real Time"),0,J813/M813))</f>
        <v>15688527.48806788</v>
      </c>
      <c r="R813" s="129">
        <f>Q813 / AA816*100</f>
        <v>7.847618455981646</v>
      </c>
      <c r="S813" s="273">
        <f>Q813 / AA856*100</f>
        <v>7.3143343378149357</v>
      </c>
      <c r="T813" s="129"/>
      <c r="U813" s="273"/>
      <c r="V813" s="120">
        <f>IF(EXACT(D813,UPPER(D813)),1,0.01)/X813</f>
        <v>1</v>
      </c>
      <c r="W813" s="120">
        <v>2</v>
      </c>
      <c r="X813" s="120">
        <v>1</v>
      </c>
      <c r="Y813" s="127">
        <f>IF(AND(S813&lt;0,O813&gt;0),O813,0)</f>
        <v>0</v>
      </c>
      <c r="Z813" s="127">
        <f>IF(AND(S813&gt;0,O813&gt;0),O813,0)</f>
        <v>0</v>
      </c>
      <c r="AA813" s="3"/>
      <c r="AB813" s="130">
        <v>1.1274</v>
      </c>
      <c r="AC813" s="130">
        <f>IF(OR(OR(F813="#N/A N/A",F813="#N/A Real Time"),OR(AB813="#N/A N/A",AB813="#N/A Real Time")),0,  F813 - AB813)</f>
        <v>4.0000000000000036E-3</v>
      </c>
      <c r="AD813" s="177">
        <f>IF(OR(AB813=0,AB813="#N/A N/A"),0,AC813 / AB813*100)</f>
        <v>0.3547986517651236</v>
      </c>
      <c r="AE813" s="132">
        <v>17750000</v>
      </c>
      <c r="AF813" s="133">
        <f>IF(D813 = D856,1,_xll.BDP(K813,$AF$11)*L813)</f>
        <v>1.1298999999999999</v>
      </c>
      <c r="AG813" s="134">
        <f>AC813*AE813/AF813/AB813*-1 / AI816</f>
        <v>-2.7823375228676198E-4</v>
      </c>
      <c r="AH813" s="278">
        <f>AC813*AE813/AF813/AB813*-1 / AI856</f>
        <v>-2.5932563843213119E-4</v>
      </c>
      <c r="AI813" s="75"/>
      <c r="AJ813" s="73"/>
      <c r="AK813" s="65"/>
    </row>
    <row r="814" spans="1:37" x14ac:dyDescent="0.2">
      <c r="A814" s="148" t="s">
        <v>246</v>
      </c>
      <c r="B814" s="148"/>
      <c r="C814" s="148"/>
      <c r="D814" s="148"/>
      <c r="E814" s="148" t="s">
        <v>1326</v>
      </c>
      <c r="F814" s="149"/>
      <c r="G814" s="149"/>
      <c r="H814" s="150"/>
      <c r="I814" s="151"/>
      <c r="J814" s="152"/>
      <c r="K814" s="148"/>
      <c r="L814" s="148"/>
      <c r="M814" s="265"/>
      <c r="N814" s="159">
        <f xml:space="preserve"> SUM(N801:N813)</f>
        <v>6810.3292528854754</v>
      </c>
      <c r="O814" s="153">
        <f xml:space="preserve"> SUM(O801:O813)</f>
        <v>3.4066208939560425E-5</v>
      </c>
      <c r="P814" s="271">
        <f xml:space="preserve"> SUM(P801:P813)</f>
        <v>3.1751243157837305E-5</v>
      </c>
      <c r="Q814" s="154">
        <f xml:space="preserve"> SUM(Q801:Q813)</f>
        <v>38668905.780449003</v>
      </c>
      <c r="R814" s="155">
        <f xml:space="preserve"> SUM(R801:R813)</f>
        <v>19.342721546433637</v>
      </c>
      <c r="S814" s="276">
        <f xml:space="preserve"> SUM(S801:S813)</f>
        <v>18.028288860811465</v>
      </c>
      <c r="T814" s="155">
        <f xml:space="preserve"> SUM(T801:T813)</f>
        <v>0</v>
      </c>
      <c r="U814" s="276">
        <f xml:space="preserve"> SUM(U801:U813)</f>
        <v>0</v>
      </c>
      <c r="V814" s="148"/>
      <c r="W814" s="148"/>
      <c r="X814" s="148"/>
      <c r="Y814" s="156">
        <f xml:space="preserve"> SUM(Y801:Y813)</f>
        <v>0</v>
      </c>
      <c r="Z814" s="156">
        <f xml:space="preserve"> SUM(Z801:Z813)</f>
        <v>3.4066208939560425E-5</v>
      </c>
      <c r="AA814" s="148"/>
      <c r="AB814" s="149"/>
      <c r="AC814" s="149"/>
      <c r="AD814" s="151"/>
      <c r="AE814" s="152"/>
      <c r="AF814" s="157"/>
      <c r="AG814" s="153">
        <f xml:space="preserve"> SUM(AG801:AG813)</f>
        <v>-6.2095733256524325E-4</v>
      </c>
      <c r="AH814" s="271">
        <f xml:space="preserve"> SUM(AH801:AH813)</f>
        <v>-5.7875852725671091E-4</v>
      </c>
      <c r="AI814" s="286"/>
      <c r="AJ814" s="73"/>
      <c r="AK814" s="65"/>
    </row>
    <row r="815" spans="1:37" x14ac:dyDescent="0.2">
      <c r="A815" s="1"/>
      <c r="B815" s="32"/>
      <c r="C815" s="51"/>
      <c r="D815" s="1"/>
      <c r="E815" s="1"/>
      <c r="F815" s="2"/>
      <c r="G815" s="2"/>
      <c r="H815" s="24"/>
      <c r="I815" s="15"/>
      <c r="J815" s="18"/>
      <c r="K815" s="32"/>
      <c r="L815" s="1"/>
      <c r="M815" s="288"/>
      <c r="N815" s="107"/>
      <c r="O815" s="36"/>
      <c r="P815" s="294"/>
      <c r="Q815" s="7"/>
      <c r="R815" s="10"/>
      <c r="S815" s="300"/>
      <c r="T815" s="37"/>
      <c r="U815" s="300"/>
      <c r="V815" s="24"/>
      <c r="W815" s="1"/>
      <c r="X815" s="1"/>
      <c r="Y815" s="52"/>
      <c r="Z815" s="1"/>
      <c r="AA815" s="3"/>
      <c r="AB815" s="2"/>
      <c r="AC815" s="12"/>
      <c r="AD815" s="62"/>
      <c r="AE815" s="59"/>
      <c r="AF815" s="61"/>
      <c r="AG815" s="72"/>
      <c r="AH815" s="309"/>
      <c r="AI815" s="75"/>
      <c r="AJ815" s="73"/>
      <c r="AK815" s="65"/>
    </row>
    <row r="816" spans="1:37" x14ac:dyDescent="0.2">
      <c r="A816" s="148" t="s">
        <v>245</v>
      </c>
      <c r="B816" s="148"/>
      <c r="C816" s="148"/>
      <c r="D816" s="148"/>
      <c r="E816" s="148" t="s">
        <v>271</v>
      </c>
      <c r="F816" s="149"/>
      <c r="G816" s="149"/>
      <c r="H816" s="150"/>
      <c r="I816" s="151"/>
      <c r="J816" s="152"/>
      <c r="K816" s="148"/>
      <c r="L816" s="148"/>
      <c r="M816" s="265"/>
      <c r="N816" s="159">
        <f>N775+N800+N814</f>
        <v>-478241.49811265158</v>
      </c>
      <c r="O816" s="153">
        <f>O775+O800+O814</f>
        <v>-2.392230124758104E-3</v>
      </c>
      <c r="P816" s="271">
        <f>P775+P800+P814</f>
        <v>-2.2296663686721964E-3</v>
      </c>
      <c r="Q816" s="154">
        <f>Q775+Q800+Q814</f>
        <v>-151287411.33777022</v>
      </c>
      <c r="R816" s="155">
        <f>R775+R800+R814</f>
        <v>-75.676055785028154</v>
      </c>
      <c r="S816" s="276">
        <f>S775+S800+S814</f>
        <v>-70.533497070939234</v>
      </c>
      <c r="T816" s="155">
        <f>T775+T800+T814</f>
        <v>-291.16812040546631</v>
      </c>
      <c r="U816" s="276">
        <f>U775+U800+U814</f>
        <v>196.14934307400452</v>
      </c>
      <c r="V816" s="148"/>
      <c r="W816" s="148"/>
      <c r="X816" s="148"/>
      <c r="Y816" s="156">
        <f>Y775+Y800+Y814</f>
        <v>2.0292992681734978E-3</v>
      </c>
      <c r="Z816" s="156">
        <f>Z775+Z800+Z814</f>
        <v>7.7046812397910166E-3</v>
      </c>
      <c r="AA816" s="148">
        <v>199914503.69391623</v>
      </c>
      <c r="AB816" s="149"/>
      <c r="AC816" s="149"/>
      <c r="AD816" s="151"/>
      <c r="AE816" s="152"/>
      <c r="AF816" s="157"/>
      <c r="AG816" s="153">
        <f>AG775+AG800+AG814</f>
        <v>-8.0364574084399783E-3</v>
      </c>
      <c r="AH816" s="271">
        <f>AH775+AH800+AH814</f>
        <v>-7.4903185938001845E-3</v>
      </c>
      <c r="AI816" s="286">
        <v>200322853.03043669</v>
      </c>
      <c r="AJ816" s="73"/>
      <c r="AK816" s="65"/>
    </row>
    <row r="817" spans="1:37" hidden="1" x14ac:dyDescent="0.2">
      <c r="M817" s="288"/>
      <c r="N817" s="107"/>
      <c r="O817" s="36"/>
      <c r="P817" s="294"/>
      <c r="S817" s="300"/>
      <c r="T817" s="37"/>
      <c r="U817" s="300"/>
      <c r="V817" s="24"/>
      <c r="W817" s="1"/>
      <c r="X817" s="1"/>
      <c r="Y817" s="52"/>
      <c r="Z817" s="1"/>
      <c r="AA817" s="3"/>
      <c r="AB817" s="2"/>
      <c r="AD817" s="64"/>
      <c r="AG817" s="72"/>
      <c r="AH817" s="309"/>
      <c r="AJ817" s="73"/>
      <c r="AK817" s="65"/>
    </row>
    <row r="818" spans="1:37" hidden="1" x14ac:dyDescent="0.2">
      <c r="A818" s="120"/>
      <c r="B818" s="120">
        <v>115</v>
      </c>
      <c r="C818" s="120" t="s">
        <v>552</v>
      </c>
      <c r="D818" s="120" t="str">
        <f>_xll.BDP(C818,$D$11)</f>
        <v>EUR</v>
      </c>
      <c r="E818" s="120" t="s">
        <v>590</v>
      </c>
      <c r="F818" s="121">
        <f>_xll.BDP(C818,$F$11)</f>
        <v>35.880000000000003</v>
      </c>
      <c r="G818" s="121">
        <f>_xll.BDP(C818,$G$11)</f>
        <v>35.94</v>
      </c>
      <c r="H818" s="122">
        <f>IF(OR(OR(G818="#N/A N/A",G818="#N/A Real Time"),OR(F818="#N/A N/A",F818="#N/A Real Time")),0,  G818 - F818)</f>
        <v>5.9999999999995168E-2</v>
      </c>
      <c r="I818" s="123">
        <f>IF(OR(F818=0,F818="#N/A N/A"),0,H818 / F818*100)</f>
        <v>0.16722408026754507</v>
      </c>
      <c r="J818" s="124">
        <v>4200</v>
      </c>
      <c r="K818" s="120" t="str">
        <f>CONCATENATE(D856,D818, " Curncy")</f>
        <v>EUREUR Curncy</v>
      </c>
      <c r="L818" s="120">
        <f>IF(D818 = D856,1,_xll.BDP(K818,$L$11))</f>
        <v>1</v>
      </c>
      <c r="M818" s="260">
        <f>IF(D818 = D856,1,_xll.BDP(K818,$M$11)*L818)</f>
        <v>1</v>
      </c>
      <c r="N818" s="126">
        <f>H818*J818*V818/M818</f>
        <v>251.99999999997971</v>
      </c>
      <c r="O818" s="127">
        <f>N818 / AA855</f>
        <v>1.7289100373331578E-5</v>
      </c>
      <c r="P818" s="268">
        <f>N818 / AA856</f>
        <v>1.1748790665861377E-6</v>
      </c>
      <c r="Q818" s="128">
        <f>IF(OR(OR(J818=0,G818 = "#N/A N/A"),G818="#N/A Real Time"),0,G818*J818*V818/M818)</f>
        <v>150948</v>
      </c>
      <c r="R818" s="129">
        <f>Q818 / AA855*100</f>
        <v>1.0356171123626448</v>
      </c>
      <c r="S818" s="273">
        <f>Q818 / AA856*100</f>
        <v>7.0375256088515317E-2</v>
      </c>
      <c r="T818" s="129">
        <f>IF(S818&lt;0,R818,0)</f>
        <v>0</v>
      </c>
      <c r="U818" s="273">
        <f>IF(S818&gt;0,R818,0)</f>
        <v>1.0356171123626448</v>
      </c>
      <c r="V818" s="120">
        <f>IF(EXACT(D818,UPPER(D818)),1,0.01)/X818</f>
        <v>1</v>
      </c>
      <c r="W818" s="120">
        <v>0</v>
      </c>
      <c r="X818" s="120">
        <v>1</v>
      </c>
      <c r="Y818" s="127">
        <f>IF(AND(S818&lt;0,O818&gt;0),O818,0)</f>
        <v>0</v>
      </c>
      <c r="Z818" s="127">
        <f>IF(AND(S818&gt;0,O818&gt;0),O818,0)</f>
        <v>1.7289100373331578E-5</v>
      </c>
      <c r="AA818" s="120"/>
      <c r="AB818" s="130">
        <f>_xll.BDH(C818,$AB$11,$D$1,$D$1)</f>
        <v>35.555</v>
      </c>
      <c r="AC818" s="130">
        <f>IF(OR(OR(F818="#N/A N/A",F818="#N/A Real Time"),OR(AB818="#N/A N/A",AB818="#N/A Real Time")),0,  F818 - AB818)</f>
        <v>0.32500000000000284</v>
      </c>
      <c r="AD818" s="177">
        <f>IF(OR(AB818=0,AB818="#N/A N/A"),0,AC818 / AB818*100)</f>
        <v>0.91407678244973378</v>
      </c>
      <c r="AE818" s="132">
        <v>4200</v>
      </c>
      <c r="AF818" s="133">
        <f>IF(D818 = D856,1,_xll.BDP(K818,$AF$11)*L818)</f>
        <v>1</v>
      </c>
      <c r="AG818" s="134">
        <f>AC818*AE818*V818/AF818 / AI855</f>
        <v>9.3454324250096896E-5</v>
      </c>
      <c r="AH818" s="278">
        <f>AC818*AE818*V818/AF818 / AI856</f>
        <v>6.3509368960643326E-6</v>
      </c>
      <c r="AI818" s="135"/>
      <c r="AJ818" s="73"/>
      <c r="AK818" s="65"/>
    </row>
    <row r="819" spans="1:37" s="117" customFormat="1" ht="12" hidden="1" customHeight="1" x14ac:dyDescent="0.2">
      <c r="A819" s="209"/>
      <c r="B819" s="120">
        <v>23421</v>
      </c>
      <c r="C819" s="120" t="s">
        <v>325</v>
      </c>
      <c r="D819" s="120" t="str">
        <f>_xll.BDP(C819,$D$11)</f>
        <v>USD</v>
      </c>
      <c r="E819" s="120" t="s">
        <v>326</v>
      </c>
      <c r="F819" s="121">
        <f>_xll.BDP(C819,$F$11)</f>
        <v>11.2</v>
      </c>
      <c r="G819" s="121">
        <f>_xll.BDP(C819,$G$11)</f>
        <v>11.2</v>
      </c>
      <c r="H819" s="122">
        <f>IF(OR(OR(G819="#N/A N/A",G819="#N/A Real Time"),OR(F819="#N/A N/A",F819="#N/A Real Time")),0,  G819 - F819)</f>
        <v>0</v>
      </c>
      <c r="I819" s="123">
        <f>IF(OR(F819=0,F819="#N/A N/A"),0,H819 / F819*100)</f>
        <v>0</v>
      </c>
      <c r="J819" s="124">
        <v>-19996</v>
      </c>
      <c r="K819" s="120" t="str">
        <f>CONCATENATE(D856,D819, " Curncy")</f>
        <v>EURUSD Curncy</v>
      </c>
      <c r="L819" s="120">
        <f>IF(D819 = D856,1,_xll.BDP(K819,$L$11))</f>
        <v>1</v>
      </c>
      <c r="M819" s="260">
        <f>IF(D819 = D856,1,_xll.BDP(K819,$M$11)*L819)</f>
        <v>1.1314</v>
      </c>
      <c r="N819" s="126">
        <f>H819*J819*V819/M819</f>
        <v>0</v>
      </c>
      <c r="O819" s="127">
        <f>N819 / AA855</f>
        <v>0</v>
      </c>
      <c r="P819" s="268">
        <f>N819 / AA856</f>
        <v>0</v>
      </c>
      <c r="Q819" s="128">
        <f>IF(OR(OR(J819=0,G819 = "#N/A N/A"),G819="#N/A Real Time"),0,G819*J819*V819/M819)</f>
        <v>-197945.20063637971</v>
      </c>
      <c r="R819" s="129">
        <f>Q819 / AA855*100</f>
        <v>-1.3580533500880563</v>
      </c>
      <c r="S819" s="273">
        <f>Q819 / AA856*100</f>
        <v>-9.2286377999561214E-2</v>
      </c>
      <c r="T819" s="129">
        <f>IF(S819&lt;0,R819,0)</f>
        <v>-1.3580533500880563</v>
      </c>
      <c r="U819" s="273">
        <f>IF(S819&gt;0,R819,0)</f>
        <v>0</v>
      </c>
      <c r="V819" s="120">
        <f>IF(EXACT(D819,UPPER(D819)),1,0.01)/X819</f>
        <v>1</v>
      </c>
      <c r="W819" s="120">
        <v>0</v>
      </c>
      <c r="X819" s="120">
        <v>1</v>
      </c>
      <c r="Y819" s="127">
        <f>IF(AND(S819&lt;0,O819&gt;0),O819,0)</f>
        <v>0</v>
      </c>
      <c r="Z819" s="127">
        <f>IF(AND(S819&gt;0,O819&gt;0),O819,0)</f>
        <v>0</v>
      </c>
      <c r="AA819" s="218"/>
      <c r="AB819" s="130">
        <f>_xll.BDH(C819,$AB$11,$D$1,$D$1)</f>
        <v>11.18</v>
      </c>
      <c r="AC819" s="130">
        <f>IF(OR(OR(F819="#N/A N/A",F819="#N/A Real Time"),OR(AB819="#N/A N/A",AB819="#N/A Real Time")),0,  F819 - AB819)</f>
        <v>1.9999999999999574E-2</v>
      </c>
      <c r="AD819" s="177">
        <f>IF(OR(AB819=0,AB819="#N/A N/A"),0,AC819 / AB819*100)</f>
        <v>0.17889087656529135</v>
      </c>
      <c r="AE819" s="132">
        <v>-19996</v>
      </c>
      <c r="AF819" s="133">
        <f>IF(D819 = D856,1,_xll.BDP(K819,$AF$11)*L819)</f>
        <v>1.1298999999999999</v>
      </c>
      <c r="AG819" s="134">
        <f>AC819*AE819*V819/AF819 / AI855</f>
        <v>-2.4232591722822651E-5</v>
      </c>
      <c r="AH819" s="278">
        <f>AC819*AE819*V819/AF819 / AI856</f>
        <v>-1.6467901522446455E-6</v>
      </c>
      <c r="AI819" s="223"/>
      <c r="AJ819" s="73"/>
      <c r="AK819" s="65"/>
    </row>
    <row r="820" spans="1:37" hidden="1" x14ac:dyDescent="0.2">
      <c r="A820" s="209"/>
      <c r="B820" s="120">
        <v>21137</v>
      </c>
      <c r="C820" s="120" t="s">
        <v>937</v>
      </c>
      <c r="D820" s="120" t="str">
        <f>_xll.BDP(C820,$D$11)</f>
        <v>USD</v>
      </c>
      <c r="E820" s="120" t="s">
        <v>1009</v>
      </c>
      <c r="F820" s="121">
        <f>_xll.BDP(C820,$F$11)</f>
        <v>5.0599999999999996</v>
      </c>
      <c r="G820" s="121">
        <f>_xll.BDP(C820,$G$11)</f>
        <v>5.0599999999999996</v>
      </c>
      <c r="H820" s="122">
        <f>IF(OR(OR(G820="#N/A N/A",G820="#N/A Real Time"),OR(F820="#N/A N/A",F820="#N/A Real Time")),0,  G820 - F820)</f>
        <v>0</v>
      </c>
      <c r="I820" s="123">
        <f>IF(OR(F820=0,F820="#N/A N/A"),0,H820 / F820*100)</f>
        <v>0</v>
      </c>
      <c r="J820" s="124">
        <v>41283</v>
      </c>
      <c r="K820" s="120" t="str">
        <f>CONCATENATE(D856,D820, " Curncy")</f>
        <v>EURUSD Curncy</v>
      </c>
      <c r="L820" s="120">
        <f>IF(D820 = D856,1,_xll.BDP(K820,$L$11))</f>
        <v>1</v>
      </c>
      <c r="M820" s="260">
        <f>IF(D820 = D856,1,_xll.BDP(K820,$M$11)*L820)</f>
        <v>1.1314</v>
      </c>
      <c r="N820" s="126">
        <f>H820*J820*V820/M820</f>
        <v>0</v>
      </c>
      <c r="O820" s="127">
        <f>N820 / AA855</f>
        <v>0</v>
      </c>
      <c r="P820" s="268">
        <f>N820 / AA856</f>
        <v>0</v>
      </c>
      <c r="Q820" s="128">
        <f>IF(OR(OR(J820=0,G820 = "#N/A N/A"),G820="#N/A Real Time"),0,G820*J820*V820/M820)</f>
        <v>184631.41240940426</v>
      </c>
      <c r="R820" s="129">
        <f>Q820 / AA855*100</f>
        <v>1.2667107227049303</v>
      </c>
      <c r="S820" s="273">
        <f>Q820 / AA856*100</f>
        <v>8.6079198997642298E-2</v>
      </c>
      <c r="T820" s="129">
        <f>IF(S820&lt;0,R820,0)</f>
        <v>0</v>
      </c>
      <c r="U820" s="273">
        <f>IF(S820&gt;0,R820,0)</f>
        <v>1.2667107227049303</v>
      </c>
      <c r="V820" s="120">
        <f>IF(EXACT(D820,UPPER(D820)),1,0.01)/X820</f>
        <v>1</v>
      </c>
      <c r="W820" s="120">
        <v>0</v>
      </c>
      <c r="X820" s="120">
        <v>1</v>
      </c>
      <c r="Y820" s="127">
        <f>IF(AND(S820&lt;0,O820&gt;0),O820,0)</f>
        <v>0</v>
      </c>
      <c r="Z820" s="127">
        <f>IF(AND(S820&gt;0,O820&gt;0),O820,0)</f>
        <v>0</v>
      </c>
      <c r="AA820" s="218"/>
      <c r="AB820" s="130">
        <f>_xll.BDH(C820,$AB$11,$D$1,$D$1)</f>
        <v>5.18</v>
      </c>
      <c r="AC820" s="130">
        <f>IF(OR(OR(F820="#N/A N/A",F820="#N/A Real Time"),OR(AB820="#N/A N/A",AB820="#N/A Real Time")),0,  F820 - AB820)</f>
        <v>-0.12000000000000011</v>
      </c>
      <c r="AD820" s="177">
        <f>IF(OR(AB820=0,AB820="#N/A N/A"),0,AC820 / AB820*100)</f>
        <v>-2.3166023166023191</v>
      </c>
      <c r="AE820" s="132">
        <v>41283</v>
      </c>
      <c r="AF820" s="133">
        <f>IF(D820 = D856,1,_xll.BDP(K820,$AF$11)*L820)</f>
        <v>1.1298999999999999</v>
      </c>
      <c r="AG820" s="134">
        <f>AC820*AE820*V820/AF820 / AI855</f>
        <v>-3.0017826088016899E-4</v>
      </c>
      <c r="AH820" s="278">
        <f>AC820*AE820*V820/AF820 / AI856</f>
        <v>-2.0399411238782921E-5</v>
      </c>
      <c r="AI820" s="223"/>
      <c r="AJ820" s="73"/>
      <c r="AK820" s="65"/>
    </row>
    <row r="821" spans="1:37" hidden="1" x14ac:dyDescent="0.2">
      <c r="A821" s="120"/>
      <c r="B821" s="120">
        <v>28091</v>
      </c>
      <c r="C821" s="120" t="s">
        <v>1485</v>
      </c>
      <c r="D821" s="120" t="str">
        <f>_xll.BDP(C821,$D$11)</f>
        <v>USD</v>
      </c>
      <c r="E821" s="120" t="s">
        <v>1486</v>
      </c>
      <c r="F821" s="121">
        <f>_xll.BDP(C821,$F$11)</f>
        <v>11.68</v>
      </c>
      <c r="G821" s="121">
        <f>_xll.BDP(C821,$G$11)</f>
        <v>11.68</v>
      </c>
      <c r="H821" s="122">
        <f>IF(OR(OR(G821="#N/A N/A",G821="#N/A Real Time"),OR(F821="#N/A N/A",F821="#N/A Real Time")),0,  G821 - F821)</f>
        <v>0</v>
      </c>
      <c r="I821" s="123">
        <f>IF(OR(F821=0,F821="#N/A N/A"),0,H821 / F821*100)</f>
        <v>0</v>
      </c>
      <c r="J821" s="124">
        <v>-9400</v>
      </c>
      <c r="K821" s="120" t="str">
        <f>CONCATENATE(D856,D821, " Curncy")</f>
        <v>EURUSD Curncy</v>
      </c>
      <c r="L821" s="120">
        <f>IF(D821 = D856,1,_xll.BDP(K821,$L$11))</f>
        <v>1</v>
      </c>
      <c r="M821" s="260">
        <f>IF(D821 = D856,1,_xll.BDP(K821,$M$11)*L821)</f>
        <v>1.1314</v>
      </c>
      <c r="N821" s="126">
        <f>H821*J821*V821/M821</f>
        <v>0</v>
      </c>
      <c r="O821" s="127">
        <f>N821 / AA855</f>
        <v>0</v>
      </c>
      <c r="P821" s="268">
        <f>N821 / AA856</f>
        <v>0</v>
      </c>
      <c r="Q821" s="128">
        <f>IF(OR(OR(J821=0,G821 = "#N/A N/A"),G821="#N/A Real Time"),0,G821*J821*V821/M821)</f>
        <v>-97040.83436450416</v>
      </c>
      <c r="R821" s="129">
        <f>Q821 / AA855*100</f>
        <v>-0.66577330382535382</v>
      </c>
      <c r="S821" s="273">
        <f>Q821 / AA856*100</f>
        <v>-4.5242557499570568E-2</v>
      </c>
      <c r="T821" s="129">
        <f>IF(S821&lt;0,R821,0)</f>
        <v>-0.66577330382535382</v>
      </c>
      <c r="U821" s="273">
        <f>IF(S821&gt;0,R821,0)</f>
        <v>0</v>
      </c>
      <c r="V821" s="120">
        <f>IF(EXACT(D821,UPPER(D821)),1,0.01)/X821</f>
        <v>1</v>
      </c>
      <c r="W821" s="120">
        <v>0</v>
      </c>
      <c r="X821" s="120">
        <v>1</v>
      </c>
      <c r="Y821" s="127">
        <f>IF(AND(S821&lt;0,O821&gt;0),O821,0)</f>
        <v>0</v>
      </c>
      <c r="Z821" s="127">
        <f>IF(AND(S821&gt;0,O821&gt;0),O821,0)</f>
        <v>0</v>
      </c>
      <c r="AA821" s="120"/>
      <c r="AB821" s="130">
        <f>_xll.BDH(C821,$AB$11,$D$1,$D$1)</f>
        <v>11.55</v>
      </c>
      <c r="AC821" s="130">
        <f>IF(OR(OR(F821="#N/A N/A",F821="#N/A Real Time"),OR(AB821="#N/A N/A",AB821="#N/A Real Time")),0,  F821 - AB821)</f>
        <v>0.12999999999999901</v>
      </c>
      <c r="AD821" s="177">
        <f>IF(OR(AB821=0,AB821="#N/A N/A"),0,AC821 / AB821*100)</f>
        <v>1.1255411255411167</v>
      </c>
      <c r="AE821" s="132">
        <v>-9400</v>
      </c>
      <c r="AF821" s="133">
        <f>IF(D821 = D856,1,_xll.BDP(K821,$AF$11)*L821)</f>
        <v>1.1298999999999999</v>
      </c>
      <c r="AG821" s="134">
        <f>AC821*AE821*V821/AF821 / AI855</f>
        <v>-7.404537678858193E-5</v>
      </c>
      <c r="AH821" s="278">
        <f>AC821*AE821*V821/AF821 / AI856</f>
        <v>-5.0319503051684942E-6</v>
      </c>
      <c r="AI821" s="135"/>
      <c r="AJ821" s="73"/>
      <c r="AK821" s="65"/>
    </row>
    <row r="822" spans="1:37" s="117" customFormat="1" ht="12" hidden="1" customHeight="1" x14ac:dyDescent="0.2">
      <c r="A822"/>
      <c r="B822" s="120">
        <v>23985</v>
      </c>
      <c r="C822" s="120" t="s">
        <v>173</v>
      </c>
      <c r="D822" s="120" t="str">
        <f>_xll.BDP(C822,$D$11)</f>
        <v>EUR</v>
      </c>
      <c r="E822" s="120" t="s">
        <v>302</v>
      </c>
      <c r="F822" s="121">
        <f>_xll.BDP(C822,$F$11)</f>
        <v>6.22</v>
      </c>
      <c r="G822" s="121">
        <f>_xll.BDP(C822,$G$11)</f>
        <v>6.37</v>
      </c>
      <c r="H822" s="122">
        <f>IF(OR(OR(G822="#N/A N/A",G822="#N/A Real Time"),OR(F822="#N/A N/A",F822="#N/A Real Time")),0,  G822 - F822)</f>
        <v>0.15000000000000036</v>
      </c>
      <c r="I822" s="123">
        <f>IF(OR(F822=0,F822="#N/A N/A"),0,H822 / F822*100)</f>
        <v>2.4115755627009703</v>
      </c>
      <c r="J822" s="124">
        <v>-11822</v>
      </c>
      <c r="K822" s="120" t="str">
        <f>CONCATENATE(D856,D822, " Curncy")</f>
        <v>EUREUR Curncy</v>
      </c>
      <c r="L822" s="120">
        <f>IF(D822 = D856,1,_xll.BDP(K822,$L$11))</f>
        <v>1</v>
      </c>
      <c r="M822" s="260">
        <f>IF(D822 = D856,1,_xll.BDP(K822,$M$11)*L822)</f>
        <v>1</v>
      </c>
      <c r="N822" s="126">
        <f>H822*J822*V822/M822</f>
        <v>-1773.3000000000043</v>
      </c>
      <c r="O822" s="127">
        <f>N822 / AA855</f>
        <v>-1.2166175274615646E-4</v>
      </c>
      <c r="P822" s="268">
        <f>N822 / AA856</f>
        <v>-8.2675120983228996E-6</v>
      </c>
      <c r="Q822" s="128">
        <f>IF(OR(OR(J822=0,G822 = "#N/A N/A"),G822="#N/A Real Time"),0,G822*J822*V822/M822)</f>
        <v>-75306.14</v>
      </c>
      <c r="R822" s="129">
        <f>Q822 / AA855*100</f>
        <v>-0.51665690999534319</v>
      </c>
      <c r="S822" s="273">
        <f>Q822 / AA856*100</f>
        <v>-3.5109368044211164E-2</v>
      </c>
      <c r="T822" s="129">
        <f>IF(S822&lt;0,R822,0)</f>
        <v>-0.51665690999534319</v>
      </c>
      <c r="U822" s="273">
        <f>IF(S822&gt;0,R822,0)</f>
        <v>0</v>
      </c>
      <c r="V822" s="120">
        <f>IF(EXACT(D822,UPPER(D822)),1,0.01)/X822</f>
        <v>1</v>
      </c>
      <c r="W822" s="120">
        <v>0</v>
      </c>
      <c r="X822" s="120">
        <v>1</v>
      </c>
      <c r="Y822" s="127">
        <f>IF(AND(S822&lt;0,O822&gt;0),O822,0)</f>
        <v>0</v>
      </c>
      <c r="Z822" s="127">
        <f>IF(AND(S822&gt;0,O822&gt;0),O822,0)</f>
        <v>0</v>
      </c>
      <c r="AA822" s="3"/>
      <c r="AB822" s="130">
        <f>_xll.BDH(C822,$AB$11,$D$1,$D$1)</f>
        <v>6.19</v>
      </c>
      <c r="AC822" s="130">
        <f>IF(OR(OR(F822="#N/A N/A",F822="#N/A Real Time"),OR(AB822="#N/A N/A",AB822="#N/A Real Time")),0,  F822 - AB822)</f>
        <v>2.9999999999999361E-2</v>
      </c>
      <c r="AD822" s="177">
        <f>IF(OR(AB822=0,AB822="#N/A N/A"),0,AC822 / AB822*100)</f>
        <v>0.48465266558965042</v>
      </c>
      <c r="AE822" s="132">
        <v>-11822</v>
      </c>
      <c r="AF822" s="133">
        <f>IF(D822 = D856,1,_xll.BDP(K822,$AF$11)*L822)</f>
        <v>1</v>
      </c>
      <c r="AG822" s="134">
        <f>AC822*AE822*V822/AF822 / AI855</f>
        <v>-2.4281692775485988E-5</v>
      </c>
      <c r="AH822" s="278">
        <f>AC822*AE822*V822/AF822 / AI856</f>
        <v>-1.6501269447312154E-6</v>
      </c>
      <c r="AI822" s="75"/>
      <c r="AJ822" s="73"/>
      <c r="AK822" s="65"/>
    </row>
    <row r="823" spans="1:37" hidden="1" x14ac:dyDescent="0.2">
      <c r="A823" s="120"/>
      <c r="B823" s="120">
        <v>26364</v>
      </c>
      <c r="C823" s="120" t="s">
        <v>1461</v>
      </c>
      <c r="D823" s="120" t="str">
        <f>_xll.BDP(C823,$D$11)</f>
        <v>USD</v>
      </c>
      <c r="E823" s="120" t="s">
        <v>1462</v>
      </c>
      <c r="F823" s="121">
        <f>_xll.BDP(C823,$F$11)</f>
        <v>15.76</v>
      </c>
      <c r="G823" s="121">
        <f>_xll.BDP(C823,$G$11)</f>
        <v>15.76</v>
      </c>
      <c r="H823" s="122">
        <f>IF(OR(OR(G823="#N/A N/A",G823="#N/A Real Time"),OR(F823="#N/A N/A",F823="#N/A Real Time")),0,  G823 - F823)</f>
        <v>0</v>
      </c>
      <c r="I823" s="123">
        <f>IF(OR(F823=0,F823="#N/A N/A"),0,H823 / F823*100)</f>
        <v>0</v>
      </c>
      <c r="J823" s="124">
        <v>215448</v>
      </c>
      <c r="K823" s="120" t="str">
        <f>CONCATENATE(D856,D823, " Curncy")</f>
        <v>EURUSD Curncy</v>
      </c>
      <c r="L823" s="120">
        <f>IF(D823 = D856,1,_xll.BDP(K823,$L$11))</f>
        <v>1</v>
      </c>
      <c r="M823" s="260">
        <f>IF(D823 = D856,1,_xll.BDP(K823,$M$11)*L823)</f>
        <v>1.1314</v>
      </c>
      <c r="N823" s="126">
        <f>H823*J823*V823/M823</f>
        <v>0</v>
      </c>
      <c r="O823" s="127">
        <f>N823 / AA855</f>
        <v>0</v>
      </c>
      <c r="P823" s="268">
        <f>N823 / AA856</f>
        <v>0</v>
      </c>
      <c r="Q823" s="128">
        <f>IF(OR(OR(J823=0,G823 = "#N/A N/A"),G823="#N/A Real Time"),0,G823*J823*V823/M823)</f>
        <v>3001114.0887396149</v>
      </c>
      <c r="R823" s="129">
        <f>Q823 / AA855*100</f>
        <v>20.589905838112266</v>
      </c>
      <c r="S823" s="273">
        <f>Q823 / AA856*100</f>
        <v>1.3991849679750754</v>
      </c>
      <c r="T823" s="129">
        <f>IF(S823&lt;0,R823,0)</f>
        <v>0</v>
      </c>
      <c r="U823" s="273">
        <f>IF(S823&gt;0,R823,0)</f>
        <v>20.589905838112266</v>
      </c>
      <c r="V823" s="120">
        <f>IF(EXACT(D823,UPPER(D823)),1,0.01)/X823</f>
        <v>1</v>
      </c>
      <c r="W823" s="120">
        <v>0</v>
      </c>
      <c r="X823" s="120">
        <v>1</v>
      </c>
      <c r="Y823" s="127">
        <f>IF(AND(S823&lt;0,O823&gt;0),O823,0)</f>
        <v>0</v>
      </c>
      <c r="Z823" s="127">
        <f>IF(AND(S823&gt;0,O823&gt;0),O823,0)</f>
        <v>0</v>
      </c>
      <c r="AA823" s="120"/>
      <c r="AB823" s="130">
        <f>_xll.BDH(C823,$AB$11,$D$1,$D$1)</f>
        <v>16.37</v>
      </c>
      <c r="AC823" s="130">
        <f>IF(OR(OR(F823="#N/A N/A",F823="#N/A Real Time"),OR(AB823="#N/A N/A",AB823="#N/A Real Time")),0,  F823 - AB823)</f>
        <v>-0.61000000000000121</v>
      </c>
      <c r="AD823" s="177">
        <f>IF(OR(AB823=0,AB823="#N/A N/A"),0,AC823 / AB823*100)</f>
        <v>-3.7263286499694632</v>
      </c>
      <c r="AE823" s="132">
        <v>215448</v>
      </c>
      <c r="AF823" s="133">
        <f>IF(D823 = D856,1,_xll.BDP(K823,$AF$11)*L823)</f>
        <v>1.1298999999999999</v>
      </c>
      <c r="AG823" s="134">
        <f>AC823*AE823*V823/AF823 / AI855</f>
        <v>-7.9634093996656281E-3</v>
      </c>
      <c r="AH823" s="278">
        <f>AC823*AE823*V823/AF823 / AI856</f>
        <v>-5.4117464312786483E-4</v>
      </c>
      <c r="AI823" s="135"/>
      <c r="AJ823" s="73"/>
      <c r="AK823" s="65"/>
    </row>
    <row r="824" spans="1:37" s="117" customFormat="1" ht="12" hidden="1" customHeight="1" x14ac:dyDescent="0.2">
      <c r="A824" s="209"/>
      <c r="B824" s="120">
        <v>23543</v>
      </c>
      <c r="C824" s="120" t="s">
        <v>187</v>
      </c>
      <c r="D824" s="120" t="str">
        <f>_xll.BDP(C824,$D$11)</f>
        <v>EUR</v>
      </c>
      <c r="E824" s="120" t="s">
        <v>380</v>
      </c>
      <c r="F824" s="121">
        <f>_xll.BDP(C824,$F$11)</f>
        <v>370.2</v>
      </c>
      <c r="G824" s="121">
        <f>_xll.BDP(C824,$G$11)</f>
        <v>369.2</v>
      </c>
      <c r="H824" s="122">
        <f>IF(OR(OR(G824="#N/A N/A",G824="#N/A Real Time"),OR(F824="#N/A N/A",F824="#N/A Real Time")),0,  G824 - F824)</f>
        <v>-1</v>
      </c>
      <c r="I824" s="123">
        <f>IF(OR(F824=0,F824="#N/A N/A"),0,H824 / F824*100)</f>
        <v>-0.2701242571582928</v>
      </c>
      <c r="J824" s="124">
        <v>-1207</v>
      </c>
      <c r="K824" s="120" t="str">
        <f>CONCATENATE(D856,D824, " Curncy")</f>
        <v>EUREUR Curncy</v>
      </c>
      <c r="L824" s="120">
        <f>IF(D824 = D856,1,_xll.BDP(K824,$L$11))</f>
        <v>1</v>
      </c>
      <c r="M824" s="260">
        <f>IF(D824 = D856,1,_xll.BDP(K824,$M$11)*L824)</f>
        <v>1</v>
      </c>
      <c r="N824" s="126">
        <f>H824*J824*V824/M824</f>
        <v>1207</v>
      </c>
      <c r="O824" s="127">
        <f>N824 / AA855</f>
        <v>8.2809302184971801E-5</v>
      </c>
      <c r="P824" s="268">
        <f>N824 / AA856</f>
        <v>5.6272977514665969E-6</v>
      </c>
      <c r="Q824" s="128">
        <f>IF(OR(OR(J824=0,G824 = "#N/A N/A"),G824="#N/A Real Time"),0,G824*J824*V824/M824)</f>
        <v>-445624.39999999997</v>
      </c>
      <c r="R824" s="129">
        <f>Q824 / AA855*100</f>
        <v>-3.0573194366691583</v>
      </c>
      <c r="S824" s="273">
        <f>Q824 / AA856*100</f>
        <v>-0.20775983298414674</v>
      </c>
      <c r="T824" s="129">
        <f>IF(S824&lt;0,R824,0)</f>
        <v>-3.0573194366691583</v>
      </c>
      <c r="U824" s="273">
        <f>IF(S824&gt;0,R824,0)</f>
        <v>0</v>
      </c>
      <c r="V824" s="120">
        <f>IF(EXACT(D824,UPPER(D824)),1,0.01)/X824</f>
        <v>1</v>
      </c>
      <c r="W824" s="120">
        <v>0</v>
      </c>
      <c r="X824" s="120">
        <v>1</v>
      </c>
      <c r="Y824" s="127">
        <f>IF(AND(S824&lt;0,O824&gt;0),O824,0)</f>
        <v>8.2809302184971801E-5</v>
      </c>
      <c r="Z824" s="127">
        <f>IF(AND(S824&gt;0,O824&gt;0),O824,0)</f>
        <v>0</v>
      </c>
      <c r="AA824" s="218"/>
      <c r="AB824" s="130">
        <f>_xll.BDH(C824,$AB$11,$D$1,$D$1)</f>
        <v>362</v>
      </c>
      <c r="AC824" s="130">
        <f>IF(OR(OR(F824="#N/A N/A",F824="#N/A Real Time"),OR(AB824="#N/A N/A",AB824="#N/A Real Time")),0,  F824 - AB824)</f>
        <v>8.1999999999999886</v>
      </c>
      <c r="AD824" s="177">
        <f>IF(OR(AB824=0,AB824="#N/A N/A"),0,AC824 / AB824*100)</f>
        <v>2.2651933701657425</v>
      </c>
      <c r="AE824" s="132">
        <v>-1207</v>
      </c>
      <c r="AF824" s="133">
        <f>IF(D824 = D856,1,_xll.BDP(K824,$AF$11)*L824)</f>
        <v>1</v>
      </c>
      <c r="AG824" s="134">
        <f>AC824*AE824*V824/AF824 / AI855</f>
        <v>-6.7762258522556756E-4</v>
      </c>
      <c r="AH824" s="278">
        <f>AC824*AE824*V824/AF824 / AI856</f>
        <v>-4.6049643102642122E-5</v>
      </c>
      <c r="AI824" s="223"/>
      <c r="AJ824" s="73"/>
      <c r="AK824" s="65"/>
    </row>
    <row r="825" spans="1:37" hidden="1" x14ac:dyDescent="0.2">
      <c r="A825" s="120"/>
      <c r="B825" s="120">
        <v>27631</v>
      </c>
      <c r="C825" s="120" t="s">
        <v>1654</v>
      </c>
      <c r="D825" s="120" t="str">
        <f>_xll.BDP(C825,$D$11)</f>
        <v>EUR</v>
      </c>
      <c r="E825" s="120" t="s">
        <v>1655</v>
      </c>
      <c r="F825" s="121">
        <f>_xll.BDP(C825,$F$11)</f>
        <v>8.25</v>
      </c>
      <c r="G825" s="121">
        <f>_xll.BDP(C825,$G$11)</f>
        <v>8.1999999999999993</v>
      </c>
      <c r="H825" s="122">
        <f>IF(OR(OR(G825="#N/A N/A",G825="#N/A Real Time"),OR(F825="#N/A N/A",F825="#N/A Real Time")),0,  G825 - F825)</f>
        <v>-5.0000000000000711E-2</v>
      </c>
      <c r="I825" s="123">
        <f>IF(OR(F825=0,F825="#N/A N/A"),0,H825 / F825*100)</f>
        <v>-0.60606060606061463</v>
      </c>
      <c r="J825" s="124">
        <v>58600</v>
      </c>
      <c r="K825" s="120" t="str">
        <f>CONCATENATE(D856,D825, " Curncy")</f>
        <v>EUREUR Curncy</v>
      </c>
      <c r="L825" s="120">
        <f>IF(D825 = D856,1,_xll.BDP(K825,$L$11))</f>
        <v>1</v>
      </c>
      <c r="M825" s="260">
        <f>IF(D825 = D856,1,_xll.BDP(K825,$M$11)*L825)</f>
        <v>1</v>
      </c>
      <c r="N825" s="126">
        <f>H825*J825*V825/M825</f>
        <v>-2930.0000000000418</v>
      </c>
      <c r="O825" s="127">
        <f>N825 / AA855</f>
        <v>-2.0102009561058065E-4</v>
      </c>
      <c r="P825" s="268">
        <f>N825 / AA856</f>
        <v>-1.3660300258324246E-5</v>
      </c>
      <c r="Q825" s="128">
        <f>IF(OR(OR(J825=0,G825 = "#N/A N/A"),G825="#N/A Real Time"),0,G825*J825*V825/M825)</f>
        <v>480519.99999999994</v>
      </c>
      <c r="R825" s="129">
        <f>Q825 / AA855*100</f>
        <v>3.2967295680134749</v>
      </c>
      <c r="S825" s="273">
        <f>Q825 / AA856*100</f>
        <v>0.22402892423651438</v>
      </c>
      <c r="T825" s="129">
        <f>IF(S825&lt;0,R825,0)</f>
        <v>0</v>
      </c>
      <c r="U825" s="273">
        <f>IF(S825&gt;0,R825,0)</f>
        <v>3.2967295680134749</v>
      </c>
      <c r="V825" s="120">
        <f>IF(EXACT(D825,UPPER(D825)),1,0.01)/X825</f>
        <v>1</v>
      </c>
      <c r="W825" s="120">
        <v>0</v>
      </c>
      <c r="X825" s="120">
        <v>1</v>
      </c>
      <c r="Y825" s="127">
        <f>IF(AND(S825&lt;0,O825&gt;0),O825,0)</f>
        <v>0</v>
      </c>
      <c r="Z825" s="127">
        <f>IF(AND(S825&gt;0,O825&gt;0),O825,0)</f>
        <v>0</v>
      </c>
      <c r="AA825" s="120"/>
      <c r="AB825" s="130">
        <f>_xll.BDH(C825,$AB$11,$D$1,$D$1)</f>
        <v>8.1150000000000002</v>
      </c>
      <c r="AC825" s="130">
        <f>IF(OR(OR(F825="#N/A N/A",F825="#N/A Real Time"),OR(AB825="#N/A N/A",AB825="#N/A Real Time")),0,  F825 - AB825)</f>
        <v>0.13499999999999979</v>
      </c>
      <c r="AD825" s="177">
        <f>IF(OR(AB825=0,AB825="#N/A N/A"),0,AC825 / AB825*100)</f>
        <v>1.6635859519408478</v>
      </c>
      <c r="AE825" s="132">
        <v>58600</v>
      </c>
      <c r="AF825" s="133">
        <f>IF(D825 = D856,1,_xll.BDP(K825,$AF$11)*L825)</f>
        <v>1</v>
      </c>
      <c r="AG825" s="134">
        <f>AC825*AE825*V825/AF825 / AI855</f>
        <v>5.4162429241209453E-4</v>
      </c>
      <c r="AH825" s="278">
        <f>AC825*AE825*V825/AF825 / AI856</f>
        <v>3.6807517791036205E-5</v>
      </c>
      <c r="AI825" s="135"/>
      <c r="AJ825" s="73"/>
      <c r="AK825" s="65"/>
    </row>
    <row r="826" spans="1:37" hidden="1" x14ac:dyDescent="0.2">
      <c r="B826" s="120">
        <v>565</v>
      </c>
      <c r="C826" s="120" t="s">
        <v>133</v>
      </c>
      <c r="D826" s="120" t="str">
        <f>_xll.BDP(C826,$D$11)</f>
        <v>NOK</v>
      </c>
      <c r="E826" s="120" t="s">
        <v>301</v>
      </c>
      <c r="F826" s="121">
        <f>_xll.BDP(C826,$F$11)</f>
        <v>67.05</v>
      </c>
      <c r="G826" s="121">
        <f>_xll.BDP(C826,$G$11)</f>
        <v>66.3</v>
      </c>
      <c r="H826" s="122">
        <f>IF(OR(OR(G826="#N/A N/A",G826="#N/A Real Time"),OR(F826="#N/A N/A",F826="#N/A Real Time")),0,  G826 - F826)</f>
        <v>-0.75</v>
      </c>
      <c r="I826" s="123">
        <f>IF(OR(F826=0,F826="#N/A N/A"),0,H826 / F826*100)</f>
        <v>-1.1185682326621924</v>
      </c>
      <c r="J826" s="124">
        <v>118896</v>
      </c>
      <c r="K826" s="120" t="str">
        <f>CONCATENATE(D856,D826, " Curncy")</f>
        <v>EURNOK Curncy</v>
      </c>
      <c r="L826" s="120">
        <f>IF(D826 = D856,1,_xll.BDP(K826,$L$11))</f>
        <v>1</v>
      </c>
      <c r="M826" s="260">
        <f>IF(D826 = D856,1,_xll.BDP(K826,$M$11)*L826)</f>
        <v>9.6133000000000006</v>
      </c>
      <c r="N826" s="126">
        <f>H826*J826*V826/M826</f>
        <v>-9275.8990149064302</v>
      </c>
      <c r="O826" s="127">
        <f>N826 / AA855</f>
        <v>-6.3639662349848289E-4</v>
      </c>
      <c r="P826" s="268">
        <f>N826 / AA856</f>
        <v>-4.3246268160243725E-5</v>
      </c>
      <c r="Q826" s="128">
        <f>IF(OR(OR(J826=0,G826 = "#N/A N/A"),G826="#N/A Real Time"),0,G826*J826*V826/M826)</f>
        <v>819989.47291772848</v>
      </c>
      <c r="R826" s="129">
        <f>Q826 / AA855*100</f>
        <v>5.6257461517265881</v>
      </c>
      <c r="S826" s="273">
        <f>Q826 / AA856*100</f>
        <v>0.38229701053655457</v>
      </c>
      <c r="T826" s="129">
        <f>IF(S826&lt;0,R826,0)</f>
        <v>0</v>
      </c>
      <c r="U826" s="273">
        <f>IF(S826&gt;0,R826,0)</f>
        <v>5.6257461517265881</v>
      </c>
      <c r="V826" s="120">
        <f>IF(EXACT(D826,UPPER(D826)),1,0.01)/X826</f>
        <v>1</v>
      </c>
      <c r="W826" s="120">
        <v>0</v>
      </c>
      <c r="X826" s="120">
        <v>1</v>
      </c>
      <c r="Y826" s="127">
        <f>IF(AND(S826&lt;0,O826&gt;0),O826,0)</f>
        <v>0</v>
      </c>
      <c r="Z826" s="127">
        <f>IF(AND(S826&gt;0,O826&gt;0),O826,0)</f>
        <v>0</v>
      </c>
      <c r="AA826" s="3"/>
      <c r="AB826" s="130">
        <f>_xll.BDH(C826,$AB$11,$D$1,$D$1)</f>
        <v>66.2</v>
      </c>
      <c r="AC826" s="130">
        <f>IF(OR(OR(F826="#N/A N/A",F826="#N/A Real Time"),OR(AB826="#N/A N/A",AB826="#N/A Real Time")),0,  F826 - AB826)</f>
        <v>0.84999999999999432</v>
      </c>
      <c r="AD826" s="177">
        <f>IF(OR(AB826=0,AB826="#N/A N/A"),0,AC826 / AB826*100)</f>
        <v>1.2839879154078464</v>
      </c>
      <c r="AE826" s="132">
        <v>118896</v>
      </c>
      <c r="AF826" s="133">
        <f>IF(D826 = D856,1,_xll.BDP(K826,$AF$11)*L826)</f>
        <v>9.5894999999999992</v>
      </c>
      <c r="AG826" s="134">
        <f>AC826*AE826*V826/AF826 / AI855</f>
        <v>7.2153425865351041E-4</v>
      </c>
      <c r="AH826" s="278">
        <f>AC826*AE826*V826/AF826 / AI856</f>
        <v>4.9033777536005819E-5</v>
      </c>
      <c r="AI826" s="75"/>
      <c r="AJ826" s="73"/>
      <c r="AK826" s="65"/>
    </row>
    <row r="827" spans="1:37" s="117" customFormat="1" ht="12" hidden="1" customHeight="1" x14ac:dyDescent="0.2">
      <c r="A827" s="209"/>
      <c r="B827" s="120">
        <v>26745</v>
      </c>
      <c r="C827" s="120" t="s">
        <v>52</v>
      </c>
      <c r="D827" s="120" t="str">
        <f>_xll.BDP(C827,$D$11)</f>
        <v>USD</v>
      </c>
      <c r="E827" s="120" t="s">
        <v>300</v>
      </c>
      <c r="F827" s="121">
        <f>_xll.BDP(C827,$F$11)</f>
        <v>18.059999999999999</v>
      </c>
      <c r="G827" s="121">
        <f>_xll.BDP(C827,$G$11)</f>
        <v>18.059999999999999</v>
      </c>
      <c r="H827" s="122">
        <f>IF(OR(OR(G827="#N/A N/A",G827="#N/A Real Time"),OR(F827="#N/A N/A",F827="#N/A Real Time")),0,  G827 - F827)</f>
        <v>0</v>
      </c>
      <c r="I827" s="123">
        <f>IF(OR(F827=0,F827="#N/A N/A"),0,H827 / F827*100)</f>
        <v>0</v>
      </c>
      <c r="J827" s="124">
        <v>-13820</v>
      </c>
      <c r="K827" s="120" t="str">
        <f>CONCATENATE(D856,D827, " Curncy")</f>
        <v>EURUSD Curncy</v>
      </c>
      <c r="L827" s="120">
        <f>IF(D827 = D856,1,_xll.BDP(K827,$L$11))</f>
        <v>1</v>
      </c>
      <c r="M827" s="260">
        <f>IF(D827 = D856,1,_xll.BDP(K827,$M$11)*L827)</f>
        <v>1.1314</v>
      </c>
      <c r="N827" s="126">
        <f>H827*J827*V827/M827</f>
        <v>0</v>
      </c>
      <c r="O827" s="127">
        <f>N827 / AA855</f>
        <v>0</v>
      </c>
      <c r="P827" s="268">
        <f>N827 / AA856</f>
        <v>0</v>
      </c>
      <c r="Q827" s="128">
        <f>IF(OR(OR(J827=0,G827 = "#N/A N/A"),G827="#N/A Real Time"),0,G827*J827*V827/M827)</f>
        <v>-220602.08591126036</v>
      </c>
      <c r="R827" s="129">
        <f>Q827 / AA855*100</f>
        <v>-1.5134966690025409</v>
      </c>
      <c r="S827" s="273">
        <f>Q827 / AA856*100</f>
        <v>-0.10284951300888787</v>
      </c>
      <c r="T827" s="129">
        <f>IF(S827&lt;0,R827,0)</f>
        <v>-1.5134966690025409</v>
      </c>
      <c r="U827" s="273">
        <f>IF(S827&gt;0,R827,0)</f>
        <v>0</v>
      </c>
      <c r="V827" s="120">
        <f>IF(EXACT(D827,UPPER(D827)),1,0.01)/X827</f>
        <v>1</v>
      </c>
      <c r="W827" s="120">
        <v>0</v>
      </c>
      <c r="X827" s="120">
        <v>1</v>
      </c>
      <c r="Y827" s="127">
        <f>IF(AND(S827&lt;0,O827&gt;0),O827,0)</f>
        <v>0</v>
      </c>
      <c r="Z827" s="127">
        <f>IF(AND(S827&gt;0,O827&gt;0),O827,0)</f>
        <v>0</v>
      </c>
      <c r="AA827" s="218"/>
      <c r="AB827" s="130">
        <f>_xll.BDH(C827,$AB$11,$D$1,$D$1)</f>
        <v>17.63</v>
      </c>
      <c r="AC827" s="130">
        <f>IF(OR(OR(F827="#N/A N/A",F827="#N/A Real Time"),OR(AB827="#N/A N/A",AB827="#N/A Real Time")),0,  F827 - AB827)</f>
        <v>0.42999999999999972</v>
      </c>
      <c r="AD827" s="177">
        <f>IF(OR(AB827=0,AB827="#N/A N/A"),0,AC827 / AB827*100)</f>
        <v>2.4390243902439011</v>
      </c>
      <c r="AE827" s="132">
        <v>-13820</v>
      </c>
      <c r="AF827" s="133">
        <f>IF(D827 = D856,1,_xll.BDP(K827,$AF$11)*L827)</f>
        <v>1.1298999999999999</v>
      </c>
      <c r="AG827" s="134">
        <f>AC827*AE827*V827/AF827 / AI855</f>
        <v>-3.600835156332488E-4</v>
      </c>
      <c r="AH827" s="278">
        <f>AC827*AE827*V827/AF827 / AI856</f>
        <v>-2.4470431983219725E-5</v>
      </c>
      <c r="AI827" s="223"/>
      <c r="AJ827" s="73"/>
      <c r="AK827" s="65"/>
    </row>
    <row r="828" spans="1:37" hidden="1" x14ac:dyDescent="0.2">
      <c r="B828" s="120">
        <v>3244</v>
      </c>
      <c r="C828" s="120" t="s">
        <v>123</v>
      </c>
      <c r="D828" s="120" t="str">
        <f>_xll.BDP(C828,$D$11)</f>
        <v>SEK</v>
      </c>
      <c r="E828" s="120" t="s">
        <v>299</v>
      </c>
      <c r="F828" s="121">
        <f>_xll.BDP(C828,$F$11)</f>
        <v>509.4</v>
      </c>
      <c r="G828" s="121">
        <f>_xll.BDP(C828,$G$11)</f>
        <v>510.8</v>
      </c>
      <c r="H828" s="122">
        <f>IF(OR(OR(G828="#N/A N/A",G828="#N/A Real Time"),OR(F828="#N/A N/A",F828="#N/A Real Time")),0,  G828 - F828)</f>
        <v>1.4000000000000341</v>
      </c>
      <c r="I828" s="123">
        <f>IF(OR(F828=0,F828="#N/A N/A"),0,H828 / F828*100)</f>
        <v>0.27483313702395645</v>
      </c>
      <c r="J828" s="124">
        <v>-6882</v>
      </c>
      <c r="K828" s="120" t="str">
        <f>CONCATENATE(D856,D828, " Curncy")</f>
        <v>EURSEK Curncy</v>
      </c>
      <c r="L828" s="120">
        <f>IF(D828 = D856,1,_xll.BDP(K828,$L$11))</f>
        <v>1</v>
      </c>
      <c r="M828" s="260">
        <f>IF(D828 = D856,1,_xll.BDP(K828,$M$11)*L828)</f>
        <v>10.462999999999999</v>
      </c>
      <c r="N828" s="126">
        <f>H828*J828*V828/M828</f>
        <v>-920.84488196504208</v>
      </c>
      <c r="O828" s="127">
        <f>N828 / AA855</f>
        <v>-6.3176903145093508E-5</v>
      </c>
      <c r="P828" s="268">
        <f>N828 / AA856</f>
        <v>-4.2931800610864992E-6</v>
      </c>
      <c r="Q828" s="128">
        <f>IF(OR(OR(J828=0,G828 = "#N/A N/A"),G828="#N/A Real Time"),0,G828*J828*V828/M828)</f>
        <v>-335976.83264838002</v>
      </c>
      <c r="R828" s="129">
        <f>Q828 / AA855*100</f>
        <v>-2.3050544376080695</v>
      </c>
      <c r="S828" s="273">
        <f>Q828 / AA856*100</f>
        <v>-0.1566397410859236</v>
      </c>
      <c r="T828" s="129">
        <f>IF(S828&lt;0,R828,0)</f>
        <v>-2.3050544376080695</v>
      </c>
      <c r="U828" s="273">
        <f>IF(S828&gt;0,R828,0)</f>
        <v>0</v>
      </c>
      <c r="V828" s="120">
        <f>IF(EXACT(D828,UPPER(D828)),1,0.01)/X828</f>
        <v>1</v>
      </c>
      <c r="W828" s="120">
        <v>0</v>
      </c>
      <c r="X828" s="120">
        <v>1</v>
      </c>
      <c r="Y828" s="127">
        <f>IF(AND(S828&lt;0,O828&gt;0),O828,0)</f>
        <v>0</v>
      </c>
      <c r="Z828" s="127">
        <f>IF(AND(S828&gt;0,O828&gt;0),O828,0)</f>
        <v>0</v>
      </c>
      <c r="AA828" s="3"/>
      <c r="AB828" s="130">
        <f>_xll.BDH(C828,$AB$11,$D$1,$D$1)</f>
        <v>504</v>
      </c>
      <c r="AC828" s="130">
        <f>IF(OR(OR(F828="#N/A N/A",F828="#N/A Real Time"),OR(AB828="#N/A N/A",AB828="#N/A Real Time")),0,  F828 - AB828)</f>
        <v>5.3999999999999773</v>
      </c>
      <c r="AD828" s="177">
        <f>IF(OR(AB828=0,AB828="#N/A N/A"),0,AC828 / AB828*100)</f>
        <v>1.071428571428567</v>
      </c>
      <c r="AE828" s="132">
        <v>-6882</v>
      </c>
      <c r="AF828" s="133">
        <f>IF(D828 = D856,1,_xll.BDP(K828,$AF$11)*L828)</f>
        <v>10.473599999999999</v>
      </c>
      <c r="AG828" s="134">
        <f>AC828*AE828*V828/AF828 / AI855</f>
        <v>-2.4292890614360701E-4</v>
      </c>
      <c r="AH828" s="278">
        <f>AC828*AE828*V828/AF828 / AI856</f>
        <v>-1.6508879236226284E-5</v>
      </c>
      <c r="AI828" s="75"/>
      <c r="AJ828" s="73"/>
      <c r="AK828" s="65"/>
    </row>
    <row r="829" spans="1:37" hidden="1" x14ac:dyDescent="0.2">
      <c r="A829" s="209"/>
      <c r="B829" s="120">
        <v>28128</v>
      </c>
      <c r="C829" s="120" t="s">
        <v>1467</v>
      </c>
      <c r="D829" s="120" t="str">
        <f>_xll.BDP(C829,$D$11)</f>
        <v>NOK</v>
      </c>
      <c r="E829" s="120" t="s">
        <v>1468</v>
      </c>
      <c r="F829" s="121">
        <f>_xll.BDP(C829,$F$11)</f>
        <v>3.6</v>
      </c>
      <c r="G829" s="121">
        <f>_xll.BDP(C829,$G$11)</f>
        <v>3.55</v>
      </c>
      <c r="H829" s="122">
        <f>IF(OR(OR(G829="#N/A N/A",G829="#N/A Real Time"),OR(F829="#N/A N/A",F829="#N/A Real Time")),0,  G829 - F829)</f>
        <v>-5.0000000000000266E-2</v>
      </c>
      <c r="I829" s="123">
        <f>IF(OR(F829=0,F829="#N/A N/A"),0,H829 / F829*100)</f>
        <v>-1.3888888888888962</v>
      </c>
      <c r="J829" s="124">
        <v>41903</v>
      </c>
      <c r="K829" s="120" t="str">
        <f>CONCATENATE(D856,D829, " Curncy")</f>
        <v>EURNOK Curncy</v>
      </c>
      <c r="L829" s="120">
        <f>IF(D829 = D856,1,_xll.BDP(K829,$L$11))</f>
        <v>1</v>
      </c>
      <c r="M829" s="260">
        <f>IF(D829 = D856,1,_xll.BDP(K829,$M$11)*L829)</f>
        <v>9.6133000000000006</v>
      </c>
      <c r="N829" s="126">
        <f>H829*J829*V829/M829</f>
        <v>-217.94285000988327</v>
      </c>
      <c r="O829" s="127">
        <f>N829 / AA855</f>
        <v>-1.4952523053456841E-5</v>
      </c>
      <c r="P829" s="268">
        <f>N829 / AA856</f>
        <v>-1.0160971912252178E-6</v>
      </c>
      <c r="Q829" s="128">
        <f>IF(OR(OR(J829=0,G829 = "#N/A N/A"),G829="#N/A Real Time"),0,G829*J829*V829/M829)</f>
        <v>15473.942350701631</v>
      </c>
      <c r="R829" s="129">
        <f>Q829 / AA855*100</f>
        <v>0.10616291367954302</v>
      </c>
      <c r="S829" s="273">
        <f>Q829 / AA856*100</f>
        <v>7.2142900576990087E-3</v>
      </c>
      <c r="T829" s="129">
        <f>IF(S829&lt;0,R829,0)</f>
        <v>0</v>
      </c>
      <c r="U829" s="273">
        <f>IF(S829&gt;0,R829,0)</f>
        <v>0.10616291367954302</v>
      </c>
      <c r="V829" s="120">
        <f>IF(EXACT(D829,UPPER(D829)),1,0.01)/X829</f>
        <v>1</v>
      </c>
      <c r="W829" s="120">
        <v>0</v>
      </c>
      <c r="X829" s="120">
        <v>1</v>
      </c>
      <c r="Y829" s="127">
        <f>IF(AND(S829&lt;0,O829&gt;0),O829,0)</f>
        <v>0</v>
      </c>
      <c r="Z829" s="127">
        <f>IF(AND(S829&gt;0,O829&gt;0),O829,0)</f>
        <v>0</v>
      </c>
      <c r="AA829" s="218"/>
      <c r="AB829" s="130">
        <f>_xll.BDH(C829,$AB$11,$D$1,$D$1)</f>
        <v>3.6</v>
      </c>
      <c r="AC829" s="130">
        <f>IF(OR(OR(F829="#N/A N/A",F829="#N/A Real Time"),OR(AB829="#N/A N/A",AB829="#N/A Real Time")),0,  F829 - AB829)</f>
        <v>0</v>
      </c>
      <c r="AD829" s="177">
        <f>IF(OR(AB829=0,AB829="#N/A N/A"),0,AC829 / AB829*100)</f>
        <v>0</v>
      </c>
      <c r="AE829" s="132">
        <v>41903</v>
      </c>
      <c r="AF829" s="133">
        <f>IF(D829 = D856,1,_xll.BDP(K829,$AF$11)*L829)</f>
        <v>9.5894999999999992</v>
      </c>
      <c r="AG829" s="134">
        <f>AC829*AE829*V829/AF829 / AI855</f>
        <v>0</v>
      </c>
      <c r="AH829" s="278">
        <f>AC829*AE829*V829/AF829 / AI856</f>
        <v>0</v>
      </c>
      <c r="AI829" s="223"/>
      <c r="AJ829" s="73"/>
      <c r="AK829" s="65"/>
    </row>
    <row r="830" spans="1:37" hidden="1" x14ac:dyDescent="0.2">
      <c r="A830" s="120"/>
      <c r="B830" s="120">
        <v>18206</v>
      </c>
      <c r="C830" s="120" t="s">
        <v>1635</v>
      </c>
      <c r="D830" s="120" t="str">
        <f>_xll.BDP(C830,$D$11)</f>
        <v>EUR</v>
      </c>
      <c r="E830" s="120" t="s">
        <v>1636</v>
      </c>
      <c r="F830" s="121">
        <f>_xll.BDP(C830,$F$11)</f>
        <v>98.05</v>
      </c>
      <c r="G830" s="121">
        <f>_xll.BDP(C830,$G$11)</f>
        <v>100.4</v>
      </c>
      <c r="H830" s="122">
        <f>IF(OR(OR(G830="#N/A N/A",G830="#N/A Real Time"),OR(F830="#N/A N/A",F830="#N/A Real Time")),0,  G830 - F830)</f>
        <v>2.3500000000000085</v>
      </c>
      <c r="I830" s="123">
        <f>IF(OR(F830=0,F830="#N/A N/A"),0,H830 / F830*100)</f>
        <v>2.3967363590005184</v>
      </c>
      <c r="J830" s="124">
        <v>1580</v>
      </c>
      <c r="K830" s="120" t="str">
        <f>CONCATENATE(D856,D830, " Curncy")</f>
        <v>EUREUR Curncy</v>
      </c>
      <c r="L830" s="120">
        <f>IF(D830 = D856,1,_xll.BDP(K830,$L$11))</f>
        <v>1</v>
      </c>
      <c r="M830" s="260">
        <f>IF(D830 = D856,1,_xll.BDP(K830,$M$11)*L830)</f>
        <v>1</v>
      </c>
      <c r="N830" s="126">
        <f>H830*J830*V830/M830</f>
        <v>3713.0000000000136</v>
      </c>
      <c r="O830" s="127">
        <f>N830 / AA855</f>
        <v>2.5473980034200613E-4</v>
      </c>
      <c r="P830" s="268">
        <f>N830 / AA856</f>
        <v>1.7310817358074193E-5</v>
      </c>
      <c r="Q830" s="128">
        <f>IF(OR(OR(J830=0,G830 = "#N/A N/A"),G830="#N/A Real Time"),0,G830*J830*V830/M830)</f>
        <v>158632</v>
      </c>
      <c r="R830" s="129">
        <f>Q830 / AA855*100</f>
        <v>1.0883351469930775</v>
      </c>
      <c r="S830" s="273">
        <f>Q830 / AA856*100</f>
        <v>7.3957704797899676E-2</v>
      </c>
      <c r="T830" s="129">
        <f>IF(S830&lt;0,R830,0)</f>
        <v>0</v>
      </c>
      <c r="U830" s="273">
        <f>IF(S830&gt;0,R830,0)</f>
        <v>1.0883351469930775</v>
      </c>
      <c r="V830" s="120">
        <f>IF(EXACT(D830,UPPER(D830)),1,0.01)/X830</f>
        <v>1</v>
      </c>
      <c r="W830" s="120">
        <v>0</v>
      </c>
      <c r="X830" s="120">
        <v>1</v>
      </c>
      <c r="Y830" s="127">
        <f>IF(AND(S830&lt;0,O830&gt;0),O830,0)</f>
        <v>0</v>
      </c>
      <c r="Z830" s="127">
        <f>IF(AND(S830&gt;0,O830&gt;0),O830,0)</f>
        <v>2.5473980034200613E-4</v>
      </c>
      <c r="AA830" s="120"/>
      <c r="AB830" s="130">
        <f>_xll.BDH(C830,$AB$11,$D$1,$D$1)</f>
        <v>96.7</v>
      </c>
      <c r="AC830" s="130">
        <f>IF(OR(OR(F830="#N/A N/A",F830="#N/A Real Time"),OR(AB830="#N/A N/A",AB830="#N/A Real Time")),0,  F830 - AB830)</f>
        <v>1.3499999999999943</v>
      </c>
      <c r="AD830" s="177">
        <f>IF(OR(AB830=0,AB830="#N/A N/A"),0,AC830 / AB830*100)</f>
        <v>1.3960703205791047</v>
      </c>
      <c r="AE830" s="132">
        <v>1580</v>
      </c>
      <c r="AF830" s="133">
        <f>IF(D830 = D856,1,_xll.BDP(K830,$AF$11)*L830)</f>
        <v>1</v>
      </c>
      <c r="AG830" s="134">
        <f>AC830*AE830*V830/AF830 / AI855</f>
        <v>1.4603521877322646E-4</v>
      </c>
      <c r="AH830" s="278">
        <f>AC830*AE830*V830/AF830 / AI856</f>
        <v>9.9242112815421582E-6</v>
      </c>
      <c r="AI830" s="135"/>
      <c r="AJ830" s="73"/>
      <c r="AK830" s="65"/>
    </row>
    <row r="831" spans="1:37" hidden="1" x14ac:dyDescent="0.2">
      <c r="A831" s="209"/>
      <c r="B831" s="120">
        <v>27628</v>
      </c>
      <c r="C831" s="120" t="s">
        <v>787</v>
      </c>
      <c r="D831" s="120" t="str">
        <f>_xll.BDP(C831,$D$11)</f>
        <v>JPY</v>
      </c>
      <c r="E831" s="120" t="s">
        <v>833</v>
      </c>
      <c r="F831" s="121">
        <f>_xll.BDP(C831,$F$11)</f>
        <v>205</v>
      </c>
      <c r="G831" s="121">
        <f>_xll.BDP(C831,$G$11)</f>
        <v>211</v>
      </c>
      <c r="H831" s="122">
        <f>IF(OR(OR(G831="#N/A N/A",G831="#N/A Real Time"),OR(F831="#N/A N/A",F831="#N/A Real Time")),0,  G831 - F831)</f>
        <v>6</v>
      </c>
      <c r="I831" s="123">
        <f>IF(OR(F831=0,F831="#N/A N/A"),0,H831 / F831*100)</f>
        <v>2.9268292682926833</v>
      </c>
      <c r="J831" s="124">
        <v>105900</v>
      </c>
      <c r="K831" s="120" t="str">
        <f>CONCATENATE(D856,D831, " Curncy")</f>
        <v>EURJPY Curncy</v>
      </c>
      <c r="L831" s="120">
        <f>IF(D831 = D856,1,_xll.BDP(K831,$L$11))</f>
        <v>1</v>
      </c>
      <c r="M831" s="260">
        <f>IF(D831 = D856,1,_xll.BDP(K831,$M$11)*L831)</f>
        <v>126.66</v>
      </c>
      <c r="N831" s="126">
        <f>H831*J831*V831/M831</f>
        <v>5016.5798199905257</v>
      </c>
      <c r="O831" s="127">
        <f>N831 / AA855</f>
        <v>3.4417520650259064E-4</v>
      </c>
      <c r="P831" s="268">
        <f>N831 / AA856</f>
        <v>2.3388391334784914E-5</v>
      </c>
      <c r="Q831" s="128">
        <f>IF(OR(OR(J831=0,G831 = "#N/A N/A"),G831="#N/A Real Time"),0,G831*J831*V831/M831)</f>
        <v>176416.39033633348</v>
      </c>
      <c r="R831" s="129">
        <f>Q831 / AA855*100</f>
        <v>1.2103494762007769</v>
      </c>
      <c r="S831" s="273">
        <f>Q831 / AA856*100</f>
        <v>8.2249176193993606E-2</v>
      </c>
      <c r="T831" s="129">
        <f>IF(S831&lt;0,R831,0)</f>
        <v>0</v>
      </c>
      <c r="U831" s="273">
        <f>IF(S831&gt;0,R831,0)</f>
        <v>1.2103494762007769</v>
      </c>
      <c r="V831" s="120">
        <f>IF(EXACT(D831,UPPER(D831)),1,0.01)/X831</f>
        <v>1</v>
      </c>
      <c r="W831" s="120">
        <v>0</v>
      </c>
      <c r="X831" s="120">
        <v>1</v>
      </c>
      <c r="Y831" s="127">
        <f>IF(AND(S831&lt;0,O831&gt;0),O831,0)</f>
        <v>0</v>
      </c>
      <c r="Z831" s="127">
        <f>IF(AND(S831&gt;0,O831&gt;0),O831,0)</f>
        <v>3.4417520650259064E-4</v>
      </c>
      <c r="AA831" s="218"/>
      <c r="AB831" s="130">
        <f>_xll.BDH(C831,$AB$11,$D$1,$D$1)</f>
        <v>208</v>
      </c>
      <c r="AC831" s="130">
        <f>IF(OR(OR(F831="#N/A N/A",F831="#N/A Real Time"),OR(AB831="#N/A N/A",AB831="#N/A Real Time")),0,  F831 - AB831)</f>
        <v>-3</v>
      </c>
      <c r="AD831" s="177">
        <f>IF(OR(AB831=0,AB831="#N/A N/A"),0,AC831 / AB831*100)</f>
        <v>-1.4423076923076923</v>
      </c>
      <c r="AE831" s="132">
        <v>105900</v>
      </c>
      <c r="AF831" s="133">
        <f>IF(D831 = D856,1,_xll.BDP(K831,$AF$11)*L831)</f>
        <v>126.57</v>
      </c>
      <c r="AG831" s="134">
        <f>AC831*AE831*V831/AF831 / AI855</f>
        <v>-1.7185144367986747E-4</v>
      </c>
      <c r="AH831" s="278">
        <f>AC831*AE831*V831/AF831 / AI856</f>
        <v>-1.167862143422711E-5</v>
      </c>
      <c r="AI831" s="223"/>
      <c r="AJ831" s="73"/>
      <c r="AK831" s="65"/>
    </row>
    <row r="832" spans="1:37" hidden="1" x14ac:dyDescent="0.2">
      <c r="B832" s="120">
        <v>1464</v>
      </c>
      <c r="C832" s="120" t="s">
        <v>1574</v>
      </c>
      <c r="D832" s="120" t="str">
        <f>_xll.BDP(C832,$D$11)</f>
        <v>NOK</v>
      </c>
      <c r="E832" s="120" t="s">
        <v>291</v>
      </c>
      <c r="F832" s="121">
        <f>_xll.BDP(C832,$F$11)</f>
        <v>186.6</v>
      </c>
      <c r="G832" s="121">
        <f>_xll.BDP(C832,$G$11)</f>
        <v>191.1</v>
      </c>
      <c r="H832" s="122">
        <f>IF(OR(OR(G832="#N/A N/A",G832="#N/A Real Time"),OR(F832="#N/A N/A",F832="#N/A Real Time")),0,  G832 - F832)</f>
        <v>4.5</v>
      </c>
      <c r="I832" s="123">
        <f>IF(OR(F832=0,F832="#N/A N/A"),0,H832 / F832*100)</f>
        <v>2.411575562700965</v>
      </c>
      <c r="J832" s="124">
        <v>-43812</v>
      </c>
      <c r="K832" s="120" t="str">
        <f>CONCATENATE(D856,D832, " Curncy")</f>
        <v>EURNOK Curncy</v>
      </c>
      <c r="L832" s="120">
        <f>IF(D832 = D856,1,_xll.BDP(K832,$L$11))</f>
        <v>1</v>
      </c>
      <c r="M832" s="260">
        <f>IF(D832 = D856,1,_xll.BDP(K832,$M$11)*L832)</f>
        <v>9.6133000000000006</v>
      </c>
      <c r="N832" s="126">
        <f>H832*J832*V832/M832</f>
        <v>-20508.462234612463</v>
      </c>
      <c r="O832" s="127">
        <f>N832 / AA855</f>
        <v>-1.4070351669719183E-3</v>
      </c>
      <c r="P832" s="268">
        <f>N832 / AA856</f>
        <v>-9.5614932410001933E-5</v>
      </c>
      <c r="Q832" s="128">
        <f>IF(OR(OR(J832=0,G832 = "#N/A N/A"),G832="#N/A Real Time"),0,G832*J832*V832/M832)</f>
        <v>-870926.02956320927</v>
      </c>
      <c r="R832" s="129">
        <f>Q832 / AA855*100</f>
        <v>-5.975209342407414</v>
      </c>
      <c r="S832" s="273">
        <f>Q832 / AA856*100</f>
        <v>-0.40604474630114157</v>
      </c>
      <c r="T832" s="129">
        <f>IF(S832&lt;0,R832,0)</f>
        <v>-5.975209342407414</v>
      </c>
      <c r="U832" s="273">
        <f>IF(S832&gt;0,R832,0)</f>
        <v>0</v>
      </c>
      <c r="V832" s="120">
        <f>IF(EXACT(D832,UPPER(D832)),1,0.01)/X832</f>
        <v>1</v>
      </c>
      <c r="W832" s="120">
        <v>0</v>
      </c>
      <c r="X832" s="120">
        <v>1</v>
      </c>
      <c r="Y832" s="127">
        <f>IF(AND(S832&lt;0,O832&gt;0),O832,0)</f>
        <v>0</v>
      </c>
      <c r="Z832" s="127">
        <f>IF(AND(S832&gt;0,O832&gt;0),O832,0)</f>
        <v>0</v>
      </c>
      <c r="AA832" s="3"/>
      <c r="AB832" s="130">
        <f>_xll.BDH(C832,$AB$11,$D$1,$D$1)</f>
        <v>188.1</v>
      </c>
      <c r="AC832" s="130">
        <f>IF(OR(OR(F832="#N/A N/A",F832="#N/A Real Time"),OR(AB832="#N/A N/A",AB832="#N/A Real Time")),0,  F832 - AB832)</f>
        <v>-1.5</v>
      </c>
      <c r="AD832" s="177">
        <f>IF(OR(AB832=0,AB832="#N/A N/A"),0,AC832 / AB832*100)</f>
        <v>-0.79744816586921841</v>
      </c>
      <c r="AE832" s="132">
        <v>-43812</v>
      </c>
      <c r="AF832" s="133">
        <f>IF(D832 = D856,1,_xll.BDP(K832,$AF$11)*L832)</f>
        <v>9.5894999999999992</v>
      </c>
      <c r="AG832" s="134">
        <f>AC832*AE832*V832/AF832 / AI855</f>
        <v>4.6919688991854186E-4</v>
      </c>
      <c r="AH832" s="278">
        <f>AC832*AE832*V832/AF832 / AI856</f>
        <v>3.1885521227758631E-5</v>
      </c>
      <c r="AI832" s="75"/>
      <c r="AJ832" s="73"/>
      <c r="AK832" s="65"/>
    </row>
    <row r="833" spans="1:37" hidden="1" x14ac:dyDescent="0.2">
      <c r="A833" s="120"/>
      <c r="B833" s="120">
        <v>6244</v>
      </c>
      <c r="C833" s="120" t="s">
        <v>1124</v>
      </c>
      <c r="D833" s="120" t="str">
        <f>_xll.BDP(C833,$D$11)</f>
        <v>GBp</v>
      </c>
      <c r="E833" s="120" t="s">
        <v>1322</v>
      </c>
      <c r="F833" s="121">
        <f>_xll.BDP(C833,$F$11)</f>
        <v>192</v>
      </c>
      <c r="G833" s="121">
        <f>_xll.BDP(C833,$G$11)</f>
        <v>191.75</v>
      </c>
      <c r="H833" s="122">
        <f>IF(OR(OR(G833="#N/A N/A",G833="#N/A Real Time"),OR(F833="#N/A N/A",F833="#N/A Real Time")),0,  G833 - F833)</f>
        <v>-0.25</v>
      </c>
      <c r="I833" s="123">
        <f>IF(OR(F833=0,F833="#N/A N/A"),0,H833 / F833*100)</f>
        <v>-0.13020833333333331</v>
      </c>
      <c r="J833" s="124">
        <v>-139000</v>
      </c>
      <c r="K833" s="120" t="str">
        <f>CONCATENATE(D856,D833, " Curncy")</f>
        <v>EURGBp Curncy</v>
      </c>
      <c r="L833" s="120">
        <f>IF(D833 = D856,1,_xll.BDP(K833,$L$11))</f>
        <v>1</v>
      </c>
      <c r="M833" s="260">
        <f>IF(D833 = D856,1,_xll.BDP(K833,$M$11)*L833)</f>
        <v>0.86363000000000001</v>
      </c>
      <c r="N833" s="126">
        <f>H833*J833*V833/M833</f>
        <v>402.37138589442236</v>
      </c>
      <c r="O833" s="127">
        <f>N833 / AA855</f>
        <v>2.7605711420975245E-5</v>
      </c>
      <c r="P833" s="268">
        <f>N833 / AA856</f>
        <v>1.8759433265105065E-6</v>
      </c>
      <c r="Q833" s="128">
        <f>IF(OR(OR(J833=0,G833 = "#N/A N/A"),G833="#N/A Real Time"),0,G833*J833*V833/M833)</f>
        <v>-308618.85298102198</v>
      </c>
      <c r="R833" s="129">
        <f>Q833 / AA855*100</f>
        <v>-2.1173580659888014</v>
      </c>
      <c r="S833" s="273">
        <f>Q833 / AA856*100</f>
        <v>-0.14388485314335586</v>
      </c>
      <c r="T833" s="129">
        <f>IF(S833&lt;0,R833,0)</f>
        <v>-2.1173580659888014</v>
      </c>
      <c r="U833" s="273">
        <f>IF(S833&gt;0,R833,0)</f>
        <v>0</v>
      </c>
      <c r="V833" s="120">
        <f>IF(EXACT(D833,UPPER(D833)),1,0.01)/X833</f>
        <v>0.01</v>
      </c>
      <c r="W833" s="120">
        <v>0</v>
      </c>
      <c r="X833" s="120">
        <v>1</v>
      </c>
      <c r="Y833" s="127">
        <f>IF(AND(S833&lt;0,O833&gt;0),O833,0)</f>
        <v>2.7605711420975245E-5</v>
      </c>
      <c r="Z833" s="127">
        <f>IF(AND(S833&gt;0,O833&gt;0),O833,0)</f>
        <v>0</v>
      </c>
      <c r="AA833" s="120"/>
      <c r="AB833" s="130">
        <f>_xll.BDH(C833,$AB$11,$D$1,$D$1)</f>
        <v>190.2</v>
      </c>
      <c r="AC833" s="130">
        <f>IF(OR(OR(F833="#N/A N/A",F833="#N/A Real Time"),OR(AB833="#N/A N/A",AB833="#N/A Real Time")),0,  F833 - AB833)</f>
        <v>1.8000000000000114</v>
      </c>
      <c r="AD833" s="177">
        <f>IF(OR(AB833=0,AB833="#N/A N/A"),0,AC833 / AB833*100)</f>
        <v>0.94637223974764018</v>
      </c>
      <c r="AE833" s="132">
        <v>-139000</v>
      </c>
      <c r="AF833" s="133">
        <f>IF(D833 = D856,1,_xll.BDP(K833,$AF$11)*L833)</f>
        <v>0.86409000000000002</v>
      </c>
      <c r="AG833" s="134">
        <f>AC833*AE833*V833/AF833 / AI855</f>
        <v>-1.9824172879982264E-4</v>
      </c>
      <c r="AH833" s="278">
        <f>AC833*AE833*V833/AF833 / AI856</f>
        <v>-1.3472043373884515E-5</v>
      </c>
      <c r="AI833" s="135"/>
      <c r="AJ833" s="73"/>
      <c r="AK833" s="65"/>
    </row>
    <row r="834" spans="1:37" s="117" customFormat="1" ht="12" hidden="1" customHeight="1" x14ac:dyDescent="0.2">
      <c r="A834" s="120"/>
      <c r="B834" s="120">
        <v>20956</v>
      </c>
      <c r="C834" s="120" t="s">
        <v>208</v>
      </c>
      <c r="D834" s="120" t="str">
        <f>_xll.BDP(C834,$D$11)</f>
        <v>AUD</v>
      </c>
      <c r="E834" s="120" t="s">
        <v>408</v>
      </c>
      <c r="F834" s="121">
        <f>_xll.BDP(C834,$F$11)</f>
        <v>2.64</v>
      </c>
      <c r="G834" s="121">
        <f>_xll.BDP(C834,$G$11)</f>
        <v>2.65</v>
      </c>
      <c r="H834" s="122">
        <f>IF(OR(OR(G834="#N/A N/A",G834="#N/A Real Time"),OR(F834="#N/A N/A",F834="#N/A Real Time")),0,  G834 - F834)</f>
        <v>9.9999999999997868E-3</v>
      </c>
      <c r="I834" s="123">
        <f>IF(OR(F834=0,F834="#N/A N/A"),0,H834 / F834*100)</f>
        <v>0.37878787878787068</v>
      </c>
      <c r="J834" s="124">
        <v>-89000</v>
      </c>
      <c r="K834" s="120" t="str">
        <f>CONCATENATE(D856,D834, " Curncy")</f>
        <v>EURAUD Curncy</v>
      </c>
      <c r="L834" s="120">
        <f>IF(D834 = D856,1,_xll.BDP(K834,$L$11))</f>
        <v>1</v>
      </c>
      <c r="M834" s="260">
        <f>IF(D834 = D856,1,_xll.BDP(K834,$M$11)*L834)</f>
        <v>1.5764800000000001</v>
      </c>
      <c r="N834" s="126">
        <f>H834*J834*V834/M834</f>
        <v>-564.54886836495291</v>
      </c>
      <c r="O834" s="127">
        <f>N834 / AA855</f>
        <v>-3.8732309725449255E-5</v>
      </c>
      <c r="P834" s="268">
        <f>N834 / AA856</f>
        <v>-2.6320501885195619E-6</v>
      </c>
      <c r="Q834" s="128">
        <f>IF(OR(OR(J834=0,G834 = "#N/A N/A"),G834="#N/A Real Time"),0,G834*J834*V834/M834)</f>
        <v>-149605.45011671571</v>
      </c>
      <c r="R834" s="129">
        <f>Q834 / AA855*100</f>
        <v>-1.0264062077244271</v>
      </c>
      <c r="S834" s="273">
        <f>Q834 / AA856*100</f>
        <v>-6.9749329995769882E-2</v>
      </c>
      <c r="T834" s="129">
        <f>IF(S834&lt;0,R834,0)</f>
        <v>-1.0264062077244271</v>
      </c>
      <c r="U834" s="273">
        <f>IF(S834&gt;0,R834,0)</f>
        <v>0</v>
      </c>
      <c r="V834" s="120">
        <f>IF(EXACT(D834,UPPER(D834)),1,0.01)/X834</f>
        <v>1</v>
      </c>
      <c r="W834" s="120">
        <v>0</v>
      </c>
      <c r="X834" s="120">
        <v>1</v>
      </c>
      <c r="Y834" s="127">
        <f>IF(AND(S834&lt;0,O834&gt;0),O834,0)</f>
        <v>0</v>
      </c>
      <c r="Z834" s="127">
        <f>IF(AND(S834&gt;0,O834&gt;0),O834,0)</f>
        <v>0</v>
      </c>
      <c r="AA834" s="120"/>
      <c r="AB834" s="130">
        <f>_xll.BDH(C834,$AB$11,$D$1,$D$1)</f>
        <v>2.59</v>
      </c>
      <c r="AC834" s="130">
        <f>IF(OR(OR(F834="#N/A N/A",F834="#N/A Real Time"),OR(AB834="#N/A N/A",AB834="#N/A Real Time")),0,  F834 - AB834)</f>
        <v>5.0000000000000266E-2</v>
      </c>
      <c r="AD834" s="177">
        <f>IF(OR(AB834=0,AB834="#N/A N/A"),0,AC834 / AB834*100)</f>
        <v>1.9305019305019409</v>
      </c>
      <c r="AE834" s="132">
        <v>-89000</v>
      </c>
      <c r="AF834" s="133">
        <f>IF(D834 = D856,1,_xll.BDP(K834,$AF$11)*L834)</f>
        <v>1.57491</v>
      </c>
      <c r="AG834" s="134">
        <f>AC834*AE834*V834/AF834 / AI855</f>
        <v>-1.9345101848737762E-4</v>
      </c>
      <c r="AH834" s="278">
        <f>AC834*AE834*V834/AF834 / AI856</f>
        <v>-1.3146477926530361E-5</v>
      </c>
      <c r="AI834" s="135"/>
      <c r="AJ834" s="73"/>
      <c r="AK834" s="65"/>
    </row>
    <row r="835" spans="1:37" hidden="1" x14ac:dyDescent="0.2">
      <c r="A835" s="209"/>
      <c r="B835" s="120">
        <v>2230</v>
      </c>
      <c r="C835" s="120" t="s">
        <v>962</v>
      </c>
      <c r="D835" s="120" t="str">
        <f>_xll.BDP(C835,$D$11)</f>
        <v>USD</v>
      </c>
      <c r="E835" s="120" t="s">
        <v>1033</v>
      </c>
      <c r="F835" s="121">
        <f>_xll.BDP(C835,$F$11)</f>
        <v>42.01</v>
      </c>
      <c r="G835" s="121">
        <f>_xll.BDP(C835,$G$11)</f>
        <v>42.01</v>
      </c>
      <c r="H835" s="122">
        <f>IF(OR(OR(G835="#N/A N/A",G835="#N/A Real Time"),OR(F835="#N/A N/A",F835="#N/A Real Time")),0,  G835 - F835)</f>
        <v>0</v>
      </c>
      <c r="I835" s="123">
        <f>IF(OR(F835=0,F835="#N/A N/A"),0,H835 / F835*100)</f>
        <v>0</v>
      </c>
      <c r="J835" s="124">
        <v>-16600</v>
      </c>
      <c r="K835" s="120" t="str">
        <f>CONCATENATE(D856,D835, " Curncy")</f>
        <v>EURUSD Curncy</v>
      </c>
      <c r="L835" s="120">
        <f>IF(D835 = D856,1,_xll.BDP(K835,$L$11))</f>
        <v>1</v>
      </c>
      <c r="M835" s="260">
        <f>IF(D835 = D856,1,_xll.BDP(K835,$M$11)*L835)</f>
        <v>1.1314</v>
      </c>
      <c r="N835" s="126">
        <f>H835*J835*V835/M835</f>
        <v>0</v>
      </c>
      <c r="O835" s="127">
        <f>N835 / AA855</f>
        <v>0</v>
      </c>
      <c r="P835" s="268">
        <f>N835 / AA856</f>
        <v>0</v>
      </c>
      <c r="Q835" s="128">
        <f>IF(OR(OR(J835=0,G835 = "#N/A N/A"),G835="#N/A Real Time"),0,G835*J835*V835/M835)</f>
        <v>-616374.40339402517</v>
      </c>
      <c r="R835" s="129">
        <f>Q835 / AA855*100</f>
        <v>-4.2287932253303673</v>
      </c>
      <c r="S835" s="273">
        <f>Q835 / AA856*100</f>
        <v>-0.28736721576476909</v>
      </c>
      <c r="T835" s="129">
        <f>IF(S835&lt;0,R835,0)</f>
        <v>-4.2287932253303673</v>
      </c>
      <c r="U835" s="273">
        <f>IF(S835&gt;0,R835,0)</f>
        <v>0</v>
      </c>
      <c r="V835" s="120">
        <f>IF(EXACT(D835,UPPER(D835)),1,0.01)/X835</f>
        <v>1</v>
      </c>
      <c r="W835" s="120">
        <v>0</v>
      </c>
      <c r="X835" s="120">
        <v>1</v>
      </c>
      <c r="Y835" s="127">
        <f>IF(AND(S835&lt;0,O835&gt;0),O835,0)</f>
        <v>0</v>
      </c>
      <c r="Z835" s="127">
        <f>IF(AND(S835&gt;0,O835&gt;0),O835,0)</f>
        <v>0</v>
      </c>
      <c r="AA835" s="218"/>
      <c r="AB835" s="130">
        <f>_xll.BDH(C835,$AB$11,$D$1,$D$1)</f>
        <v>42.28</v>
      </c>
      <c r="AC835" s="130">
        <f>IF(OR(OR(F835="#N/A N/A",F835="#N/A Real Time"),OR(AB835="#N/A N/A",AB835="#N/A Real Time")),0,  F835 - AB835)</f>
        <v>-0.27000000000000313</v>
      </c>
      <c r="AD835" s="177">
        <f>IF(OR(AB835=0,AB835="#N/A N/A"),0,AC835 / AB835*100)</f>
        <v>-0.63859981078524863</v>
      </c>
      <c r="AE835" s="132">
        <v>-16600</v>
      </c>
      <c r="AF835" s="133">
        <f>IF(D835 = D856,1,_xll.BDP(K835,$AF$11)*L835)</f>
        <v>1.1298999999999999</v>
      </c>
      <c r="AG835" s="134">
        <f>AC835*AE835*V835/AF835 / AI855</f>
        <v>2.7158050635550787E-4</v>
      </c>
      <c r="AH835" s="278">
        <f>AC835*AE835*V835/AF835 / AI856</f>
        <v>1.8455974850872036E-5</v>
      </c>
      <c r="AI835" s="223"/>
      <c r="AJ835" s="73"/>
      <c r="AK835" s="65"/>
    </row>
    <row r="836" spans="1:37" hidden="1" x14ac:dyDescent="0.2">
      <c r="B836" s="120">
        <v>18529</v>
      </c>
      <c r="C836" s="120" t="s">
        <v>43</v>
      </c>
      <c r="D836" s="120" t="str">
        <f>_xll.BDP(C836,$D$11)</f>
        <v>USD</v>
      </c>
      <c r="E836" s="120" t="s">
        <v>290</v>
      </c>
      <c r="F836" s="121">
        <f>_xll.BDP(C836,$F$11)</f>
        <v>33.93</v>
      </c>
      <c r="G836" s="121">
        <f>_xll.BDP(C836,$G$11)</f>
        <v>33.93</v>
      </c>
      <c r="H836" s="122">
        <f>IF(OR(OR(G836="#N/A N/A",G836="#N/A Real Time"),OR(F836="#N/A N/A",F836="#N/A Real Time")),0,  G836 - F836)</f>
        <v>0</v>
      </c>
      <c r="I836" s="123">
        <f>IF(OR(F836=0,F836="#N/A N/A"),0,H836 / F836*100)</f>
        <v>0</v>
      </c>
      <c r="J836" s="124">
        <v>-4248</v>
      </c>
      <c r="K836" s="120" t="str">
        <f>CONCATENATE(D856,D836, " Curncy")</f>
        <v>EURUSD Curncy</v>
      </c>
      <c r="L836" s="120">
        <f>IF(D836 = D856,1,_xll.BDP(K836,$L$11))</f>
        <v>1</v>
      </c>
      <c r="M836" s="260">
        <f>IF(D836 = D856,1,_xll.BDP(K836,$M$11)*L836)</f>
        <v>1.1314</v>
      </c>
      <c r="N836" s="126">
        <f>H836*J836*V836/M836</f>
        <v>0</v>
      </c>
      <c r="O836" s="127">
        <f>N836 / AA855</f>
        <v>0</v>
      </c>
      <c r="P836" s="268">
        <f>N836 / AA856</f>
        <v>0</v>
      </c>
      <c r="Q836" s="128">
        <f>IF(OR(OR(J836=0,G836 = "#N/A N/A"),G836="#N/A Real Time"),0,G836*J836*V836/M836)</f>
        <v>-127394.94431677567</v>
      </c>
      <c r="R836" s="129">
        <f>Q836 / AA855*100</f>
        <v>-0.87402538863011869</v>
      </c>
      <c r="S836" s="273">
        <f>Q836 / AA856*100</f>
        <v>-5.9394306851864462E-2</v>
      </c>
      <c r="T836" s="129">
        <f>IF(S836&lt;0,R836,0)</f>
        <v>-0.87402538863011869</v>
      </c>
      <c r="U836" s="273">
        <f>IF(S836&gt;0,R836,0)</f>
        <v>0</v>
      </c>
      <c r="V836" s="120">
        <f>IF(EXACT(D836,UPPER(D836)),1,0.01)/X836</f>
        <v>1</v>
      </c>
      <c r="W836" s="120">
        <v>0</v>
      </c>
      <c r="X836" s="120">
        <v>1</v>
      </c>
      <c r="Y836" s="127">
        <f>IF(AND(S836&lt;0,O836&gt;0),O836,0)</f>
        <v>0</v>
      </c>
      <c r="Z836" s="127">
        <f>IF(AND(S836&gt;0,O836&gt;0),O836,0)</f>
        <v>0</v>
      </c>
      <c r="AA836" s="3"/>
      <c r="AB836" s="130">
        <f>_xll.BDH(C836,$AB$11,$D$1,$D$1)</f>
        <v>33.090000000000003</v>
      </c>
      <c r="AC836" s="130">
        <f>IF(OR(OR(F836="#N/A N/A",F836="#N/A Real Time"),OR(AB836="#N/A N/A",AB836="#N/A Real Time")),0,  F836 - AB836)</f>
        <v>0.83999999999999631</v>
      </c>
      <c r="AD836" s="177">
        <f>IF(OR(AB836=0,AB836="#N/A N/A"),0,AC836 / AB836*100)</f>
        <v>2.5385312783318108</v>
      </c>
      <c r="AE836" s="132">
        <v>-4248</v>
      </c>
      <c r="AF836" s="133">
        <f>IF(D836 = D856,1,_xll.BDP(K836,$AF$11)*L836)</f>
        <v>1.1298999999999999</v>
      </c>
      <c r="AG836" s="134">
        <f>AC836*AE836*V836/AF836 / AI855</f>
        <v>-2.1621734771050207E-4</v>
      </c>
      <c r="AH836" s="278">
        <f>AC836*AE836*V836/AF836 / AI856</f>
        <v>-1.4693624315007284E-5</v>
      </c>
      <c r="AI836" s="75"/>
      <c r="AJ836" s="73"/>
      <c r="AK836" s="65"/>
    </row>
    <row r="837" spans="1:37" s="117" customFormat="1" ht="12" hidden="1" customHeight="1" x14ac:dyDescent="0.2">
      <c r="A837" s="120"/>
      <c r="B837" s="120">
        <v>24605</v>
      </c>
      <c r="C837" s="120" t="s">
        <v>1660</v>
      </c>
      <c r="D837" s="120" t="str">
        <f>_xll.BDP(C837,$D$11)</f>
        <v>EUR</v>
      </c>
      <c r="E837" s="120" t="s">
        <v>1661</v>
      </c>
      <c r="F837" s="121">
        <f>_xll.BDP(C837,$F$11)</f>
        <v>14.34</v>
      </c>
      <c r="G837" s="121">
        <f>_xll.BDP(C837,$G$11)</f>
        <v>14.61</v>
      </c>
      <c r="H837" s="122">
        <f>IF(OR(OR(G837="#N/A N/A",G837="#N/A Real Time"),OR(F837="#N/A N/A",F837="#N/A Real Time")),0,  G837 - F837)</f>
        <v>0.26999999999999957</v>
      </c>
      <c r="I837" s="123">
        <f>IF(OR(F837=0,F837="#N/A N/A"),0,H837 / F837*100)</f>
        <v>1.8828451882845159</v>
      </c>
      <c r="J837" s="124">
        <v>-10000</v>
      </c>
      <c r="K837" s="120" t="str">
        <f>CONCATENATE(D856,D837, " Curncy")</f>
        <v>EUREUR Curncy</v>
      </c>
      <c r="L837" s="120">
        <f>IF(D837 = D856,1,_xll.BDP(K837,$L$11))</f>
        <v>1</v>
      </c>
      <c r="M837" s="260">
        <f>IF(D837 = D856,1,_xll.BDP(K837,$M$11)*L837)</f>
        <v>1</v>
      </c>
      <c r="N837" s="126">
        <f>H837*J837*V837/M837</f>
        <v>-2699.9999999999959</v>
      </c>
      <c r="O837" s="127">
        <f>N837 / AA855</f>
        <v>-1.8524036114285296E-4</v>
      </c>
      <c r="P837" s="268">
        <f>N837 / AA856</f>
        <v>-1.2587989999138184E-5</v>
      </c>
      <c r="Q837" s="128">
        <f>IF(OR(OR(J837=0,G837 = "#N/A N/A"),G837="#N/A Real Time"),0,G837*J837*V837/M837)</f>
        <v>-146100</v>
      </c>
      <c r="R837" s="129">
        <f>Q837 / AA855*100</f>
        <v>-1.002356176406328</v>
      </c>
      <c r="S837" s="273">
        <f>Q837 / AA856*100</f>
        <v>-6.8115012550892279E-2</v>
      </c>
      <c r="T837" s="129">
        <f>IF(S837&lt;0,R837,0)</f>
        <v>-1.002356176406328</v>
      </c>
      <c r="U837" s="273">
        <f>IF(S837&gt;0,R837,0)</f>
        <v>0</v>
      </c>
      <c r="V837" s="120">
        <f>IF(EXACT(D837,UPPER(D837)),1,0.01)/X837</f>
        <v>1</v>
      </c>
      <c r="W837" s="120">
        <v>0</v>
      </c>
      <c r="X837" s="120">
        <v>1</v>
      </c>
      <c r="Y837" s="127">
        <f>IF(AND(S837&lt;0,O837&gt;0),O837,0)</f>
        <v>0</v>
      </c>
      <c r="Z837" s="127">
        <f>IF(AND(S837&gt;0,O837&gt;0),O837,0)</f>
        <v>0</v>
      </c>
      <c r="AA837" s="120"/>
      <c r="AB837" s="130">
        <f>_xll.BDH(C837,$AB$11,$D$1,$D$1)</f>
        <v>14.27</v>
      </c>
      <c r="AC837" s="130">
        <f>IF(OR(OR(F837="#N/A N/A",F837="#N/A Real Time"),OR(AB837="#N/A N/A",AB837="#N/A Real Time")),0,  F837 - AB837)</f>
        <v>7.0000000000000284E-2</v>
      </c>
      <c r="AD837" s="177">
        <f>IF(OR(AB837=0,AB837="#N/A N/A"),0,AC837 / AB837*100)</f>
        <v>0.49053959355291021</v>
      </c>
      <c r="AE837" s="132">
        <v>-10000</v>
      </c>
      <c r="AF837" s="133">
        <f>IF(D837 = D856,1,_xll.BDP(K837,$AF$11)*L837)</f>
        <v>1</v>
      </c>
      <c r="AG837" s="134">
        <f>AC837*AE837*V837/AF837 / AI855</f>
        <v>-4.7925294487228961E-5</v>
      </c>
      <c r="AH837" s="278">
        <f>AC837*AE837*V837/AF837 / AI856</f>
        <v>-3.2568907159304119E-6</v>
      </c>
      <c r="AI837" s="135"/>
      <c r="AJ837" s="73"/>
      <c r="AK837" s="65"/>
    </row>
    <row r="838" spans="1:37" hidden="1" x14ac:dyDescent="0.2">
      <c r="B838" s="120">
        <v>26989</v>
      </c>
      <c r="C838" s="120" t="s">
        <v>132</v>
      </c>
      <c r="D838" s="120" t="str">
        <f>_xll.BDP(C838,$D$11)</f>
        <v>NOK</v>
      </c>
      <c r="E838" s="120" t="s">
        <v>287</v>
      </c>
      <c r="F838" s="121">
        <f>_xll.BDP(C838,$F$11)</f>
        <v>57</v>
      </c>
      <c r="G838" s="121">
        <f>_xll.BDP(C838,$G$11)</f>
        <v>56.4</v>
      </c>
      <c r="H838" s="122">
        <f>IF(OR(OR(G838="#N/A N/A",G838="#N/A Real Time"),OR(F838="#N/A N/A",F838="#N/A Real Time")),0,  G838 - F838)</f>
        <v>-0.60000000000000142</v>
      </c>
      <c r="I838" s="123">
        <f>IF(OR(F838=0,F838="#N/A N/A"),0,H838 / F838*100)</f>
        <v>-1.052631578947371</v>
      </c>
      <c r="J838" s="124">
        <v>59024</v>
      </c>
      <c r="K838" s="120" t="str">
        <f>CONCATENATE(D856,D838, " Curncy")</f>
        <v>EURNOK Curncy</v>
      </c>
      <c r="L838" s="120">
        <f>IF(D838 = D856,1,_xll.BDP(K838,$L$11))</f>
        <v>1</v>
      </c>
      <c r="M838" s="260">
        <f>IF(D838 = D856,1,_xll.BDP(K838,$M$11)*L838)</f>
        <v>9.6133000000000006</v>
      </c>
      <c r="N838" s="126">
        <f>H838*J838*V838/M838</f>
        <v>-3683.8962687110647</v>
      </c>
      <c r="O838" s="127">
        <f>N838 / AA855</f>
        <v>-2.5274306489957301E-4</v>
      </c>
      <c r="P838" s="268">
        <f>N838 / AA856</f>
        <v>-1.7175129403110159E-5</v>
      </c>
      <c r="Q838" s="128">
        <f>IF(OR(OR(J838=0,G838 = "#N/A N/A"),G838="#N/A Real Time"),0,G838*J838*V838/M838)</f>
        <v>346286.24925883929</v>
      </c>
      <c r="R838" s="129">
        <f>Q838 / AA855*100</f>
        <v>2.3757848100559809</v>
      </c>
      <c r="S838" s="273">
        <f>Q838 / AA856*100</f>
        <v>0.16144621638923512</v>
      </c>
      <c r="T838" s="129">
        <f>IF(S838&lt;0,R838,0)</f>
        <v>0</v>
      </c>
      <c r="U838" s="273">
        <f>IF(S838&gt;0,R838,0)</f>
        <v>2.3757848100559809</v>
      </c>
      <c r="V838" s="120">
        <f>IF(EXACT(D838,UPPER(D838)),1,0.01)/X838</f>
        <v>1</v>
      </c>
      <c r="W838" s="120">
        <v>0</v>
      </c>
      <c r="X838" s="120">
        <v>1</v>
      </c>
      <c r="Y838" s="127">
        <f>IF(AND(S838&lt;0,O838&gt;0),O838,0)</f>
        <v>0</v>
      </c>
      <c r="Z838" s="127">
        <f>IF(AND(S838&gt;0,O838&gt;0),O838,0)</f>
        <v>0</v>
      </c>
      <c r="AA838" s="3"/>
      <c r="AB838" s="130">
        <f>_xll.BDH(C838,$AB$11,$D$1,$D$1)</f>
        <v>58.5</v>
      </c>
      <c r="AC838" s="130">
        <f>IF(OR(OR(F838="#N/A N/A",F838="#N/A Real Time"),OR(AB838="#N/A N/A",AB838="#N/A Real Time")),0,  F838 - AB838)</f>
        <v>-1.5</v>
      </c>
      <c r="AD838" s="177">
        <f>IF(OR(AB838=0,AB838="#N/A N/A"),0,AC838 / AB838*100)</f>
        <v>-2.5641025641025639</v>
      </c>
      <c r="AE838" s="132">
        <v>59024</v>
      </c>
      <c r="AF838" s="133">
        <f>IF(D838 = D856,1,_xll.BDP(K838,$AF$11)*L838)</f>
        <v>9.5894999999999992</v>
      </c>
      <c r="AG838" s="134">
        <f>AC838*AE838*V838/AF838 / AI855</f>
        <v>-6.3210712203396369E-4</v>
      </c>
      <c r="AH838" s="278">
        <f>AC838*AE838*V838/AF838 / AI856</f>
        <v>-4.2956518874902436E-5</v>
      </c>
      <c r="AI838" s="75"/>
      <c r="AJ838" s="73"/>
      <c r="AK838" s="65"/>
    </row>
    <row r="839" spans="1:37" s="117" customFormat="1" ht="12" hidden="1" customHeight="1" x14ac:dyDescent="0.2">
      <c r="A839" s="120"/>
      <c r="B839" s="120">
        <v>10304</v>
      </c>
      <c r="C839" s="120" t="s">
        <v>1666</v>
      </c>
      <c r="D839" s="120" t="str">
        <f>_xll.BDP(C839,$D$11)</f>
        <v>GBp</v>
      </c>
      <c r="E839" s="120" t="s">
        <v>1667</v>
      </c>
      <c r="F839" s="121">
        <f>_xll.BDP(C839,$F$11)</f>
        <v>374.5</v>
      </c>
      <c r="G839" s="121">
        <f>_xll.BDP(C839,$G$11)</f>
        <v>375.5</v>
      </c>
      <c r="H839" s="122">
        <f>IF(OR(OR(G839="#N/A N/A",G839="#N/A Real Time"),OR(F839="#N/A N/A",F839="#N/A Real Time")),0,  G839 - F839)</f>
        <v>1</v>
      </c>
      <c r="I839" s="123">
        <f>IF(OR(F839=0,F839="#N/A N/A"),0,H839 / F839*100)</f>
        <v>0.26702269692923897</v>
      </c>
      <c r="J839" s="124">
        <v>17000</v>
      </c>
      <c r="K839" s="120" t="str">
        <f>CONCATENATE(D856,D839, " Curncy")</f>
        <v>EURGBp Curncy</v>
      </c>
      <c r="L839" s="120">
        <f>IF(D839 = D856,1,_xll.BDP(K839,$L$11))</f>
        <v>1</v>
      </c>
      <c r="M839" s="260">
        <f>IF(D839 = D856,1,_xll.BDP(K839,$M$11)*L839)</f>
        <v>0.86363000000000001</v>
      </c>
      <c r="N839" s="126">
        <f>H839*J839*V839/M839</f>
        <v>196.84355568935771</v>
      </c>
      <c r="O839" s="127">
        <f>N839 / AA855</f>
        <v>1.3504952349829617E-5</v>
      </c>
      <c r="P839" s="268">
        <f>N839 / AA856</f>
        <v>9.1772767052312555E-7</v>
      </c>
      <c r="Q839" s="128">
        <f>IF(OR(OR(J839=0,G839 = "#N/A N/A"),G839="#N/A Real Time"),0,G839*J839*V839/M839)</f>
        <v>73914.755161353823</v>
      </c>
      <c r="R839" s="129">
        <f>Q839 / AA855*100</f>
        <v>0.50711096073610218</v>
      </c>
      <c r="S839" s="273">
        <f>Q839 / AA856*100</f>
        <v>3.4460674028143366E-2</v>
      </c>
      <c r="T839" s="129">
        <f>IF(S839&lt;0,R839,0)</f>
        <v>0</v>
      </c>
      <c r="U839" s="273">
        <f>IF(S839&gt;0,R839,0)</f>
        <v>0.50711096073610218</v>
      </c>
      <c r="V839" s="120">
        <f>IF(EXACT(D839,UPPER(D839)),1,0.01)/X839</f>
        <v>0.01</v>
      </c>
      <c r="W839" s="120">
        <v>0</v>
      </c>
      <c r="X839" s="120">
        <v>1</v>
      </c>
      <c r="Y839" s="127">
        <f>IF(AND(S839&lt;0,O839&gt;0),O839,0)</f>
        <v>0</v>
      </c>
      <c r="Z839" s="127">
        <f>IF(AND(S839&gt;0,O839&gt;0),O839,0)</f>
        <v>1.3504952349829617E-5</v>
      </c>
      <c r="AA839" s="120"/>
      <c r="AB839" s="130">
        <f>_xll.BDH(C839,$AB$11,$D$1,$D$1)</f>
        <v>372</v>
      </c>
      <c r="AC839" s="130">
        <f>IF(OR(OR(F839="#N/A N/A",F839="#N/A Real Time"),OR(AB839="#N/A N/A",AB839="#N/A Real Time")),0,  F839 - AB839)</f>
        <v>2.5</v>
      </c>
      <c r="AD839" s="177">
        <f>IF(OR(AB839=0,AB839="#N/A N/A"),0,AC839 / AB839*100)</f>
        <v>0.67204301075268813</v>
      </c>
      <c r="AE839" s="132">
        <v>17000</v>
      </c>
      <c r="AF839" s="133">
        <f>IF(D839 = D856,1,_xll.BDP(K839,$AF$11)*L839)</f>
        <v>0.86409000000000002</v>
      </c>
      <c r="AG839" s="134">
        <f>AC839*AE839*V839/AF839 / AI855</f>
        <v>3.3674154572311788E-5</v>
      </c>
      <c r="AH839" s="278">
        <f>AC839*AE839*V839/AF839 / AI856</f>
        <v>2.2884166402481546E-6</v>
      </c>
      <c r="AI839" s="135"/>
      <c r="AJ839" s="73"/>
      <c r="AK839" s="65"/>
    </row>
    <row r="840" spans="1:37" s="117" customFormat="1" ht="12" hidden="1" customHeight="1" x14ac:dyDescent="0.2">
      <c r="A840" s="209"/>
      <c r="B840" s="120">
        <v>675</v>
      </c>
      <c r="C840" s="120" t="s">
        <v>965</v>
      </c>
      <c r="D840" s="120" t="str">
        <f>_xll.BDP(C840,$D$11)</f>
        <v>USD</v>
      </c>
      <c r="E840" s="120" t="s">
        <v>1036</v>
      </c>
      <c r="F840" s="121">
        <f>_xll.BDP(C840,$F$11)</f>
        <v>190.01</v>
      </c>
      <c r="G840" s="121">
        <f>_xll.BDP(C840,$G$11)</f>
        <v>190.01</v>
      </c>
      <c r="H840" s="122">
        <f>IF(OR(OR(G840="#N/A N/A",G840="#N/A Real Time"),OR(F840="#N/A N/A",F840="#N/A Real Time")),0,  G840 - F840)</f>
        <v>0</v>
      </c>
      <c r="I840" s="123">
        <f>IF(OR(F840=0,F840="#N/A N/A"),0,H840 / F840*100)</f>
        <v>0</v>
      </c>
      <c r="J840" s="124">
        <v>-1970</v>
      </c>
      <c r="K840" s="120" t="str">
        <f>CONCATENATE(D856,D840, " Curncy")</f>
        <v>EURUSD Curncy</v>
      </c>
      <c r="L840" s="120">
        <f>IF(D840 = D856,1,_xll.BDP(K840,$L$11))</f>
        <v>1</v>
      </c>
      <c r="M840" s="260">
        <f>IF(D840 = D856,1,_xll.BDP(K840,$M$11)*L840)</f>
        <v>1.1314</v>
      </c>
      <c r="N840" s="126">
        <f>H840*J840*V840/M840</f>
        <v>0</v>
      </c>
      <c r="O840" s="127">
        <f>N840 / AA855</f>
        <v>0</v>
      </c>
      <c r="P840" s="268">
        <f>N840 / AA856</f>
        <v>0</v>
      </c>
      <c r="Q840" s="128">
        <f>IF(OR(OR(J840=0,G840 = "#N/A N/A"),G840="#N/A Real Time"),0,G840*J840*V840/M840)</f>
        <v>-330846.47339579277</v>
      </c>
      <c r="R840" s="129">
        <f>Q840 / AA855*100</f>
        <v>-2.2698563042472606</v>
      </c>
      <c r="S840" s="273">
        <f>Q840 / AA856*100</f>
        <v>-0.15424785549468084</v>
      </c>
      <c r="T840" s="129">
        <f>IF(S840&lt;0,R840,0)</f>
        <v>-2.2698563042472606</v>
      </c>
      <c r="U840" s="273">
        <f>IF(S840&gt;0,R840,0)</f>
        <v>0</v>
      </c>
      <c r="V840" s="120">
        <f>IF(EXACT(D840,UPPER(D840)),1,0.01)/X840</f>
        <v>1</v>
      </c>
      <c r="W840" s="120">
        <v>0</v>
      </c>
      <c r="X840" s="120">
        <v>1</v>
      </c>
      <c r="Y840" s="127">
        <f>IF(AND(S840&lt;0,O840&gt;0),O840,0)</f>
        <v>0</v>
      </c>
      <c r="Z840" s="127">
        <f>IF(AND(S840&gt;0,O840&gt;0),O840,0)</f>
        <v>0</v>
      </c>
      <c r="AA840" s="218"/>
      <c r="AB840" s="130">
        <f>_xll.BDH(C840,$AB$11,$D$1,$D$1)</f>
        <v>191.54</v>
      </c>
      <c r="AC840" s="130">
        <f>IF(OR(OR(F840="#N/A N/A",F840="#N/A Real Time"),OR(AB840="#N/A N/A",AB840="#N/A Real Time")),0,  F840 - AB840)</f>
        <v>-1.5300000000000011</v>
      </c>
      <c r="AD840" s="177">
        <f>IF(OR(AB840=0,AB840="#N/A N/A"),0,AC840 / AB840*100)</f>
        <v>-0.79878876474887817</v>
      </c>
      <c r="AE840" s="132">
        <v>-1970</v>
      </c>
      <c r="AF840" s="133">
        <f>IF(D840 = D856,1,_xll.BDP(K840,$AF$11)*L840)</f>
        <v>1.1298999999999999</v>
      </c>
      <c r="AG840" s="134">
        <f>AC840*AE840*V840/AF840 / AI855</f>
        <v>1.8263516381216585E-4</v>
      </c>
      <c r="AH840" s="278">
        <f>AC840*AE840*V840/AF840 / AI856</f>
        <v>1.2411457786258991E-5</v>
      </c>
      <c r="AI840" s="223"/>
      <c r="AJ840" s="73"/>
      <c r="AK840" s="65"/>
    </row>
    <row r="841" spans="1:37" s="117" customFormat="1" ht="12" hidden="1" customHeight="1" x14ac:dyDescent="0.2">
      <c r="A841" s="209"/>
      <c r="B841" s="120">
        <v>19183</v>
      </c>
      <c r="C841" s="120" t="s">
        <v>1431</v>
      </c>
      <c r="D841" s="120" t="str">
        <f>_xll.BDP(C841,$D$11)</f>
        <v>GBp</v>
      </c>
      <c r="E841" s="120" t="s">
        <v>1432</v>
      </c>
      <c r="F841" s="121">
        <f>_xll.BDP(C841,$F$11)</f>
        <v>495</v>
      </c>
      <c r="G841" s="121">
        <f>_xll.BDP(C841,$G$11)</f>
        <v>501.4</v>
      </c>
      <c r="H841" s="122">
        <f>IF(OR(OR(G841="#N/A N/A",G841="#N/A Real Time"),OR(F841="#N/A N/A",F841="#N/A Real Time")),0,  G841 - F841)</f>
        <v>6.3999999999999773</v>
      </c>
      <c r="I841" s="123">
        <f>IF(OR(F841=0,F841="#N/A N/A"),0,H841 / F841*100)</f>
        <v>1.2929292929292884</v>
      </c>
      <c r="J841" s="124">
        <v>61688</v>
      </c>
      <c r="K841" s="120" t="str">
        <f>CONCATENATE(D856,D841, " Curncy")</f>
        <v>EURGBp Curncy</v>
      </c>
      <c r="L841" s="120">
        <f>IF(D841 = D856,1,_xll.BDP(K841,$L$11))</f>
        <v>1</v>
      </c>
      <c r="M841" s="260">
        <f>IF(D841 = D856,1,_xll.BDP(K841,$M$11)*L841)</f>
        <v>0.86363000000000001</v>
      </c>
      <c r="N841" s="126">
        <f>H841*J841*V841/M841</f>
        <v>4571.4391579727271</v>
      </c>
      <c r="O841" s="127">
        <f>N841 / AA855</f>
        <v>3.1363520020942552E-4</v>
      </c>
      <c r="P841" s="268">
        <f>N841 / AA856</f>
        <v>2.1313048297122023E-5</v>
      </c>
      <c r="Q841" s="128">
        <f>IF(OR(OR(J841=0,G841 = "#N/A N/A"),G841="#N/A Real Time"),0,G841*J841*V841/M841)</f>
        <v>358143.68653242703</v>
      </c>
      <c r="R841" s="129">
        <f>Q841 / AA855*100</f>
        <v>2.4571357716407261</v>
      </c>
      <c r="S841" s="273">
        <f>Q841 / AA856*100</f>
        <v>0.16697441275276589</v>
      </c>
      <c r="T841" s="129">
        <f>IF(S841&lt;0,R841,0)</f>
        <v>0</v>
      </c>
      <c r="U841" s="273">
        <f>IF(S841&gt;0,R841,0)</f>
        <v>2.4571357716407261</v>
      </c>
      <c r="V841" s="120">
        <f>IF(EXACT(D841,UPPER(D841)),1,0.01)/X841</f>
        <v>0.01</v>
      </c>
      <c r="W841" s="120">
        <v>0</v>
      </c>
      <c r="X841" s="120">
        <v>1</v>
      </c>
      <c r="Y841" s="127">
        <f>IF(AND(S841&lt;0,O841&gt;0),O841,0)</f>
        <v>0</v>
      </c>
      <c r="Z841" s="127">
        <f>IF(AND(S841&gt;0,O841&gt;0),O841,0)</f>
        <v>3.1363520020942552E-4</v>
      </c>
      <c r="AA841" s="218"/>
      <c r="AB841" s="130">
        <f>_xll.BDH(C841,$AB$11,$D$1,$D$1)</f>
        <v>719.4</v>
      </c>
      <c r="AC841" s="130">
        <f>IF(OR(OR(F841="#N/A N/A",F841="#N/A Real Time"),OR(AB841="#N/A N/A",AB841="#N/A Real Time")),0,  F841 - AB841)</f>
        <v>-224.39999999999998</v>
      </c>
      <c r="AD841" s="177">
        <f>IF(OR(AB841=0,AB841="#N/A N/A"),0,AC841 / AB841*100)</f>
        <v>-31.192660550458712</v>
      </c>
      <c r="AE841" s="132">
        <v>61688</v>
      </c>
      <c r="AF841" s="133">
        <f>IF(D841 = D856,1,_xll.BDP(K841,$AF$11)*L841)</f>
        <v>0.86409000000000002</v>
      </c>
      <c r="AG841" s="134">
        <f>AC841*AE841*V841/AF841 / AI855</f>
        <v>-1.0968097785515744E-2</v>
      </c>
      <c r="AH841" s="278">
        <f>AC841*AE841*V841/AF841 / AI856</f>
        <v>-7.4536622531515674E-4</v>
      </c>
      <c r="AI841" s="223"/>
      <c r="AJ841" s="73"/>
      <c r="AK841" s="65"/>
    </row>
    <row r="842" spans="1:37" s="117" customFormat="1" ht="12" hidden="1" customHeight="1" x14ac:dyDescent="0.2">
      <c r="A842" s="209"/>
      <c r="B842" s="120">
        <v>2548</v>
      </c>
      <c r="C842" s="120" t="s">
        <v>551</v>
      </c>
      <c r="D842" s="120" t="str">
        <f>_xll.BDP(C842,$D$11)</f>
        <v>EUR</v>
      </c>
      <c r="E842" s="120" t="s">
        <v>589</v>
      </c>
      <c r="F842" s="121">
        <f>_xll.BDP(C842,$F$11)</f>
        <v>11.065</v>
      </c>
      <c r="G842" s="121">
        <f>_xll.BDP(C842,$G$11)</f>
        <v>11.13</v>
      </c>
      <c r="H842" s="122">
        <f>IF(OR(OR(G842="#N/A N/A",G842="#N/A Real Time"),OR(F842="#N/A N/A",F842="#N/A Real Time")),0,  G842 - F842)</f>
        <v>6.5000000000001279E-2</v>
      </c>
      <c r="I842" s="123">
        <f>IF(OR(F842=0,F842="#N/A N/A"),0,H842 / F842*100)</f>
        <v>0.58743786714867863</v>
      </c>
      <c r="J842" s="124">
        <v>-13749</v>
      </c>
      <c r="K842" s="120" t="str">
        <f>CONCATENATE(D856,D842, " Curncy")</f>
        <v>EUREUR Curncy</v>
      </c>
      <c r="L842" s="120">
        <f>IF(D842 = D856,1,_xll.BDP(K842,$L$11))</f>
        <v>1</v>
      </c>
      <c r="M842" s="260">
        <f>IF(D842 = D856,1,_xll.BDP(K842,$M$11)*L842)</f>
        <v>1</v>
      </c>
      <c r="N842" s="126">
        <f>H842*J842*V842/M842</f>
        <v>-893.68500000001757</v>
      </c>
      <c r="O842" s="127">
        <f>N842 / AA855</f>
        <v>-6.1313530425168171E-5</v>
      </c>
      <c r="P842" s="268">
        <f>N842 / AA856</f>
        <v>-4.1665547564370544E-6</v>
      </c>
      <c r="Q842" s="128">
        <f>IF(OR(OR(J842=0,G842 = "#N/A N/A"),G842="#N/A Real Time"),0,G842*J842*V842/M842)</f>
        <v>-153026.37000000002</v>
      </c>
      <c r="R842" s="129">
        <f>Q842 / AA855*100</f>
        <v>-1.0498762978955514</v>
      </c>
      <c r="S842" s="273">
        <f>Q842 / AA856*100</f>
        <v>-7.1344237598682331E-2</v>
      </c>
      <c r="T842" s="129">
        <f>IF(S842&lt;0,R842,0)</f>
        <v>-1.0498762978955514</v>
      </c>
      <c r="U842" s="273">
        <f>IF(S842&gt;0,R842,0)</f>
        <v>0</v>
      </c>
      <c r="V842" s="120">
        <f>IF(EXACT(D842,UPPER(D842)),1,0.01)/X842</f>
        <v>1</v>
      </c>
      <c r="W842" s="120">
        <v>0</v>
      </c>
      <c r="X842" s="120">
        <v>1</v>
      </c>
      <c r="Y842" s="127">
        <f>IF(AND(S842&lt;0,O842&gt;0),O842,0)</f>
        <v>0</v>
      </c>
      <c r="Z842" s="127">
        <f>IF(AND(S842&gt;0,O842&gt;0),O842,0)</f>
        <v>0</v>
      </c>
      <c r="AA842" s="218"/>
      <c r="AB842" s="130">
        <f>_xll.BDH(C842,$AB$11,$D$1,$D$1)</f>
        <v>11</v>
      </c>
      <c r="AC842" s="130">
        <f>IF(OR(OR(F842="#N/A N/A",F842="#N/A Real Time"),OR(AB842="#N/A N/A",AB842="#N/A Real Time")),0,  F842 - AB842)</f>
        <v>6.4999999999999503E-2</v>
      </c>
      <c r="AD842" s="177">
        <f>IF(OR(AB842=0,AB842="#N/A N/A"),0,AC842 / AB842*100)</f>
        <v>0.59090909090908639</v>
      </c>
      <c r="AE842" s="132">
        <v>-13749</v>
      </c>
      <c r="AF842" s="133">
        <f>IF(D842 = D856,1,_xll.BDP(K842,$AF$11)*L842)</f>
        <v>1</v>
      </c>
      <c r="AG842" s="134">
        <f>AC842*AE842*V842/AF842 / AI855</f>
        <v>-6.1185881148312441E-5</v>
      </c>
      <c r="AH842" s="278">
        <f>AC842*AE842*V842/AF842 / AI856</f>
        <v>-4.158049113523194E-6</v>
      </c>
      <c r="AI842" s="223"/>
      <c r="AJ842" s="73"/>
      <c r="AK842" s="65"/>
    </row>
    <row r="843" spans="1:37" s="117" customFormat="1" ht="12" hidden="1" customHeight="1" x14ac:dyDescent="0.2">
      <c r="A843" s="209"/>
      <c r="B843" s="120">
        <v>2014</v>
      </c>
      <c r="C843" s="120" t="s">
        <v>130</v>
      </c>
      <c r="D843" s="120" t="str">
        <f>_xll.BDP(C843,$D$11)</f>
        <v>NOK</v>
      </c>
      <c r="E843" s="120" t="s">
        <v>346</v>
      </c>
      <c r="F843" s="121">
        <f>_xll.BDP(C843,$F$11)</f>
        <v>83.1</v>
      </c>
      <c r="G843" s="121">
        <f>_xll.BDP(C843,$G$11)</f>
        <v>81.650000000000006</v>
      </c>
      <c r="H843" s="122">
        <f>IF(OR(OR(G843="#N/A N/A",G843="#N/A Real Time"),OR(F843="#N/A N/A",F843="#N/A Real Time")),0,  G843 - F843)</f>
        <v>-1.4499999999999886</v>
      </c>
      <c r="I843" s="123">
        <f>IF(OR(F843=0,F843="#N/A N/A"),0,H843 / F843*100)</f>
        <v>-1.7448856799037169</v>
      </c>
      <c r="J843" s="124">
        <v>78526</v>
      </c>
      <c r="K843" s="120" t="str">
        <f>CONCATENATE(D856,D843, " Curncy")</f>
        <v>EURNOK Curncy</v>
      </c>
      <c r="L843" s="120">
        <f>IF(D843 = D856,1,_xll.BDP(K843,$L$11))</f>
        <v>1</v>
      </c>
      <c r="M843" s="260">
        <f>IF(D843 = D856,1,_xll.BDP(K843,$M$11)*L843)</f>
        <v>9.6133000000000006</v>
      </c>
      <c r="N843" s="126">
        <f>H843*J843*V843/M843</f>
        <v>-11844.288641777444</v>
      </c>
      <c r="O843" s="127">
        <f>N843 / AA855</f>
        <v>-8.1260752054927721E-4</v>
      </c>
      <c r="P843" s="268">
        <f>N843 / AA856</f>
        <v>-5.5220661840592845E-5</v>
      </c>
      <c r="Q843" s="128">
        <f>IF(OR(OR(J843=0,G843 = "#N/A N/A"),G843="#N/A Real Time"),0,G843*J843*V843/M843)</f>
        <v>666955.97765595582</v>
      </c>
      <c r="R843" s="129">
        <f>Q843 / AA855*100</f>
        <v>4.5758209691620007</v>
      </c>
      <c r="S843" s="273">
        <f>Q843 / AA856*100</f>
        <v>0.31094945098513393</v>
      </c>
      <c r="T843" s="129">
        <f>IF(S843&lt;0,R843,0)</f>
        <v>0</v>
      </c>
      <c r="U843" s="273">
        <f>IF(S843&gt;0,R843,0)</f>
        <v>4.5758209691620007</v>
      </c>
      <c r="V843" s="120">
        <f>IF(EXACT(D843,UPPER(D843)),1,0.01)/X843</f>
        <v>1</v>
      </c>
      <c r="W843" s="120">
        <v>0</v>
      </c>
      <c r="X843" s="120">
        <v>1</v>
      </c>
      <c r="Y843" s="127">
        <f>IF(AND(S843&lt;0,O843&gt;0),O843,0)</f>
        <v>0</v>
      </c>
      <c r="Z843" s="127">
        <f>IF(AND(S843&gt;0,O843&gt;0),O843,0)</f>
        <v>0</v>
      </c>
      <c r="AA843" s="218"/>
      <c r="AB843" s="130">
        <f>_xll.BDH(C843,$AB$11,$D$1,$D$1)</f>
        <v>83.05</v>
      </c>
      <c r="AC843" s="130">
        <f>IF(OR(OR(F843="#N/A N/A",F843="#N/A Real Time"),OR(AB843="#N/A N/A",AB843="#N/A Real Time")),0,  F843 - AB843)</f>
        <v>4.9999999999997158E-2</v>
      </c>
      <c r="AD843" s="177">
        <f>IF(OR(AB843=0,AB843="#N/A N/A"),0,AC843 / AB843*100)</f>
        <v>6.0204695966281953E-2</v>
      </c>
      <c r="AE843" s="132">
        <v>78526</v>
      </c>
      <c r="AF843" s="133">
        <f>IF(D843 = D856,1,_xll.BDP(K843,$AF$11)*L843)</f>
        <v>9.5894999999999992</v>
      </c>
      <c r="AG843" s="134">
        <f>AC843*AE843*V843/AF843 / AI855</f>
        <v>2.8032011760660187E-5</v>
      </c>
      <c r="AH843" s="278">
        <f>AC843*AE843*V843/AF843 / AI856</f>
        <v>1.9049898353045069E-6</v>
      </c>
      <c r="AI843" s="223"/>
      <c r="AJ843" s="73"/>
      <c r="AK843" s="65"/>
    </row>
    <row r="844" spans="1:37" hidden="1" x14ac:dyDescent="0.2">
      <c r="A844" s="209"/>
      <c r="B844" s="120">
        <v>23156</v>
      </c>
      <c r="C844" s="120" t="s">
        <v>1488</v>
      </c>
      <c r="D844" s="120" t="str">
        <f>_xll.BDP(C844,$D$11)</f>
        <v>USD</v>
      </c>
      <c r="E844" s="120" t="s">
        <v>1489</v>
      </c>
      <c r="F844" s="121">
        <f>_xll.BDP(C844,$F$11)</f>
        <v>9.61</v>
      </c>
      <c r="G844" s="121">
        <f>_xll.BDP(C844,$G$11)</f>
        <v>9.61</v>
      </c>
      <c r="H844" s="122">
        <f>IF(OR(OR(G844="#N/A N/A",G844="#N/A Real Time"),OR(F844="#N/A N/A",F844="#N/A Real Time")),0,  G844 - F844)</f>
        <v>0</v>
      </c>
      <c r="I844" s="123">
        <f>IF(OR(F844=0,F844="#N/A N/A"),0,H844 / F844*100)</f>
        <v>0</v>
      </c>
      <c r="J844" s="124">
        <v>92943</v>
      </c>
      <c r="K844" s="120" t="str">
        <f>CONCATENATE(D856,D844, " Curncy")</f>
        <v>EURUSD Curncy</v>
      </c>
      <c r="L844" s="120">
        <f>IF(D844 = D856,1,_xll.BDP(K844,$L$11))</f>
        <v>1</v>
      </c>
      <c r="M844" s="260">
        <f>IF(D844 = D856,1,_xll.BDP(K844,$M$11)*L844)</f>
        <v>1.1314</v>
      </c>
      <c r="N844" s="126">
        <f>H844*J844*V844/M844</f>
        <v>0</v>
      </c>
      <c r="O844" s="127">
        <f>N844 / AA855</f>
        <v>0</v>
      </c>
      <c r="P844" s="268">
        <f>N844 / AA856</f>
        <v>0</v>
      </c>
      <c r="Q844" s="128">
        <f>IF(OR(OR(J844=0,G844 = "#N/A N/A"),G844="#N/A Real Time"),0,G844*J844*V844/M844)</f>
        <v>789448.67420894466</v>
      </c>
      <c r="R844" s="129">
        <f>Q844 / AA855*100</f>
        <v>5.416213241267096</v>
      </c>
      <c r="S844" s="273">
        <f>Q844 / AA856*100</f>
        <v>0.36805822280648554</v>
      </c>
      <c r="T844" s="129">
        <f>IF(S844&lt;0,R844,0)</f>
        <v>0</v>
      </c>
      <c r="U844" s="273">
        <f>IF(S844&gt;0,R844,0)</f>
        <v>5.416213241267096</v>
      </c>
      <c r="V844" s="120">
        <f>IF(EXACT(D844,UPPER(D844)),1,0.01)/X844</f>
        <v>1</v>
      </c>
      <c r="W844" s="120">
        <v>0</v>
      </c>
      <c r="X844" s="120">
        <v>1</v>
      </c>
      <c r="Y844" s="127">
        <f>IF(AND(S844&lt;0,O844&gt;0),O844,0)</f>
        <v>0</v>
      </c>
      <c r="Z844" s="127">
        <f>IF(AND(S844&gt;0,O844&gt;0),O844,0)</f>
        <v>0</v>
      </c>
      <c r="AA844" s="218"/>
      <c r="AB844" s="130">
        <f>_xll.BDH(C844,$AB$11,$D$1,$D$1)</f>
        <v>9.7799999999999994</v>
      </c>
      <c r="AC844" s="130">
        <f>IF(OR(OR(F844="#N/A N/A",F844="#N/A Real Time"),OR(AB844="#N/A N/A",AB844="#N/A Real Time")),0,  F844 - AB844)</f>
        <v>-0.16999999999999993</v>
      </c>
      <c r="AD844" s="177">
        <f>IF(OR(AB844=0,AB844="#N/A N/A"),0,AC844 / AB844*100)</f>
        <v>-1.7382413087934554</v>
      </c>
      <c r="AE844" s="132">
        <v>92943</v>
      </c>
      <c r="AF844" s="133">
        <f>IF(D844 = D856,1,_xll.BDP(K844,$AF$11)*L844)</f>
        <v>1.1298999999999999</v>
      </c>
      <c r="AG844" s="134">
        <f>AC844*AE844*V844/AF844 / AI855</f>
        <v>-9.5739763283666731E-4</v>
      </c>
      <c r="AH844" s="278">
        <f>AC844*AE844*V844/AF844 / AI856</f>
        <v>-6.5062499775988045E-5</v>
      </c>
      <c r="AI844" s="223"/>
      <c r="AJ844" s="73"/>
      <c r="AK844" s="65"/>
    </row>
    <row r="845" spans="1:37" s="117" customFormat="1" ht="12" hidden="1" customHeight="1" x14ac:dyDescent="0.2">
      <c r="A845"/>
      <c r="B845" s="120">
        <v>1895</v>
      </c>
      <c r="C845" s="120" t="s">
        <v>200</v>
      </c>
      <c r="D845" s="120" t="str">
        <f>_xll.BDP(C845,$D$11)</f>
        <v>BRL</v>
      </c>
      <c r="E845" s="120" t="s">
        <v>410</v>
      </c>
      <c r="F845" s="121">
        <f>_xll.BDP(C845,$F$11)</f>
        <v>42.66</v>
      </c>
      <c r="G845" s="121">
        <f>_xll.BDP(C845,$G$11)</f>
        <v>42.66</v>
      </c>
      <c r="H845" s="122">
        <f>IF(OR(OR(G845="#N/A N/A",G845="#N/A Real Time"),OR(F845="#N/A N/A",F845="#N/A Real Time")),0,  G845 - F845)</f>
        <v>0</v>
      </c>
      <c r="I845" s="123">
        <f>IF(OR(F845=0,F845="#N/A N/A"),0,H845 / F845*100)</f>
        <v>0</v>
      </c>
      <c r="J845" s="124">
        <v>68100</v>
      </c>
      <c r="K845" s="120" t="str">
        <f>CONCATENATE(D856,D845, " Curncy")</f>
        <v>EURBRL Curncy</v>
      </c>
      <c r="L845" s="120">
        <f>IF(D845 = D856,1,_xll.BDP(K845,$L$11))</f>
        <v>1</v>
      </c>
      <c r="M845" s="260">
        <f>IF(D845 = D856,1,_xll.BDP(K845,$M$11)*L845)</f>
        <v>4.3864999999999998</v>
      </c>
      <c r="N845" s="126">
        <f>H845*J845*V845/M845</f>
        <v>0</v>
      </c>
      <c r="O845" s="127">
        <f>N845 / AA855</f>
        <v>0</v>
      </c>
      <c r="P845" s="268">
        <f>N845 / AA856</f>
        <v>0</v>
      </c>
      <c r="Q845" s="128">
        <f>IF(OR(OR(J845=0,G845 = "#N/A N/A"),G845="#N/A Real Time"),0,G845*J845*V845/M845)</f>
        <v>662292.48831642547</v>
      </c>
      <c r="R845" s="129">
        <f>Q845 / AA855*100</f>
        <v>4.5438259154790206</v>
      </c>
      <c r="S845" s="273">
        <f>Q845 / AA856*100</f>
        <v>0.30877523034931553</v>
      </c>
      <c r="T845" s="129">
        <f>IF(S845&lt;0,R845,0)</f>
        <v>0</v>
      </c>
      <c r="U845" s="273">
        <f>IF(S845&gt;0,R845,0)</f>
        <v>4.5438259154790206</v>
      </c>
      <c r="V845" s="120">
        <f>IF(EXACT(D845,UPPER(D845)),1,0.01)/X845</f>
        <v>1</v>
      </c>
      <c r="W845" s="120">
        <v>0</v>
      </c>
      <c r="X845" s="120">
        <v>1</v>
      </c>
      <c r="Y845" s="127">
        <f>IF(AND(S845&lt;0,O845&gt;0),O845,0)</f>
        <v>0</v>
      </c>
      <c r="Z845" s="127">
        <f>IF(AND(S845&gt;0,O845&gt;0),O845,0)</f>
        <v>0</v>
      </c>
      <c r="AA845" s="3"/>
      <c r="AB845" s="130">
        <f>_xll.BDH(C845,$AB$11,$D$1,$D$1)</f>
        <v>42.95</v>
      </c>
      <c r="AC845" s="130">
        <f>IF(OR(OR(F845="#N/A N/A",F845="#N/A Real Time"),OR(AB845="#N/A N/A",AB845="#N/A Real Time")),0,  F845 - AB845)</f>
        <v>-0.29000000000000625</v>
      </c>
      <c r="AD845" s="177">
        <f>IF(OR(AB845=0,AB845="#N/A N/A"),0,AC845 / AB845*100)</f>
        <v>-0.67520372526194705</v>
      </c>
      <c r="AE845" s="132">
        <v>68100</v>
      </c>
      <c r="AF845" s="133">
        <f>IF(D845 = D856,1,_xll.BDP(K845,$AF$11)*L845)</f>
        <v>4.3864999999999998</v>
      </c>
      <c r="AG845" s="134">
        <f>AC845*AE845*V845/AF845 / AI855</f>
        <v>-3.0824335732305329E-4</v>
      </c>
      <c r="AH845" s="278">
        <f>AC845*AE845*V845/AF845 / AI856</f>
        <v>-2.0947496295097244E-5</v>
      </c>
      <c r="AI845" s="75"/>
      <c r="AJ845" s="73"/>
      <c r="AK845" s="65"/>
    </row>
    <row r="846" spans="1:37" hidden="1" x14ac:dyDescent="0.2">
      <c r="A846" s="120"/>
      <c r="B846" s="120">
        <v>378</v>
      </c>
      <c r="C846" s="120" t="s">
        <v>558</v>
      </c>
      <c r="D846" s="120" t="str">
        <f>_xll.BDP(C846,$D$11)</f>
        <v>EUR</v>
      </c>
      <c r="E846" s="120" t="s">
        <v>596</v>
      </c>
      <c r="F846" s="121">
        <f>_xll.BDP(C846,$F$11)</f>
        <v>16.055</v>
      </c>
      <c r="G846" s="121">
        <f>_xll.BDP(C846,$G$11)</f>
        <v>16.035</v>
      </c>
      <c r="H846" s="122">
        <f>IF(OR(OR(G846="#N/A N/A",G846="#N/A Real Time"),OR(F846="#N/A N/A",F846="#N/A Real Time")),0,  G846 - F846)</f>
        <v>-1.9999999999999574E-2</v>
      </c>
      <c r="I846" s="123">
        <f>IF(OR(F846=0,F846="#N/A N/A"),0,H846 / F846*100)</f>
        <v>-0.12457178449081018</v>
      </c>
      <c r="J846" s="124">
        <v>-18900</v>
      </c>
      <c r="K846" s="120" t="str">
        <f>CONCATENATE(D856,D846, " Curncy")</f>
        <v>EUREUR Curncy</v>
      </c>
      <c r="L846" s="120">
        <f>IF(D846 = D856,1,_xll.BDP(K846,$L$11))</f>
        <v>1</v>
      </c>
      <c r="M846" s="260">
        <f>IF(D846 = D856,1,_xll.BDP(K846,$M$11)*L846)</f>
        <v>1</v>
      </c>
      <c r="N846" s="126">
        <f>H846*J846*V846/M846</f>
        <v>377.99999999999193</v>
      </c>
      <c r="O846" s="127">
        <f>N846 / AA855</f>
        <v>2.5933650559998898E-5</v>
      </c>
      <c r="P846" s="268">
        <f>N846 / AA856</f>
        <v>1.7623185998793109E-6</v>
      </c>
      <c r="Q846" s="128">
        <f>IF(OR(OR(J846=0,G846 = "#N/A N/A"),G846="#N/A Real Time"),0,G846*J846*V846/M846)</f>
        <v>-303061.5</v>
      </c>
      <c r="R846" s="129">
        <f>Q846 / AA855*100</f>
        <v>-2.0792304336479561</v>
      </c>
      <c r="S846" s="273">
        <f>Q846 / AA856*100</f>
        <v>-0.14129389374532678</v>
      </c>
      <c r="T846" s="129">
        <f>IF(S846&lt;0,R846,0)</f>
        <v>-2.0792304336479561</v>
      </c>
      <c r="U846" s="273">
        <f>IF(S846&gt;0,R846,0)</f>
        <v>0</v>
      </c>
      <c r="V846" s="120">
        <f>IF(EXACT(D846,UPPER(D846)),1,0.01)/X846</f>
        <v>1</v>
      </c>
      <c r="W846" s="120">
        <v>0</v>
      </c>
      <c r="X846" s="120">
        <v>1</v>
      </c>
      <c r="Y846" s="127">
        <f>IF(AND(S846&lt;0,O846&gt;0),O846,0)</f>
        <v>2.5933650559998898E-5</v>
      </c>
      <c r="Z846" s="127">
        <f>IF(AND(S846&gt;0,O846&gt;0),O846,0)</f>
        <v>0</v>
      </c>
      <c r="AA846" s="120"/>
      <c r="AB846" s="130">
        <f>_xll.BDH(C846,$AB$11,$D$1,$D$1)</f>
        <v>15.7</v>
      </c>
      <c r="AC846" s="130">
        <f>IF(OR(OR(F846="#N/A N/A",F846="#N/A Real Time"),OR(AB846="#N/A N/A",AB846="#N/A Real Time")),0,  F846 - AB846)</f>
        <v>0.35500000000000043</v>
      </c>
      <c r="AD846" s="177">
        <f>IF(OR(AB846=0,AB846="#N/A N/A"),0,AC846 / AB846*100)</f>
        <v>2.2611464968152895</v>
      </c>
      <c r="AE846" s="132">
        <v>-18900</v>
      </c>
      <c r="AF846" s="133">
        <f>IF(D846 = D856,1,_xll.BDP(K846,$AF$11)*L846)</f>
        <v>1</v>
      </c>
      <c r="AG846" s="134">
        <f>AC846*AE846*V846/AF846 / AI855</f>
        <v>-4.5936394766008827E-4</v>
      </c>
      <c r="AH846" s="278">
        <f>AC846*AE846*V846/AF846 / AI856</f>
        <v>-3.121729751219291E-5</v>
      </c>
      <c r="AI846" s="135"/>
      <c r="AJ846" s="73"/>
      <c r="AK846" s="65"/>
    </row>
    <row r="847" spans="1:37" hidden="1" x14ac:dyDescent="0.2">
      <c r="A847" s="120"/>
      <c r="B847" s="120">
        <v>22621</v>
      </c>
      <c r="C847" s="120" t="s">
        <v>1633</v>
      </c>
      <c r="D847" s="120" t="str">
        <f>_xll.BDP(C847,$D$11)</f>
        <v>EUR</v>
      </c>
      <c r="E847" s="120" t="s">
        <v>1634</v>
      </c>
      <c r="F847" s="121">
        <f>_xll.BDP(C847,$F$11)</f>
        <v>5.92</v>
      </c>
      <c r="G847" s="121">
        <f>_xll.BDP(C847,$G$11)</f>
        <v>5.91</v>
      </c>
      <c r="H847" s="122">
        <f>IF(OR(OR(G847="#N/A N/A",G847="#N/A Real Time"),OR(F847="#N/A N/A",F847="#N/A Real Time")),0,  G847 - F847)</f>
        <v>-9.9999999999997868E-3</v>
      </c>
      <c r="I847" s="123">
        <f>IF(OR(F847=0,F847="#N/A N/A"),0,H847 / F847*100)</f>
        <v>-0.16891891891891533</v>
      </c>
      <c r="J847" s="124">
        <v>27000</v>
      </c>
      <c r="K847" s="120" t="str">
        <f>CONCATENATE(D856,D847, " Curncy")</f>
        <v>EUREUR Curncy</v>
      </c>
      <c r="L847" s="120">
        <f>IF(D847 = D856,1,_xll.BDP(K847,$L$11))</f>
        <v>1</v>
      </c>
      <c r="M847" s="260">
        <f>IF(D847 = D856,1,_xll.BDP(K847,$M$11)*L847)</f>
        <v>1</v>
      </c>
      <c r="N847" s="126">
        <f>H847*J847*V847/M847</f>
        <v>-269.99999999999426</v>
      </c>
      <c r="O847" s="127">
        <f>N847 / AA855</f>
        <v>-1.852403611428493E-5</v>
      </c>
      <c r="P847" s="268">
        <f>N847 / AA856</f>
        <v>-1.2587989999137935E-6</v>
      </c>
      <c r="Q847" s="128">
        <f>IF(OR(OR(J847=0,G847 = "#N/A N/A"),G847="#N/A Real Time"),0,G847*J847*V847/M847)</f>
        <v>159570</v>
      </c>
      <c r="R847" s="129">
        <f>Q847 / AA855*100</f>
        <v>1.0947705343542626</v>
      </c>
      <c r="S847" s="273">
        <f>Q847 / AA856*100</f>
        <v>7.439502089490678E-2</v>
      </c>
      <c r="T847" s="129">
        <f>IF(S847&lt;0,R847,0)</f>
        <v>0</v>
      </c>
      <c r="U847" s="273">
        <f>IF(S847&gt;0,R847,0)</f>
        <v>1.0947705343542626</v>
      </c>
      <c r="V847" s="120">
        <f>IF(EXACT(D847,UPPER(D847)),1,0.01)/X847</f>
        <v>1</v>
      </c>
      <c r="W847" s="120">
        <v>0</v>
      </c>
      <c r="X847" s="120">
        <v>1</v>
      </c>
      <c r="Y847" s="127">
        <f>IF(AND(S847&lt;0,O847&gt;0),O847,0)</f>
        <v>0</v>
      </c>
      <c r="Z847" s="127">
        <f>IF(AND(S847&gt;0,O847&gt;0),O847,0)</f>
        <v>0</v>
      </c>
      <c r="AA847" s="120"/>
      <c r="AB847" s="130">
        <f>_xll.BDH(C847,$AB$11,$D$1,$D$1)</f>
        <v>5.82</v>
      </c>
      <c r="AC847" s="130">
        <f>IF(OR(OR(F847="#N/A N/A",F847="#N/A Real Time"),OR(AB847="#N/A N/A",AB847="#N/A Real Time")),0,  F847 - AB847)</f>
        <v>9.9999999999999645E-2</v>
      </c>
      <c r="AD847" s="177">
        <f>IF(OR(AB847=0,AB847="#N/A N/A"),0,AC847 / AB847*100)</f>
        <v>1.7182130584192379</v>
      </c>
      <c r="AE847" s="132">
        <v>27000</v>
      </c>
      <c r="AF847" s="133">
        <f>IF(D847 = D856,1,_xll.BDP(K847,$AF$11)*L847)</f>
        <v>1</v>
      </c>
      <c r="AG847" s="134">
        <f>AC847*AE847*V847/AF847 / AI855</f>
        <v>1.8485470730788173E-4</v>
      </c>
      <c r="AH847" s="278">
        <f>AC847*AE847*V847/AF847 / AI856</f>
        <v>1.256229276144578E-5</v>
      </c>
      <c r="AI847" s="135"/>
      <c r="AJ847" s="73"/>
      <c r="AK847" s="65"/>
    </row>
    <row r="848" spans="1:37" hidden="1" x14ac:dyDescent="0.2">
      <c r="A848" s="120"/>
      <c r="B848" s="120">
        <v>19902</v>
      </c>
      <c r="C848" s="120" t="s">
        <v>34</v>
      </c>
      <c r="D848" s="120" t="str">
        <f>_xll.BDP(C848,$D$11)</f>
        <v>USD</v>
      </c>
      <c r="E848" s="120" t="s">
        <v>281</v>
      </c>
      <c r="F848" s="121">
        <f>_xll.BDP(C848,$F$11)</f>
        <v>8.82</v>
      </c>
      <c r="G848" s="121">
        <f>_xll.BDP(C848,$G$11)</f>
        <v>8.82</v>
      </c>
      <c r="H848" s="122">
        <f>IF(OR(OR(G848="#N/A N/A",G848="#N/A Real Time"),OR(F848="#N/A N/A",F848="#N/A Real Time")),0,  G848 - F848)</f>
        <v>0</v>
      </c>
      <c r="I848" s="123">
        <f>IF(OR(F848=0,F848="#N/A N/A"),0,H848 / F848*100)</f>
        <v>0</v>
      </c>
      <c r="J848" s="124">
        <v>-151878</v>
      </c>
      <c r="K848" s="120" t="str">
        <f>CONCATENATE(D856,D848, " Curncy")</f>
        <v>EURUSD Curncy</v>
      </c>
      <c r="L848" s="120">
        <f>IF(D848 = D856,1,_xll.BDP(K848,$L$11))</f>
        <v>1</v>
      </c>
      <c r="M848" s="260">
        <f>IF(D848 = D856,1,_xll.BDP(K848,$M$11)*L848)</f>
        <v>1.1314</v>
      </c>
      <c r="N848" s="126">
        <f>H848*J848*V848/M848</f>
        <v>0</v>
      </c>
      <c r="O848" s="127">
        <f>N848 / AA855</f>
        <v>0</v>
      </c>
      <c r="P848" s="268">
        <f>N848 / AA856</f>
        <v>0</v>
      </c>
      <c r="Q848" s="128">
        <f>IF(OR(OR(J848=0,G848 = "#N/A N/A"),G848="#N/A Real Time"),0,G848*J848*V848/M848)</f>
        <v>-1183987.9441400035</v>
      </c>
      <c r="R848" s="129">
        <f>Q848 / AA855*100</f>
        <v>-8.1230501615288375</v>
      </c>
      <c r="S848" s="273">
        <f>Q848 / AA856*100</f>
        <v>-0.55200105184942838</v>
      </c>
      <c r="T848" s="129">
        <f>IF(S848&lt;0,R848,0)</f>
        <v>-8.1230501615288375</v>
      </c>
      <c r="U848" s="273">
        <f>IF(S848&gt;0,R848,0)</f>
        <v>0</v>
      </c>
      <c r="V848" s="120">
        <f>IF(EXACT(D848,UPPER(D848)),1,0.01)/X848</f>
        <v>1</v>
      </c>
      <c r="W848" s="120">
        <v>0</v>
      </c>
      <c r="X848" s="120">
        <v>1</v>
      </c>
      <c r="Y848" s="127">
        <f>IF(AND(S848&lt;0,O848&gt;0),O848,0)</f>
        <v>0</v>
      </c>
      <c r="Z848" s="127">
        <f>IF(AND(S848&gt;0,O848&gt;0),O848,0)</f>
        <v>0</v>
      </c>
      <c r="AA848" s="120"/>
      <c r="AB848" s="130">
        <f>_xll.BDH(C848,$AB$11,$D$1,$D$1)</f>
        <v>8.84</v>
      </c>
      <c r="AC848" s="130">
        <f>IF(OR(OR(F848="#N/A N/A",F848="#N/A Real Time"),OR(AB848="#N/A N/A",AB848="#N/A Real Time")),0,  F848 - AB848)</f>
        <v>-1.9999999999999574E-2</v>
      </c>
      <c r="AD848" s="177">
        <f>IF(OR(AB848=0,AB848="#N/A N/A"),0,AC848 / AB848*100)</f>
        <v>-0.22624434389139789</v>
      </c>
      <c r="AE848" s="132">
        <v>-151878</v>
      </c>
      <c r="AF848" s="133">
        <f>IF(D848 = D856,1,_xll.BDP(K848,$AF$11)*L848)</f>
        <v>1.1298999999999999</v>
      </c>
      <c r="AG848" s="134">
        <f>AC848*AE848*V848/AF848 / AI855</f>
        <v>1.8405668962186733E-4</v>
      </c>
      <c r="AH848" s="278">
        <f>AC848*AE848*V848/AF848 / AI856</f>
        <v>1.2508061349400494E-5</v>
      </c>
      <c r="AI848" s="135"/>
      <c r="AJ848" s="73"/>
      <c r="AK848" s="65"/>
    </row>
    <row r="849" spans="1:37" s="117" customFormat="1" ht="12" hidden="1" customHeight="1" x14ac:dyDescent="0.2">
      <c r="A849"/>
      <c r="B849" s="120">
        <v>2974</v>
      </c>
      <c r="C849" s="120" t="s">
        <v>30</v>
      </c>
      <c r="D849" s="120" t="str">
        <f>_xll.BDP(C849,$D$11)</f>
        <v>USD</v>
      </c>
      <c r="E849" s="120" t="s">
        <v>280</v>
      </c>
      <c r="F849" s="121">
        <f>_xll.BDP(C849,$F$11)</f>
        <v>126.74</v>
      </c>
      <c r="G849" s="121">
        <f>_xll.BDP(C849,$G$11)</f>
        <v>126.74</v>
      </c>
      <c r="H849" s="122">
        <f>IF(OR(OR(G849="#N/A N/A",G849="#N/A Real Time"),OR(F849="#N/A N/A",F849="#N/A Real Time")),0,  G849 - F849)</f>
        <v>0</v>
      </c>
      <c r="I849" s="123">
        <f>IF(OR(F849=0,F849="#N/A N/A"),0,H849 / F849*100)</f>
        <v>0</v>
      </c>
      <c r="J849" s="124">
        <v>-5809</v>
      </c>
      <c r="K849" s="120" t="str">
        <f>CONCATENATE(D856,D849, " Curncy")</f>
        <v>EURUSD Curncy</v>
      </c>
      <c r="L849" s="120">
        <f>IF(D849 = D856,1,_xll.BDP(K849,$L$11))</f>
        <v>1</v>
      </c>
      <c r="M849" s="260">
        <f>IF(D849 = D856,1,_xll.BDP(K849,$M$11)*L849)</f>
        <v>1.1314</v>
      </c>
      <c r="N849" s="126">
        <f>H849*J849*V849/M849</f>
        <v>0</v>
      </c>
      <c r="O849" s="127">
        <f>N849 / AA855</f>
        <v>0</v>
      </c>
      <c r="P849" s="268">
        <f>N849 / AA856</f>
        <v>0</v>
      </c>
      <c r="Q849" s="128">
        <f>IF(OR(OR(J849=0,G849 = "#N/A N/A"),G849="#N/A Real Time"),0,G849*J849*V849/M849)</f>
        <v>-650727.11684638495</v>
      </c>
      <c r="R849" s="129">
        <f>Q849 / AA855*100</f>
        <v>-4.464478745558222</v>
      </c>
      <c r="S849" s="273">
        <f>Q849 / AA856*100</f>
        <v>-0.3033832014455678</v>
      </c>
      <c r="T849" s="129">
        <f>IF(S849&lt;0,R849,0)</f>
        <v>-4.464478745558222</v>
      </c>
      <c r="U849" s="273">
        <f>IF(S849&gt;0,R849,0)</f>
        <v>0</v>
      </c>
      <c r="V849" s="120">
        <f>IF(EXACT(D849,UPPER(D849)),1,0.01)/X849</f>
        <v>1</v>
      </c>
      <c r="W849" s="120">
        <v>0</v>
      </c>
      <c r="X849" s="120">
        <v>1</v>
      </c>
      <c r="Y849" s="127">
        <f>IF(AND(S849&lt;0,O849&gt;0),O849,0)</f>
        <v>0</v>
      </c>
      <c r="Z849" s="127">
        <f>IF(AND(S849&gt;0,O849&gt;0),O849,0)</f>
        <v>0</v>
      </c>
      <c r="AA849" s="3"/>
      <c r="AB849" s="130">
        <f>_xll.BDH(C849,$AB$11,$D$1,$D$1)</f>
        <v>124.75</v>
      </c>
      <c r="AC849" s="130">
        <f>IF(OR(OR(F849="#N/A N/A",F849="#N/A Real Time"),OR(AB849="#N/A N/A",AB849="#N/A Real Time")),0,  F849 - AB849)</f>
        <v>1.9899999999999949</v>
      </c>
      <c r="AD849" s="177">
        <f>IF(OR(AB849=0,AB849="#N/A N/A"),0,AC849 / AB849*100)</f>
        <v>1.5951903807615191</v>
      </c>
      <c r="AE849" s="132">
        <v>-5809</v>
      </c>
      <c r="AF849" s="133">
        <f>IF(D849 = D856,1,_xll.BDP(K849,$AF$11)*L849)</f>
        <v>1.1298999999999999</v>
      </c>
      <c r="AG849" s="134">
        <f>AC849*AE849*V849/AF849 / AI855</f>
        <v>-7.00456539764403E-4</v>
      </c>
      <c r="AH849" s="278">
        <f>AC849*AE849*V849/AF849 / AI856</f>
        <v>-4.7601385149116715E-5</v>
      </c>
      <c r="AI849" s="75"/>
      <c r="AJ849" s="73"/>
      <c r="AK849" s="65"/>
    </row>
    <row r="850" spans="1:37" hidden="1" x14ac:dyDescent="0.2">
      <c r="B850" s="120">
        <v>25072</v>
      </c>
      <c r="C850" s="120" t="s">
        <v>29</v>
      </c>
      <c r="D850" s="120" t="str">
        <f>_xll.BDP(C850,$D$11)</f>
        <v>USD</v>
      </c>
      <c r="E850" s="120" t="s">
        <v>279</v>
      </c>
      <c r="F850" s="121">
        <f>_xll.BDP(C850,$F$11)</f>
        <v>87</v>
      </c>
      <c r="G850" s="121">
        <f>_xll.BDP(C850,$G$11)</f>
        <v>87</v>
      </c>
      <c r="H850" s="122">
        <f>IF(OR(OR(G850="#N/A N/A",G850="#N/A Real Time"),OR(F850="#N/A N/A",F850="#N/A Real Time")),0,  G850 - F850)</f>
        <v>0</v>
      </c>
      <c r="I850" s="123">
        <f>IF(OR(F850=0,F850="#N/A N/A"),0,H850 / F850*100)</f>
        <v>0</v>
      </c>
      <c r="J850" s="124">
        <v>8406</v>
      </c>
      <c r="K850" s="120" t="str">
        <f>CONCATENATE(D856,D850, " Curncy")</f>
        <v>EURUSD Curncy</v>
      </c>
      <c r="L850" s="120">
        <f>IF(D850 = D856,1,_xll.BDP(K850,$L$11))</f>
        <v>1</v>
      </c>
      <c r="M850" s="260">
        <f>IF(D850 = D856,1,_xll.BDP(K850,$M$11)*L850)</f>
        <v>1.1314</v>
      </c>
      <c r="N850" s="126">
        <f>H850*J850*V850/M850</f>
        <v>0</v>
      </c>
      <c r="O850" s="127">
        <f>N850 / AA855</f>
        <v>0</v>
      </c>
      <c r="P850" s="268">
        <f>N850 / AA856</f>
        <v>0</v>
      </c>
      <c r="Q850" s="128">
        <f>IF(OR(OR(J850=0,G850 = "#N/A N/A"),G850="#N/A Real Time"),0,G850*J850*V850/M850)</f>
        <v>646386.77744387486</v>
      </c>
      <c r="R850" s="129">
        <f>Q850 / AA855*100</f>
        <v>4.4347007441358697</v>
      </c>
      <c r="S850" s="273">
        <f>Q850 / AA856*100</f>
        <v>0.30135964037180257</v>
      </c>
      <c r="T850" s="129">
        <f>IF(S850&lt;0,R850,0)</f>
        <v>0</v>
      </c>
      <c r="U850" s="273">
        <f>IF(S850&gt;0,R850,0)</f>
        <v>4.4347007441358697</v>
      </c>
      <c r="V850" s="120">
        <f>IF(EXACT(D850,UPPER(D850)),1,0.01)/X850</f>
        <v>1</v>
      </c>
      <c r="W850" s="120">
        <v>0</v>
      </c>
      <c r="X850" s="120">
        <v>1</v>
      </c>
      <c r="Y850" s="127">
        <f>IF(AND(S850&lt;0,O850&gt;0),O850,0)</f>
        <v>0</v>
      </c>
      <c r="Z850" s="127">
        <f>IF(AND(S850&gt;0,O850&gt;0),O850,0)</f>
        <v>0</v>
      </c>
      <c r="AA850" s="3"/>
      <c r="AB850" s="130">
        <f>_xll.BDH(C850,$AB$11,$D$1,$D$1)</f>
        <v>85.55</v>
      </c>
      <c r="AC850" s="130">
        <f>IF(OR(OR(F850="#N/A N/A",F850="#N/A Real Time"),OR(AB850="#N/A N/A",AB850="#N/A Real Time")),0,  F850 - AB850)</f>
        <v>1.4500000000000028</v>
      </c>
      <c r="AD850" s="177">
        <f>IF(OR(AB850=0,AB850="#N/A N/A"),0,AC850 / AB850*100)</f>
        <v>1.6949152542372916</v>
      </c>
      <c r="AE850" s="132">
        <v>8406</v>
      </c>
      <c r="AF850" s="133">
        <f>IF(D850 = D856,1,_xll.BDP(K850,$AF$11)*L850)</f>
        <v>1.1298999999999999</v>
      </c>
      <c r="AG850" s="134">
        <f>AC850*AE850*V850/AF850 / AI855</f>
        <v>7.3855718826759187E-4</v>
      </c>
      <c r="AH850" s="278">
        <f>AC850*AE850*V850/AF850 / AI856</f>
        <v>5.0190615944850915E-5</v>
      </c>
      <c r="AI850" s="75"/>
      <c r="AJ850" s="73"/>
      <c r="AK850" s="65"/>
    </row>
    <row r="851" spans="1:37" hidden="1" x14ac:dyDescent="0.2">
      <c r="B851" s="120">
        <v>22516</v>
      </c>
      <c r="C851" s="120" t="s">
        <v>28</v>
      </c>
      <c r="D851" s="120" t="str">
        <f>_xll.BDP(C851,$D$11)</f>
        <v>USD</v>
      </c>
      <c r="E851" s="120" t="s">
        <v>278</v>
      </c>
      <c r="F851" s="121">
        <f>_xll.BDP(C851,$F$11)</f>
        <v>0.57579999999999998</v>
      </c>
      <c r="G851" s="121">
        <f>_xll.BDP(C851,$G$11)</f>
        <v>0.57579999999999998</v>
      </c>
      <c r="H851" s="122">
        <f>IF(OR(OR(G851="#N/A N/A",G851="#N/A Real Time"),OR(F851="#N/A N/A",F851="#N/A Real Time")),0,  G851 - F851)</f>
        <v>0</v>
      </c>
      <c r="I851" s="123">
        <f>IF(OR(F851=0,F851="#N/A N/A"),0,H851 / F851*100)</f>
        <v>0</v>
      </c>
      <c r="J851" s="124">
        <v>-223551</v>
      </c>
      <c r="K851" s="120" t="str">
        <f>CONCATENATE(D856,D851, " Curncy")</f>
        <v>EURUSD Curncy</v>
      </c>
      <c r="L851" s="120">
        <f>IF(D851 = D856,1,_xll.BDP(K851,$L$11))</f>
        <v>1</v>
      </c>
      <c r="M851" s="260">
        <f>IF(D851 = D856,1,_xll.BDP(K851,$M$11)*L851)</f>
        <v>1.1314</v>
      </c>
      <c r="N851" s="126">
        <f>H851*J851*V851/M851</f>
        <v>0</v>
      </c>
      <c r="O851" s="127">
        <f>N851 / AA855</f>
        <v>0</v>
      </c>
      <c r="P851" s="268">
        <f>N851 / AA856</f>
        <v>0</v>
      </c>
      <c r="Q851" s="128">
        <f>IF(OR(OR(J851=0,G851 = "#N/A N/A"),G851="#N/A Real Time"),0,G851*J851*V851/M851)</f>
        <v>-113771.13823581403</v>
      </c>
      <c r="R851" s="129">
        <f>Q851 / AA855*100</f>
        <v>-0.78055580497909882</v>
      </c>
      <c r="S851" s="273">
        <f>Q851 / AA856*100</f>
        <v>-5.3042590751962854E-2</v>
      </c>
      <c r="T851" s="129">
        <f>IF(S851&lt;0,R851,0)</f>
        <v>-0.78055580497909882</v>
      </c>
      <c r="U851" s="273">
        <f>IF(S851&gt;0,R851,0)</f>
        <v>0</v>
      </c>
      <c r="V851" s="120">
        <f>IF(EXACT(D851,UPPER(D851)),1,0.01)/X851</f>
        <v>1</v>
      </c>
      <c r="W851" s="120">
        <v>0</v>
      </c>
      <c r="X851" s="120">
        <v>1</v>
      </c>
      <c r="Y851" s="127">
        <f>IF(AND(S851&lt;0,O851&gt;0),O851,0)</f>
        <v>0</v>
      </c>
      <c r="Z851" s="127">
        <f>IF(AND(S851&gt;0,O851&gt;0),O851,0)</f>
        <v>0</v>
      </c>
      <c r="AA851" s="3"/>
      <c r="AB851" s="130">
        <f>_xll.BDH(C851,$AB$11,$D$1,$D$1)</f>
        <v>0.55889999999999995</v>
      </c>
      <c r="AC851" s="130">
        <f>IF(OR(OR(F851="#N/A N/A",F851="#N/A Real Time"),OR(AB851="#N/A N/A",AB851="#N/A Real Time")),0,  F851 - AB851)</f>
        <v>1.6900000000000026E-2</v>
      </c>
      <c r="AD851" s="177">
        <f>IF(OR(AB851=0,AB851="#N/A N/A"),0,AC851 / AB851*100)</f>
        <v>3.023796743603512</v>
      </c>
      <c r="AE851" s="132">
        <v>-223551</v>
      </c>
      <c r="AF851" s="133">
        <f>IF(D851 = D856,1,_xll.BDP(K851,$AF$11)*L851)</f>
        <v>1.1298999999999999</v>
      </c>
      <c r="AG851" s="134">
        <f>AC851*AE851*V851/AF851 / AI855</f>
        <v>-2.2892333440855065E-4</v>
      </c>
      <c r="AH851" s="278">
        <f>AC851*AE851*V851/AF851 / AI856</f>
        <v>-1.5557093398637789E-5</v>
      </c>
      <c r="AI851" s="75"/>
      <c r="AJ851" s="73"/>
      <c r="AK851" s="65"/>
    </row>
    <row r="852" spans="1:37" hidden="1" x14ac:dyDescent="0.2">
      <c r="A852" s="120"/>
      <c r="B852" s="120">
        <v>28929</v>
      </c>
      <c r="C852" s="120" t="s">
        <v>1620</v>
      </c>
      <c r="D852" s="120" t="str">
        <f>_xll.BDP(C852,$D$11)</f>
        <v>USD</v>
      </c>
      <c r="E852" s="120" t="s">
        <v>1621</v>
      </c>
      <c r="F852" s="121">
        <f>_xll.BDP(C852,$F$11)</f>
        <v>17.7</v>
      </c>
      <c r="G852" s="121">
        <f>_xll.BDP(C852,$G$11)</f>
        <v>17.7</v>
      </c>
      <c r="H852" s="122">
        <f>IF(OR(OR(G852="#N/A N/A",G852="#N/A Real Time"),OR(F852="#N/A N/A",F852="#N/A Real Time")),0,  G852 - F852)</f>
        <v>0</v>
      </c>
      <c r="I852" s="123">
        <f>IF(OR(F852=0,F852="#N/A N/A"),0,H852 / F852*100)</f>
        <v>0</v>
      </c>
      <c r="J852" s="124">
        <v>-8300</v>
      </c>
      <c r="K852" s="120" t="str">
        <f>CONCATENATE(D856,D852, " Curncy")</f>
        <v>EURUSD Curncy</v>
      </c>
      <c r="L852" s="120">
        <f>IF(D852 = D856,1,_xll.BDP(K852,$L$11))</f>
        <v>1</v>
      </c>
      <c r="M852" s="260">
        <f>IF(D852 = D856,1,_xll.BDP(K852,$M$11)*L852)</f>
        <v>1.1314</v>
      </c>
      <c r="N852" s="126">
        <f>H852*J852*V852/M852</f>
        <v>0</v>
      </c>
      <c r="O852" s="127">
        <f>N852 / AA855</f>
        <v>0</v>
      </c>
      <c r="P852" s="268">
        <f>N852 / AA856</f>
        <v>0</v>
      </c>
      <c r="Q852" s="128">
        <f>IF(OR(OR(J852=0,G852 = "#N/A N/A"),G852="#N/A Real Time"),0,G852*J852*V852/M852)</f>
        <v>-129847.97595898887</v>
      </c>
      <c r="R852" s="129">
        <f>Q852 / AA855*100</f>
        <v>-0.89085503556709711</v>
      </c>
      <c r="S852" s="273">
        <f>Q852 / AA856*100</f>
        <v>-6.0537963806669995E-2</v>
      </c>
      <c r="T852" s="129">
        <f>IF(S852&lt;0,R852,0)</f>
        <v>-0.89085503556709711</v>
      </c>
      <c r="U852" s="273">
        <f>IF(S852&gt;0,R852,0)</f>
        <v>0</v>
      </c>
      <c r="V852" s="120">
        <f>IF(EXACT(D852,UPPER(D852)),1,0.01)/X852</f>
        <v>1</v>
      </c>
      <c r="W852" s="120">
        <v>0</v>
      </c>
      <c r="X852" s="120">
        <v>1</v>
      </c>
      <c r="Y852" s="127">
        <f>IF(AND(S852&lt;0,O852&gt;0),O852,0)</f>
        <v>0</v>
      </c>
      <c r="Z852" s="127">
        <f>IF(AND(S852&gt;0,O852&gt;0),O852,0)</f>
        <v>0</v>
      </c>
      <c r="AA852" s="120"/>
      <c r="AB852" s="130">
        <f>_xll.BDH(C852,$AB$11,$D$1,$D$1)</f>
        <v>18.48</v>
      </c>
      <c r="AC852" s="130">
        <f>IF(OR(OR(F852="#N/A N/A",F852="#N/A Real Time"),OR(AB852="#N/A N/A",AB852="#N/A Real Time")),0,  F852 - AB852)</f>
        <v>-0.78000000000000114</v>
      </c>
      <c r="AD852" s="177">
        <f>IF(OR(AB852=0,AB852="#N/A N/A"),0,AC852 / AB852*100)</f>
        <v>-4.2207792207792272</v>
      </c>
      <c r="AE852" s="132">
        <v>-8300</v>
      </c>
      <c r="AF852" s="133">
        <f>IF(D852 = D856,1,_xll.BDP(K852,$AF$11)*L852)</f>
        <v>1.1298999999999999</v>
      </c>
      <c r="AG852" s="134">
        <f>AC852*AE852*V852/AF852 / AI855</f>
        <v>3.9228295362461849E-4</v>
      </c>
      <c r="AH852" s="278">
        <f>AC852*AE852*V852/AF852 / AI856</f>
        <v>2.6658630340148223E-5</v>
      </c>
      <c r="AI852" s="135"/>
      <c r="AJ852" s="73"/>
      <c r="AK852" s="65"/>
    </row>
    <row r="853" spans="1:37" hidden="1" x14ac:dyDescent="0.2">
      <c r="A853" s="209"/>
      <c r="B853" s="120">
        <v>19393</v>
      </c>
      <c r="C853" s="120" t="s">
        <v>164</v>
      </c>
      <c r="D853" s="120" t="str">
        <f>_xll.BDP(C853,$D$11)</f>
        <v>EUR</v>
      </c>
      <c r="E853" s="120" t="s">
        <v>276</v>
      </c>
      <c r="F853" s="121">
        <f>_xll.BDP(C853,$F$11)</f>
        <v>110.4</v>
      </c>
      <c r="G853" s="121">
        <f>_xll.BDP(C853,$G$11)</f>
        <v>112.5</v>
      </c>
      <c r="H853" s="122">
        <f>IF(OR(OR(G853="#N/A N/A",G853="#N/A Real Time"),OR(F853="#N/A N/A",F853="#N/A Real Time")),0,  G853 - F853)</f>
        <v>2.0999999999999943</v>
      </c>
      <c r="I853" s="123">
        <f>IF(OR(F853=0,F853="#N/A N/A"),0,H853 / F853*100)</f>
        <v>1.9021739130434732</v>
      </c>
      <c r="J853" s="124">
        <v>-3206</v>
      </c>
      <c r="K853" s="120" t="str">
        <f>CONCATENATE(D856,D853, " Curncy")</f>
        <v>EUREUR Curncy</v>
      </c>
      <c r="L853" s="120">
        <f>IF(D853 = D856,1,_xll.BDP(K853,$L$11))</f>
        <v>1</v>
      </c>
      <c r="M853" s="260">
        <f>IF(D853 = D856,1,_xll.BDP(K853,$M$11)*L853)</f>
        <v>1</v>
      </c>
      <c r="N853" s="126">
        <f>H853*J853*V853/M853</f>
        <v>-6732.5999999999822</v>
      </c>
      <c r="O853" s="127">
        <f>N853 / AA855</f>
        <v>-4.6190713164087795E-4</v>
      </c>
      <c r="P853" s="268">
        <f>N853 / AA856</f>
        <v>-3.1388852395628756E-5</v>
      </c>
      <c r="Q853" s="128">
        <f>IF(OR(OR(J853=0,G853 = "#N/A N/A"),G853="#N/A Real Time"),0,G853*J853*V853/M853)</f>
        <v>-360675</v>
      </c>
      <c r="R853" s="129">
        <f>Q853 / AA855*100</f>
        <v>-2.4745024909332813</v>
      </c>
      <c r="S853" s="273">
        <f>Q853 / AA856*100</f>
        <v>-0.1681545664051545</v>
      </c>
      <c r="T853" s="129">
        <f>IF(S853&lt;0,R853,0)</f>
        <v>-2.4745024909332813</v>
      </c>
      <c r="U853" s="273">
        <f>IF(S853&gt;0,R853,0)</f>
        <v>0</v>
      </c>
      <c r="V853" s="120">
        <f>IF(EXACT(D853,UPPER(D853)),1,0.01)/X853</f>
        <v>1</v>
      </c>
      <c r="W853" s="120">
        <v>0</v>
      </c>
      <c r="X853" s="120">
        <v>1</v>
      </c>
      <c r="Y853" s="127">
        <f>IF(AND(S853&lt;0,O853&gt;0),O853,0)</f>
        <v>0</v>
      </c>
      <c r="Z853" s="127">
        <f>IF(AND(S853&gt;0,O853&gt;0),O853,0)</f>
        <v>0</v>
      </c>
      <c r="AA853" s="218"/>
      <c r="AB853" s="130">
        <f>_xll.BDH(C853,$AB$11,$D$1,$D$1)</f>
        <v>110.8</v>
      </c>
      <c r="AC853" s="130">
        <f>IF(OR(OR(F853="#N/A N/A",F853="#N/A Real Time"),OR(AB853="#N/A N/A",AB853="#N/A Real Time")),0,  F853 - AB853)</f>
        <v>-0.39999999999999147</v>
      </c>
      <c r="AD853" s="177">
        <f>IF(OR(AB853=0,AB853="#N/A N/A"),0,AC853 / AB853*100)</f>
        <v>-0.36101083032490205</v>
      </c>
      <c r="AE853" s="132">
        <v>-3206</v>
      </c>
      <c r="AF853" s="133">
        <f>IF(D853 = D856,1,_xll.BDP(K853,$AF$11)*L853)</f>
        <v>1</v>
      </c>
      <c r="AG853" s="134">
        <f>AC853*AE853*V853/AF853 / AI855</f>
        <v>8.779913950060122E-5</v>
      </c>
      <c r="AH853" s="278">
        <f>AC853*AE853*V853/AF853 / AI856</f>
        <v>5.9666237915843631E-6</v>
      </c>
      <c r="AI853" s="223"/>
      <c r="AJ853" s="73"/>
      <c r="AK853" s="65"/>
    </row>
    <row r="854" spans="1:37" hidden="1" x14ac:dyDescent="0.2">
      <c r="B854" s="120">
        <v>26284</v>
      </c>
      <c r="C854" s="120" t="s">
        <v>27</v>
      </c>
      <c r="D854" s="120" t="str">
        <f>_xll.BDP(C854,$D$11)</f>
        <v>USD</v>
      </c>
      <c r="E854" s="120" t="s">
        <v>275</v>
      </c>
      <c r="F854" s="121">
        <f>_xll.BDP(C854,$F$11)</f>
        <v>63.19</v>
      </c>
      <c r="G854" s="121">
        <f>_xll.BDP(C854,$G$11)</f>
        <v>63.19</v>
      </c>
      <c r="H854" s="122">
        <f>IF(OR(OR(G854="#N/A N/A",G854="#N/A Real Time"),OR(F854="#N/A N/A",F854="#N/A Real Time")),0,  G854 - F854)</f>
        <v>0</v>
      </c>
      <c r="I854" s="123">
        <f>IF(OR(F854=0,F854="#N/A N/A"),0,H854 / F854*100)</f>
        <v>0</v>
      </c>
      <c r="J854" s="124">
        <v>-20583</v>
      </c>
      <c r="K854" s="120" t="str">
        <f>CONCATENATE(D856,D854, " Curncy")</f>
        <v>EURUSD Curncy</v>
      </c>
      <c r="L854" s="120">
        <f>IF(D854 = D856,1,_xll.BDP(K854,$L$11))</f>
        <v>1</v>
      </c>
      <c r="M854" s="260">
        <f>IF(D854 = D856,1,_xll.BDP(K854,$M$11)*L854)</f>
        <v>1.1314</v>
      </c>
      <c r="N854" s="126">
        <f>H854*J854*V854/M854</f>
        <v>0</v>
      </c>
      <c r="O854" s="127">
        <f>N854 / AA855</f>
        <v>0</v>
      </c>
      <c r="P854" s="268">
        <f>N854 / AA856</f>
        <v>0</v>
      </c>
      <c r="Q854" s="128">
        <f>IF(OR(OR(J854=0,G854 = "#N/A N/A"),G854="#N/A Real Time"),0,G854*J854*V854/M854)</f>
        <v>-1149584.3821813683</v>
      </c>
      <c r="R854" s="129">
        <f>Q854 / AA855*100</f>
        <v>-7.8870157822022406</v>
      </c>
      <c r="S854" s="273">
        <f>Q854 / AA856*100</f>
        <v>-0.53596135948387169</v>
      </c>
      <c r="T854" s="129">
        <f>IF(S854&lt;0,R854,0)</f>
        <v>-7.8870157822022406</v>
      </c>
      <c r="U854" s="273">
        <f>IF(S854&gt;0,R854,0)</f>
        <v>0</v>
      </c>
      <c r="V854" s="120">
        <f>IF(EXACT(D854,UPPER(D854)),1,0.01)/X854</f>
        <v>1</v>
      </c>
      <c r="W854" s="120">
        <v>0</v>
      </c>
      <c r="X854" s="120">
        <v>1</v>
      </c>
      <c r="Y854" s="127">
        <f>IF(AND(S854&lt;0,O854&gt;0),O854,0)</f>
        <v>0</v>
      </c>
      <c r="Z854" s="127">
        <f>IF(AND(S854&gt;0,O854&gt;0),O854,0)</f>
        <v>0</v>
      </c>
      <c r="AA854" s="3"/>
      <c r="AB854" s="130">
        <f>_xll.BDH(C854,$AB$11,$D$1,$D$1)</f>
        <v>61.85</v>
      </c>
      <c r="AC854" s="130">
        <f>IF(OR(OR(F854="#N/A N/A",F854="#N/A Real Time"),OR(AB854="#N/A N/A",AB854="#N/A Real Time")),0,  F854 - AB854)</f>
        <v>1.3399999999999963</v>
      </c>
      <c r="AD854" s="177">
        <f>IF(OR(AB854=0,AB854="#N/A N/A"),0,AC854 / AB854*100)</f>
        <v>2.1665319320937693</v>
      </c>
      <c r="AE854" s="132">
        <v>-20583</v>
      </c>
      <c r="AF854" s="133">
        <f>IF(D854 = D856,1,_xll.BDP(K854,$AF$11)*L854)</f>
        <v>1.1298999999999999</v>
      </c>
      <c r="AG854" s="134">
        <f>AC854*AE854*V854/AF854 / AI855</f>
        <v>-1.6712453577649605E-3</v>
      </c>
      <c r="AH854" s="278">
        <f>AC854*AE854*V854/AF854 / AI856</f>
        <v>-1.1357391849093295E-4</v>
      </c>
      <c r="AI854" s="75"/>
      <c r="AJ854" s="73"/>
      <c r="AK854" s="65"/>
    </row>
    <row r="855" spans="1:37" x14ac:dyDescent="0.2">
      <c r="A855" s="245" t="s">
        <v>270</v>
      </c>
      <c r="B855" s="245"/>
      <c r="C855" s="245"/>
      <c r="D855" s="245"/>
      <c r="E855" s="245" t="s">
        <v>272</v>
      </c>
      <c r="F855" s="246"/>
      <c r="G855" s="246"/>
      <c r="H855" s="247"/>
      <c r="I855" s="248"/>
      <c r="J855" s="249"/>
      <c r="K855" s="245"/>
      <c r="L855" s="245"/>
      <c r="M855" s="293"/>
      <c r="N855" s="250">
        <f xml:space="preserve"> SUM(N817:N854)</f>
        <v>-46578.233840800298</v>
      </c>
      <c r="O855" s="251">
        <f xml:space="preserve"> SUM(O817:O854)</f>
        <v>-3.1956180955800425E-3</v>
      </c>
      <c r="P855" s="298">
        <f xml:space="preserve"> SUM(P817:P854)</f>
        <v>-2.1715790435759808E-4</v>
      </c>
      <c r="Q855" s="252">
        <f xml:space="preserve"> SUM(Q817:Q854)</f>
        <v>723680.84064097842</v>
      </c>
      <c r="R855" s="253">
        <f xml:space="preserve"> SUM(R817:R854)</f>
        <v>4.9649963063888265</v>
      </c>
      <c r="S855" s="305">
        <f xml:space="preserve"> SUM(S817:S854)</f>
        <v>0.33739582165024373</v>
      </c>
      <c r="T855" s="253">
        <f xml:space="preserve"> SUM(T817:T854)</f>
        <v>-54.659923570235534</v>
      </c>
      <c r="U855" s="305">
        <f xml:space="preserve"> SUM(U817:U854)</f>
        <v>59.624919876624354</v>
      </c>
      <c r="V855" s="245"/>
      <c r="W855" s="245"/>
      <c r="X855" s="245"/>
      <c r="Y855" s="251">
        <f xml:space="preserve"> SUM(Y817:Y854)</f>
        <v>1.3634866416594596E-4</v>
      </c>
      <c r="Z855" s="251">
        <f xml:space="preserve"> SUM(Z817:Z854)</f>
        <v>9.4334425977718353E-4</v>
      </c>
      <c r="AA855" s="245">
        <v>14575657.18044471</v>
      </c>
      <c r="AB855" s="254"/>
      <c r="AC855" s="254"/>
      <c r="AD855" s="255"/>
      <c r="AE855" s="256"/>
      <c r="AF855" s="257"/>
      <c r="AG855" s="258">
        <f xml:space="preserve"> SUM(AG817:AG854)</f>
        <v>-2.2406172621624976E-2</v>
      </c>
      <c r="AH855" s="311">
        <f xml:space="preserve"> SUM(AH817:AH854)</f>
        <v>-1.5226709897494871E-3</v>
      </c>
      <c r="AI855" s="259">
        <v>14606065.700577751</v>
      </c>
      <c r="AJ855" s="73"/>
      <c r="AK855" s="65"/>
    </row>
    <row r="856" spans="1:37" s="117" customFormat="1" ht="12" customHeight="1" thickBot="1" x14ac:dyDescent="0.25">
      <c r="A856" s="161" t="s">
        <v>244</v>
      </c>
      <c r="B856" s="161"/>
      <c r="C856" s="161"/>
      <c r="D856" s="161" t="s">
        <v>6</v>
      </c>
      <c r="E856" s="161" t="s">
        <v>216</v>
      </c>
      <c r="F856" s="162"/>
      <c r="G856" s="162"/>
      <c r="H856" s="163"/>
      <c r="I856" s="164"/>
      <c r="J856" s="165"/>
      <c r="K856" s="161"/>
      <c r="L856" s="161"/>
      <c r="M856" s="266"/>
      <c r="N856" s="167">
        <f>N816+N855</f>
        <v>-524819.73195345188</v>
      </c>
      <c r="O856" s="172"/>
      <c r="P856" s="272">
        <f>P816+P855</f>
        <v>-2.4468242730297943E-3</v>
      </c>
      <c r="Q856" s="168">
        <f>Q816+Q855</f>
        <v>-150563730.49712923</v>
      </c>
      <c r="R856" s="169"/>
      <c r="S856" s="277">
        <f>S816+S855</f>
        <v>-70.196101249288986</v>
      </c>
      <c r="T856" s="169"/>
      <c r="U856" s="277"/>
      <c r="V856" s="161"/>
      <c r="W856" s="161"/>
      <c r="X856" s="161"/>
      <c r="Y856" s="170"/>
      <c r="Z856" s="170"/>
      <c r="AA856" s="161">
        <v>214490160.87436095</v>
      </c>
      <c r="AB856" s="162"/>
      <c r="AC856" s="162"/>
      <c r="AD856" s="164"/>
      <c r="AE856" s="165"/>
      <c r="AF856" s="166"/>
      <c r="AG856" s="172"/>
      <c r="AH856" s="272">
        <f>AH816+AH855</f>
        <v>-9.0129895835496712E-3</v>
      </c>
      <c r="AI856" s="287">
        <v>214928918.7310144</v>
      </c>
      <c r="AJ856" s="73"/>
      <c r="AK856" s="65"/>
    </row>
    <row r="857" spans="1:37" ht="12.75" thickTop="1" x14ac:dyDescent="0.2">
      <c r="B857" s="32"/>
      <c r="C857" s="51"/>
      <c r="D857" s="1"/>
      <c r="E857" s="1"/>
      <c r="F857" s="2"/>
      <c r="G857" s="2"/>
      <c r="H857" s="24"/>
      <c r="I857" s="15"/>
      <c r="J857" s="18"/>
      <c r="K857" s="32"/>
      <c r="L857" s="1"/>
      <c r="M857" s="288"/>
      <c r="N857" s="107"/>
      <c r="O857" s="36"/>
      <c r="P857" s="294"/>
      <c r="Q857" s="7"/>
      <c r="R857" s="10"/>
      <c r="S857" s="300"/>
      <c r="T857" s="37"/>
      <c r="U857" s="300"/>
      <c r="V857" s="24"/>
      <c r="W857" s="1"/>
      <c r="X857" s="1"/>
      <c r="Y857" s="52"/>
      <c r="Z857" s="1"/>
      <c r="AA857" s="3"/>
      <c r="AB857" s="2"/>
      <c r="AC857" s="12"/>
      <c r="AD857" s="64"/>
      <c r="AE857" s="54"/>
      <c r="AF857" s="14"/>
      <c r="AG857" s="72"/>
      <c r="AH857" s="309"/>
      <c r="AI857" s="75"/>
      <c r="AJ857" s="73"/>
      <c r="AK857" s="65"/>
    </row>
    <row r="858" spans="1:37" x14ac:dyDescent="0.2">
      <c r="A858" s="30" t="s">
        <v>402</v>
      </c>
      <c r="B858" s="32"/>
      <c r="C858" s="5"/>
      <c r="D858" s="1"/>
      <c r="E858" s="5" t="s">
        <v>230</v>
      </c>
      <c r="F858" s="2"/>
      <c r="G858" s="2"/>
      <c r="H858" s="24"/>
      <c r="I858" s="15"/>
      <c r="J858" s="18"/>
      <c r="K858" s="32"/>
      <c r="L858" s="1"/>
      <c r="M858" s="288"/>
      <c r="N858" s="107"/>
      <c r="O858" s="36"/>
      <c r="P858" s="294"/>
      <c r="Q858" s="7"/>
      <c r="R858" s="10"/>
      <c r="S858" s="300"/>
      <c r="T858" s="37"/>
      <c r="U858" s="300"/>
      <c r="V858" s="24"/>
      <c r="W858" s="1"/>
      <c r="X858" s="1"/>
      <c r="Y858" s="52"/>
      <c r="Z858" s="1"/>
      <c r="AA858" s="3"/>
      <c r="AB858" s="2"/>
      <c r="AC858" s="12"/>
      <c r="AD858" s="64"/>
      <c r="AE858" s="54"/>
      <c r="AF858" s="14"/>
      <c r="AG858" s="72"/>
      <c r="AH858" s="309"/>
      <c r="AI858" s="75"/>
      <c r="AJ858" s="73"/>
      <c r="AK858" s="65"/>
    </row>
    <row r="859" spans="1:37" x14ac:dyDescent="0.2">
      <c r="A859" s="30" t="s">
        <v>402</v>
      </c>
      <c r="B859" s="32"/>
      <c r="C859" s="51"/>
      <c r="E859" s="30" t="s">
        <v>216</v>
      </c>
      <c r="F859" s="4"/>
      <c r="G859" s="4"/>
      <c r="H859" s="24"/>
      <c r="I859" s="15"/>
      <c r="J859" s="18"/>
      <c r="K859" s="32"/>
      <c r="M859" s="288"/>
      <c r="N859" s="107"/>
      <c r="O859" s="36"/>
      <c r="P859" s="294">
        <f>P856-P814</f>
        <v>-2.4785755161876315E-3</v>
      </c>
      <c r="Q859" s="7"/>
      <c r="R859" s="10"/>
      <c r="S859" s="300"/>
      <c r="T859" s="37"/>
      <c r="U859" s="300"/>
      <c r="V859" s="24"/>
      <c r="Y859" s="52"/>
      <c r="AA859" s="3"/>
      <c r="AB859" s="2"/>
      <c r="AC859" s="12"/>
      <c r="AD859" s="64"/>
      <c r="AE859" s="54"/>
      <c r="AF859" s="14"/>
      <c r="AG859" s="72"/>
      <c r="AH859" s="309">
        <f>AH856-AH814</f>
        <v>-8.4342310562929602E-3</v>
      </c>
      <c r="AI859" s="75"/>
      <c r="AJ859" s="73"/>
      <c r="AK859" s="65"/>
    </row>
    <row r="860" spans="1:37" x14ac:dyDescent="0.2">
      <c r="B860" s="120"/>
      <c r="C860" s="120" t="s">
        <v>228</v>
      </c>
      <c r="D860" s="120" t="s">
        <v>32</v>
      </c>
      <c r="E860" s="120" t="s">
        <v>229</v>
      </c>
      <c r="F860" s="125">
        <v>1.1314</v>
      </c>
      <c r="G860" s="125">
        <f>_xll.BDP(C860,$G$11)</f>
        <v>1.1314</v>
      </c>
      <c r="H860" s="125">
        <f>IF(OR(OR(G860="#N/A N/A",G860="#N/A Real Time"),OR(F860="#N/A N/A",F860="#N/A Real Time")),0,  G860 - F860)</f>
        <v>0</v>
      </c>
      <c r="I860" s="123">
        <f>IF(OR(F860=0,F860="#N/A N/A"),0,H860 / F860*100)</f>
        <v>0</v>
      </c>
      <c r="J860" s="124">
        <v>37000000</v>
      </c>
      <c r="K860" s="120" t="str">
        <f>CONCATENATE(D871,D860, " Curncy")</f>
        <v>USDUSD Curncy</v>
      </c>
      <c r="L860" s="120">
        <f>IF(D860 = D871,1,_xll.BDP(K860,$L$11))</f>
        <v>1</v>
      </c>
      <c r="M860" s="260">
        <f>IF(D860 = D871,1,_xll.BDP(K860,$M$11)*L860)</f>
        <v>1</v>
      </c>
      <c r="N860" s="126">
        <f>H860*J860/M860/G860*-1</f>
        <v>0</v>
      </c>
      <c r="O860" s="127"/>
      <c r="P860" s="268">
        <f>N860 / AA871</f>
        <v>0</v>
      </c>
      <c r="Q860" s="128">
        <f>ABS(IF(OR(OR(J860=0,G860 = "#N/A N/A"),G860="#N/A Real Time"),0,J860/M860))</f>
        <v>37000000</v>
      </c>
      <c r="R860" s="129"/>
      <c r="S860" s="273">
        <f>Q860 / AA871*100</f>
        <v>15.33551028109744</v>
      </c>
      <c r="T860" s="129"/>
      <c r="U860" s="273"/>
      <c r="V860" s="120">
        <f>IF(EXACT(D860,UPPER(D860)),1,0.01)/X860</f>
        <v>1</v>
      </c>
      <c r="W860" s="120">
        <v>2</v>
      </c>
      <c r="X860" s="120">
        <v>1</v>
      </c>
      <c r="Y860" s="127">
        <f>IF(AND(S860&lt;0,O860&gt;0),O860,0)</f>
        <v>0</v>
      </c>
      <c r="Z860" s="127">
        <f>IF(AND(S860&gt;0,O860&gt;0),O860,0)</f>
        <v>0</v>
      </c>
      <c r="AA860" s="3"/>
      <c r="AB860" s="130">
        <v>1.1274</v>
      </c>
      <c r="AC860" s="130">
        <f>IF(OR(OR(F860="#N/A N/A",F860="#N/A Real Time"),OR(AB860="#N/A N/A",AB860="#N/A Real Time")),0,  F860 - AB860)</f>
        <v>4.0000000000000036E-3</v>
      </c>
      <c r="AD860" s="177">
        <f>IF(OR(AB860=0,AB860="#N/A N/A"),0,AC860 / AB860*100)</f>
        <v>0.3547986517651236</v>
      </c>
      <c r="AE860" s="132">
        <v>37000000</v>
      </c>
      <c r="AF860" s="133">
        <f>IF(D860 = D871,1,_xll.BDP(K860,$AF$11)*L860)</f>
        <v>1</v>
      </c>
      <c r="AG860" s="134"/>
      <c r="AH860" s="278">
        <f>AC860*AE860/AF860/AB860*-1 / AI871</f>
        <v>-5.4283400250176958E-4</v>
      </c>
      <c r="AI860" s="75"/>
      <c r="AJ860" s="73"/>
      <c r="AK860" s="65"/>
    </row>
    <row r="861" spans="1:37" x14ac:dyDescent="0.2">
      <c r="B861" s="120"/>
      <c r="C861" s="120" t="s">
        <v>215</v>
      </c>
      <c r="D861" s="120" t="s">
        <v>75</v>
      </c>
      <c r="E861" s="120" t="s">
        <v>1380</v>
      </c>
      <c r="F861" s="125">
        <v>1.3102489900000001</v>
      </c>
      <c r="G861" s="125">
        <f>_xll.BDP(C861,$G$11)</f>
        <v>1.31</v>
      </c>
      <c r="H861" s="125">
        <f>IF(OR(OR(G861="#N/A N/A",G861="#N/A Real Time"),OR(F861="#N/A N/A",F861="#N/A Real Time")),0,  G861 - F861)</f>
        <v>-2.4899000000000449E-4</v>
      </c>
      <c r="I861" s="123">
        <f>IF(OR(F861=0,F861="#N/A N/A"),0,H861 / F861*100)</f>
        <v>-1.900325830436278E-2</v>
      </c>
      <c r="J861" s="124">
        <v>0</v>
      </c>
      <c r="K861" s="120" t="str">
        <f>CONCATENATE(D871,D861, " Curncy")</f>
        <v>USDGBP Curncy</v>
      </c>
      <c r="L861" s="120">
        <f>IF(D861 = D871,1,_xll.BDP(K861,$L$11))</f>
        <v>1</v>
      </c>
      <c r="M861" s="260">
        <f>IF(D861 = D871,1,_xll.BDP(K861,$M$11)*L861)</f>
        <v>0.76329999999999998</v>
      </c>
      <c r="N861" s="126">
        <f>H861*J861/M861/G861</f>
        <v>0</v>
      </c>
      <c r="O861" s="127"/>
      <c r="P861" s="268">
        <f>N861 / AA871</f>
        <v>0</v>
      </c>
      <c r="Q861" s="128">
        <f>ABS(IF(OR(OR(J861=0,G861 = "#N/A N/A"),G861="#N/A Real Time"),0,J861/M861))</f>
        <v>0</v>
      </c>
      <c r="R861" s="129"/>
      <c r="S861" s="273">
        <f>Q861 / AA871*100</f>
        <v>0</v>
      </c>
      <c r="T861" s="129"/>
      <c r="U861" s="273"/>
      <c r="V861" s="120">
        <f>IF(EXACT(D861,UPPER(D861)),1,0.01)/X861</f>
        <v>1</v>
      </c>
      <c r="W861" s="120">
        <v>2</v>
      </c>
      <c r="X861" s="120">
        <v>1</v>
      </c>
      <c r="Y861" s="127">
        <f>IF(AND(S861&lt;0,O861&gt;0),O861,0)</f>
        <v>0</v>
      </c>
      <c r="Z861" s="127">
        <f>IF(AND(S861&gt;0,O861&gt;0),O861,0)</f>
        <v>0</v>
      </c>
      <c r="AA861" s="3"/>
      <c r="AB861" s="130">
        <v>1.30864771</v>
      </c>
      <c r="AC861" s="130">
        <f>IF(OR(OR(F861="#N/A N/A",F861="#N/A Real Time"),OR(AB861="#N/A N/A",AB861="#N/A Real Time")),0,  F861 - AB861)</f>
        <v>1.6012800000000382E-3</v>
      </c>
      <c r="AD861" s="177">
        <f>IF(OR(AB861=0,AB861="#N/A N/A"),0,AC861 / AB861*100)</f>
        <v>0.12236142605560653</v>
      </c>
      <c r="AE861" s="132">
        <v>0</v>
      </c>
      <c r="AF861" s="133">
        <f>IF(D861 = D871,1,_xll.BDP(K861,$AF$11)*L861)</f>
        <v>0.76459999999999995</v>
      </c>
      <c r="AG861" s="134"/>
      <c r="AH861" s="278">
        <f>AC861*AE861/AF861/AB861 / AI871</f>
        <v>0</v>
      </c>
      <c r="AI861" s="75"/>
      <c r="AJ861" s="73"/>
      <c r="AK861" s="65"/>
    </row>
    <row r="862" spans="1:37" hidden="1" x14ac:dyDescent="0.2">
      <c r="B862" s="120"/>
      <c r="C862" s="120" t="s">
        <v>213</v>
      </c>
      <c r="D862" s="120" t="s">
        <v>32</v>
      </c>
      <c r="E862" s="120" t="s">
        <v>396</v>
      </c>
      <c r="F862" s="125">
        <v>0.86350000000000005</v>
      </c>
      <c r="G862" s="125">
        <f>_xll.BDP(C862,$G$11)</f>
        <v>0.86363000000000001</v>
      </c>
      <c r="H862" s="125">
        <f>IF(OR(OR(G862="#N/A N/A",G862="#N/A Real Time"),OR(F862="#N/A N/A",F862="#N/A Real Time")),0,  G862 - F862)</f>
        <v>1.2999999999996348E-4</v>
      </c>
      <c r="I862" s="123">
        <f>IF(OR(F862=0,F862="#N/A N/A"),0,H862 / F862*100)</f>
        <v>1.5055008685577704E-2</v>
      </c>
      <c r="J862" s="124">
        <v>0</v>
      </c>
      <c r="K862" s="120" t="str">
        <f>CONCATENATE(D871,D862, " Curncy")</f>
        <v>USDUSD Curncy</v>
      </c>
      <c r="L862" s="120">
        <f>IF(D862 = D871,1,_xll.BDP(K862,$L$11))</f>
        <v>1</v>
      </c>
      <c r="M862" s="260">
        <f>IF(D862 = D871,1,_xll.BDP(K862,$M$11)*L862)</f>
        <v>1</v>
      </c>
      <c r="N862" s="126">
        <f>H862*J862/M862/G862*-1</f>
        <v>0</v>
      </c>
      <c r="O862" s="127"/>
      <c r="P862" s="268">
        <f>N862 / AA871</f>
        <v>0</v>
      </c>
      <c r="Q862" s="128">
        <f>ABS(IF(OR(OR(J862=0,G862 = "#N/A N/A"),G862="#N/A Real Time"),0,J862/M862))</f>
        <v>0</v>
      </c>
      <c r="R862" s="129"/>
      <c r="S862" s="273">
        <f>Q862 / AA871*100</f>
        <v>0</v>
      </c>
      <c r="T862" s="129"/>
      <c r="U862" s="273"/>
      <c r="V862" s="120">
        <f>IF(EXACT(D862,UPPER(D862)),1,0.01)/X862</f>
        <v>1</v>
      </c>
      <c r="W862" s="120">
        <v>2</v>
      </c>
      <c r="X862" s="120">
        <v>1</v>
      </c>
      <c r="Y862" s="127">
        <f>IF(AND(S862&lt;0,O862&gt;0),O862,0)</f>
        <v>0</v>
      </c>
      <c r="Z862" s="127">
        <f>IF(AND(S862&gt;0,O862&gt;0),O862,0)</f>
        <v>0</v>
      </c>
      <c r="AA862" s="3"/>
      <c r="AB862" s="130">
        <v>0.86150000000000004</v>
      </c>
      <c r="AC862" s="130">
        <f>IF(OR(OR(F862="#N/A N/A",F862="#N/A Real Time"),OR(AB862="#N/A N/A",AB862="#N/A Real Time")),0,  F862 - AB862)</f>
        <v>2.0000000000000018E-3</v>
      </c>
      <c r="AD862" s="177">
        <f>IF(OR(AB862=0,AB862="#N/A N/A"),0,AC862 / AB862*100)</f>
        <v>0.2321532211259433</v>
      </c>
      <c r="AE862" s="132">
        <v>0</v>
      </c>
      <c r="AF862" s="133">
        <f>IF(D862 = D871,1,_xll.BDP(K862,$AF$11)*L862)</f>
        <v>1</v>
      </c>
      <c r="AG862" s="134"/>
      <c r="AH862" s="278">
        <f>AC862*AE862/AF862/AB862*-1 / AI871</f>
        <v>0</v>
      </c>
      <c r="AI862" s="75"/>
      <c r="AJ862" s="73"/>
      <c r="AK862" s="65"/>
    </row>
    <row r="863" spans="1:37" x14ac:dyDescent="0.2">
      <c r="B863" s="120"/>
      <c r="C863" s="120" t="s">
        <v>218</v>
      </c>
      <c r="D863" s="120" t="s">
        <v>32</v>
      </c>
      <c r="E863" s="120" t="s">
        <v>221</v>
      </c>
      <c r="F863" s="125">
        <v>64.28327736</v>
      </c>
      <c r="G863" s="125">
        <f>_xll.BDP(C863,$G$11)</f>
        <v>64.278899999999993</v>
      </c>
      <c r="H863" s="125">
        <f>IF(OR(OR(G863="#N/A N/A",G863="#N/A Real Time"),OR(F863="#N/A N/A",F863="#N/A Real Time")),0,  G863 - F863)</f>
        <v>-4.3773600000065471E-3</v>
      </c>
      <c r="I863" s="123">
        <f>IF(OR(F863=0,F863="#N/A N/A"),0,H863 / F863*100)</f>
        <v>-6.8094847988107417E-3</v>
      </c>
      <c r="J863" s="124">
        <v>0</v>
      </c>
      <c r="K863" s="120" t="str">
        <f>CONCATENATE(D871,D863, " Curncy")</f>
        <v>USDUSD Curncy</v>
      </c>
      <c r="L863" s="120">
        <f>IF(D863 = D871,1,_xll.BDP(K863,$L$11))</f>
        <v>1</v>
      </c>
      <c r="M863" s="260">
        <f>IF(D863 = D871,1,_xll.BDP(K863,$M$11)*L863)</f>
        <v>1</v>
      </c>
      <c r="N863" s="126">
        <f>H863*J863/M863/G863</f>
        <v>0</v>
      </c>
      <c r="O863" s="127"/>
      <c r="P863" s="268">
        <f>N863 / AA871</f>
        <v>0</v>
      </c>
      <c r="Q863" s="128">
        <f>ABS(IF(OR(OR(J863=0,G863 = "#N/A N/A"),G863="#N/A Real Time"),0,J863/M863))</f>
        <v>0</v>
      </c>
      <c r="R863" s="129"/>
      <c r="S863" s="273">
        <f>Q863 / AA871*100</f>
        <v>0</v>
      </c>
      <c r="T863" s="129"/>
      <c r="U863" s="273"/>
      <c r="V863" s="120">
        <f>IF(EXACT(D863,UPPER(D863)),1,0.01)/X863</f>
        <v>1</v>
      </c>
      <c r="W863" s="120">
        <v>2</v>
      </c>
      <c r="X863" s="120">
        <v>1</v>
      </c>
      <c r="Y863" s="127">
        <f>IF(AND(S863&lt;0,O863&gt;0),O863,0)</f>
        <v>0</v>
      </c>
      <c r="Z863" s="127">
        <f>IF(AND(S863&gt;0,O863&gt;0),O863,0)</f>
        <v>0</v>
      </c>
      <c r="AA863" s="3"/>
      <c r="AB863" s="130">
        <v>64.393116910000003</v>
      </c>
      <c r="AC863" s="130">
        <f>IF(OR(OR(F863="#N/A N/A",F863="#N/A Real Time"),OR(AB863="#N/A N/A",AB863="#N/A Real Time")),0,  F863 - AB863)</f>
        <v>-0.10983955000000378</v>
      </c>
      <c r="AD863" s="177">
        <f>IF(OR(AB863=0,AB863="#N/A N/A"),0,AC863 / AB863*100)</f>
        <v>-0.17057653872155726</v>
      </c>
      <c r="AE863" s="132">
        <v>0</v>
      </c>
      <c r="AF863" s="133">
        <f>IF(D863 = D871,1,_xll.BDP(K863,$AF$11)*L863)</f>
        <v>1</v>
      </c>
      <c r="AG863" s="134"/>
      <c r="AH863" s="278">
        <f>AC863*AE863/AF863/AB863 / AI871</f>
        <v>0</v>
      </c>
      <c r="AI863" s="75"/>
      <c r="AJ863" s="73"/>
      <c r="AK863" s="65"/>
    </row>
    <row r="864" spans="1:37" s="117" customFormat="1" ht="12" customHeight="1" x14ac:dyDescent="0.2">
      <c r="A864"/>
      <c r="B864" s="120"/>
      <c r="C864" s="120" t="s">
        <v>225</v>
      </c>
      <c r="D864" s="120" t="s">
        <v>32</v>
      </c>
      <c r="E864" s="120" t="s">
        <v>226</v>
      </c>
      <c r="F864" s="125">
        <v>7.8427611800000001</v>
      </c>
      <c r="G864" s="125">
        <f>_xll.BDP(C864,$G$11)</f>
        <v>7.8400999999999996</v>
      </c>
      <c r="H864" s="125">
        <f>IF(OR(OR(G864="#N/A N/A",G864="#N/A Real Time"),OR(F864="#N/A N/A",F864="#N/A Real Time")),0,  G864 - F864)</f>
        <v>-2.6611800000004848E-3</v>
      </c>
      <c r="I864" s="123">
        <f>IF(OR(F864=0,F864="#N/A N/A"),0,H864 / F864*100)</f>
        <v>-3.3931672008409734E-2</v>
      </c>
      <c r="J864" s="124">
        <v>0</v>
      </c>
      <c r="K864" s="120" t="str">
        <f>CONCATENATE(D871,D864, " Curncy")</f>
        <v>USDUSD Curncy</v>
      </c>
      <c r="L864" s="120">
        <f>IF(D864 = D871,1,_xll.BDP(K864,$L$11))</f>
        <v>1</v>
      </c>
      <c r="M864" s="260">
        <f>IF(D864 = D871,1,_xll.BDP(K864,$M$11)*L864)</f>
        <v>1</v>
      </c>
      <c r="N864" s="126">
        <f>H864*J864/M864/G864</f>
        <v>0</v>
      </c>
      <c r="O864" s="127"/>
      <c r="P864" s="268">
        <f>N864 / AA871</f>
        <v>0</v>
      </c>
      <c r="Q864" s="128">
        <f>ABS(IF(OR(OR(J864=0,G864 = "#N/A N/A"),G864="#N/A Real Time"),0,J864/M864))</f>
        <v>0</v>
      </c>
      <c r="R864" s="129"/>
      <c r="S864" s="273">
        <f>Q864 / AA871*100</f>
        <v>0</v>
      </c>
      <c r="T864" s="129"/>
      <c r="U864" s="273"/>
      <c r="V864" s="120">
        <f>IF(EXACT(D864,UPPER(D864)),1,0.01)/X864</f>
        <v>1</v>
      </c>
      <c r="W864" s="120">
        <v>2</v>
      </c>
      <c r="X864" s="120">
        <v>1</v>
      </c>
      <c r="Y864" s="127">
        <f>IF(AND(S864&lt;0,O864&gt;0),O864,0)</f>
        <v>0</v>
      </c>
      <c r="Z864" s="127">
        <f>IF(AND(S864&gt;0,O864&gt;0),O864,0)</f>
        <v>0</v>
      </c>
      <c r="AA864" s="3"/>
      <c r="AB864" s="130">
        <v>7.8429129</v>
      </c>
      <c r="AC864" s="130">
        <f>IF(OR(OR(F864="#N/A N/A",F864="#N/A Real Time"),OR(AB864="#N/A N/A",AB864="#N/A Real Time")),0,  F864 - AB864)</f>
        <v>-1.517199999998553E-4</v>
      </c>
      <c r="AD864" s="177">
        <f>IF(OR(AB864=0,AB864="#N/A N/A"),0,AC864 / AB864*100)</f>
        <v>-1.934485336434825E-3</v>
      </c>
      <c r="AE864" s="132">
        <v>0</v>
      </c>
      <c r="AF864" s="133">
        <f>IF(D864 = D871,1,_xll.BDP(K864,$AF$11)*L864)</f>
        <v>1</v>
      </c>
      <c r="AG864" s="134"/>
      <c r="AH864" s="278">
        <f>AC864*AE864/AF864/AB864 / AI871</f>
        <v>0</v>
      </c>
      <c r="AI864" s="75"/>
      <c r="AJ864" s="73"/>
      <c r="AK864" s="65"/>
    </row>
    <row r="865" spans="1:37" x14ac:dyDescent="0.2">
      <c r="B865" s="120"/>
      <c r="C865" s="120" t="s">
        <v>273</v>
      </c>
      <c r="D865" s="120" t="s">
        <v>32</v>
      </c>
      <c r="E865" s="120" t="s">
        <v>227</v>
      </c>
      <c r="F865" s="125">
        <v>0.71789340000000001</v>
      </c>
      <c r="G865" s="125">
        <f>_xll.BDP(C865,$G$11)</f>
        <v>0.7177</v>
      </c>
      <c r="H865" s="125">
        <f>IF(OR(OR(G865="#N/A N/A",G865="#N/A Real Time"),OR(F865="#N/A N/A",F865="#N/A Real Time")),0,  G865 - F865)</f>
        <v>-1.9340000000001023E-4</v>
      </c>
      <c r="I865" s="123">
        <f>IF(OR(F865=0,F865="#N/A N/A"),0,H865 / F865*100)</f>
        <v>-2.6939932864685791E-2</v>
      </c>
      <c r="J865" s="124">
        <v>0</v>
      </c>
      <c r="K865" s="120" t="str">
        <f>CONCATENATE(D871,D865, " Curncy")</f>
        <v>USDUSD Curncy</v>
      </c>
      <c r="L865" s="120">
        <f>IF(D865 = D871,1,_xll.BDP(K865,$L$11))</f>
        <v>1</v>
      </c>
      <c r="M865" s="260">
        <f>IF(D865 = D871,1,_xll.BDP(K865,$M$11)*L865)</f>
        <v>1</v>
      </c>
      <c r="N865" s="126">
        <f>H865*J865/M865/G865*-1</f>
        <v>0</v>
      </c>
      <c r="O865" s="127"/>
      <c r="P865" s="268">
        <f>N865 / AA871</f>
        <v>0</v>
      </c>
      <c r="Q865" s="128">
        <f>ABS(IF(OR(OR(J865=0,G865 = "#N/A N/A"),G865="#N/A Real Time"),0,J865/M865))</f>
        <v>0</v>
      </c>
      <c r="R865" s="129"/>
      <c r="S865" s="273">
        <f>Q865 / AA871*100</f>
        <v>0</v>
      </c>
      <c r="T865" s="129"/>
      <c r="U865" s="273"/>
      <c r="V865" s="120">
        <f>IF(EXACT(D865,UPPER(D865)),1,0.01)/X865</f>
        <v>1</v>
      </c>
      <c r="W865" s="120">
        <v>2</v>
      </c>
      <c r="X865" s="120">
        <v>1</v>
      </c>
      <c r="Y865" s="127">
        <f>IF(AND(S865&lt;0,O865&gt;0),O865,0)</f>
        <v>0</v>
      </c>
      <c r="Z865" s="127">
        <f>IF(AND(S865&gt;0,O865&gt;0),O865,0)</f>
        <v>0</v>
      </c>
      <c r="AA865" s="3"/>
      <c r="AB865" s="130">
        <v>0.71395098000000001</v>
      </c>
      <c r="AC865" s="130">
        <f>IF(OR(OR(F865="#N/A N/A",F865="#N/A Real Time"),OR(AB865="#N/A N/A",AB865="#N/A Real Time")),0,  F865 - AB865)</f>
        <v>3.942420000000002E-3</v>
      </c>
      <c r="AD865" s="177">
        <f>IF(OR(AB865=0,AB865="#N/A N/A"),0,AC865 / AB865*100)</f>
        <v>0.55219757524529234</v>
      </c>
      <c r="AE865" s="132">
        <v>0</v>
      </c>
      <c r="AF865" s="133">
        <f>IF(D865 = D871,1,_xll.BDP(K865,$AF$11)*L865)</f>
        <v>1</v>
      </c>
      <c r="AG865" s="134"/>
      <c r="AH865" s="278">
        <f>AC865*AE865/AF865/AB865*-1 / AI871</f>
        <v>0</v>
      </c>
      <c r="AI865" s="75"/>
      <c r="AJ865" s="73"/>
      <c r="AK865" s="65"/>
    </row>
    <row r="866" spans="1:37" s="117" customFormat="1" ht="12" hidden="1" customHeight="1" x14ac:dyDescent="0.2">
      <c r="A866" s="209"/>
      <c r="B866" s="120"/>
      <c r="C866" s="120" t="s">
        <v>1541</v>
      </c>
      <c r="D866" s="120" t="s">
        <v>32</v>
      </c>
      <c r="E866" s="120" t="s">
        <v>1542</v>
      </c>
      <c r="F866" s="125">
        <v>6.7069117900000004</v>
      </c>
      <c r="G866" s="125">
        <f>_xll.BDP(C866,$G$11)</f>
        <v>6.7088999999999999</v>
      </c>
      <c r="H866" s="125">
        <f>IF(OR(OR(G866="#N/A N/A",G866="#N/A Real Time"),OR(F866="#N/A N/A",F866="#N/A Real Time")),0,  G866 - F866)</f>
        <v>1.9882099999994907E-3</v>
      </c>
      <c r="I866" s="123">
        <f>IF(OR(F866=0,F866="#N/A N/A"),0,H866 / F866*100)</f>
        <v>2.9644194858264129E-2</v>
      </c>
      <c r="J866" s="124">
        <v>25000000</v>
      </c>
      <c r="K866" s="120" t="str">
        <f>CONCATENATE(D871,D866, " Curncy")</f>
        <v>USDUSD Curncy</v>
      </c>
      <c r="L866" s="120">
        <f>IF(D866 = D871,1,_xll.BDP(K866,$L$11))</f>
        <v>1</v>
      </c>
      <c r="M866" s="260">
        <f>IF(D866 = D871,1,_xll.BDP(K866,$M$11)*L866)</f>
        <v>1</v>
      </c>
      <c r="N866" s="126">
        <f>H866*J866/M866/G866</f>
        <v>7408.8524199179101</v>
      </c>
      <c r="O866" s="127"/>
      <c r="P866" s="268">
        <f>N866 / AA871</f>
        <v>3.0707711474806691E-5</v>
      </c>
      <c r="Q866" s="128">
        <f>ABS(IF(OR(OR(J866=0,G866 = "#N/A N/A"),G866="#N/A Real Time"),0,J866/M866))</f>
        <v>25000000</v>
      </c>
      <c r="R866" s="129"/>
      <c r="S866" s="273">
        <f>Q866 / AA871*100</f>
        <v>10.361831271011784</v>
      </c>
      <c r="T866" s="129"/>
      <c r="U866" s="273"/>
      <c r="V866" s="120">
        <f>IF(EXACT(D866,UPPER(D866)),1,0.01)/X866</f>
        <v>1</v>
      </c>
      <c r="W866" s="120">
        <v>2</v>
      </c>
      <c r="X866" s="120">
        <v>1</v>
      </c>
      <c r="Y866" s="127">
        <f>IF(AND(S866&lt;0,O866&gt;0),O866,0)</f>
        <v>0</v>
      </c>
      <c r="Z866" s="127">
        <f>IF(AND(S866&gt;0,O866&gt;0),O866,0)</f>
        <v>0</v>
      </c>
      <c r="AA866" s="218"/>
      <c r="AB866" s="130">
        <v>6.7269824399999996</v>
      </c>
      <c r="AC866" s="130">
        <f>IF(OR(OR(F866="#N/A N/A",F866="#N/A Real Time"),OR(AB866="#N/A N/A",AB866="#N/A Real Time")),0,  F866 - AB866)</f>
        <v>-2.0070649999999191E-2</v>
      </c>
      <c r="AD866" s="177">
        <f>IF(OR(AB866=0,AB866="#N/A N/A"),0,AC866 / AB866*100)</f>
        <v>-0.29836037449206115</v>
      </c>
      <c r="AE866" s="132">
        <v>25000000</v>
      </c>
      <c r="AF866" s="133">
        <f>IF(D866 = D871,1,_xll.BDP(K866,$AF$11)*L866)</f>
        <v>1</v>
      </c>
      <c r="AG866" s="134"/>
      <c r="AH866" s="278">
        <f>AC866*AE866/AF866/AB866 / AI871</f>
        <v>-3.0843560841670625E-4</v>
      </c>
      <c r="AI866" s="223"/>
      <c r="AJ866" s="73"/>
      <c r="AK866" s="65"/>
    </row>
    <row r="867" spans="1:37" x14ac:dyDescent="0.2">
      <c r="B867" s="120"/>
      <c r="C867" s="120" t="s">
        <v>220</v>
      </c>
      <c r="D867" s="120" t="s">
        <v>75</v>
      </c>
      <c r="E867" s="120" t="s">
        <v>397</v>
      </c>
      <c r="F867" s="125">
        <v>18.260914880000001</v>
      </c>
      <c r="G867" s="125">
        <f>_xll.BDP(C867,$G$11)</f>
        <v>18.271999999999998</v>
      </c>
      <c r="H867" s="125">
        <f>IF(OR(OR(G867="#N/A N/A",G867="#N/A Real Time"),OR(F867="#N/A N/A",F867="#N/A Real Time")),0,  G867 - F867)</f>
        <v>1.1085119999997062E-2</v>
      </c>
      <c r="I867" s="123">
        <f>IF(OR(F867=0,F867="#N/A N/A"),0,H867 / F867*100)</f>
        <v>6.0704077932797744E-2</v>
      </c>
      <c r="J867" s="124">
        <v>0</v>
      </c>
      <c r="K867" s="120" t="str">
        <f>CONCATENATE(D871,D867, " Curncy")</f>
        <v>USDGBP Curncy</v>
      </c>
      <c r="L867" s="120">
        <f>IF(D867 = D871,1,_xll.BDP(K867,$L$11))</f>
        <v>1</v>
      </c>
      <c r="M867" s="260">
        <f>IF(D867 = D871,1,_xll.BDP(K867,$M$11)*L867)</f>
        <v>0.76329999999999998</v>
      </c>
      <c r="N867" s="126">
        <f>H867*J867/M867/G867</f>
        <v>0</v>
      </c>
      <c r="O867" s="127"/>
      <c r="P867" s="268">
        <f>N867 / AA871</f>
        <v>0</v>
      </c>
      <c r="Q867" s="128">
        <f>ABS(IF(OR(OR(J867=0,G867 = "#N/A N/A"),G867="#N/A Real Time"),0,J867/M867))</f>
        <v>0</v>
      </c>
      <c r="R867" s="129"/>
      <c r="S867" s="273">
        <f>Q867 / AA871*100</f>
        <v>0</v>
      </c>
      <c r="T867" s="129"/>
      <c r="U867" s="273"/>
      <c r="V867" s="120">
        <f>IF(EXACT(D867,UPPER(D867)),1,0.01)/X867</f>
        <v>1</v>
      </c>
      <c r="W867" s="120">
        <v>2</v>
      </c>
      <c r="X867" s="120">
        <v>1</v>
      </c>
      <c r="Y867" s="127">
        <f>IF(AND(S867&lt;0,O867&gt;0),O867,0)</f>
        <v>0</v>
      </c>
      <c r="Z867" s="127">
        <f>IF(AND(S867&gt;0,O867&gt;0),O867,0)</f>
        <v>0</v>
      </c>
      <c r="AA867" s="3"/>
      <c r="AB867" s="130">
        <v>18.30574579</v>
      </c>
      <c r="AC867" s="130">
        <f>IF(OR(OR(F867="#N/A N/A",F867="#N/A Real Time"),OR(AB867="#N/A N/A",AB867="#N/A Real Time")),0,  F867 - AB867)</f>
        <v>-4.483090999999817E-2</v>
      </c>
      <c r="AD867" s="177">
        <f>IF(OR(AB867=0,AB867="#N/A N/A"),0,AC867 / AB867*100)</f>
        <v>-0.244900756922388</v>
      </c>
      <c r="AE867" s="132">
        <v>0</v>
      </c>
      <c r="AF867" s="133">
        <f>IF(D867 = D871,1,_xll.BDP(K867,$AF$11)*L867)</f>
        <v>0.76459999999999995</v>
      </c>
      <c r="AG867" s="134"/>
      <c r="AH867" s="278">
        <f>AC867*AE867/AF867/AB867 / AI871</f>
        <v>0</v>
      </c>
      <c r="AI867" s="75"/>
      <c r="AJ867" s="73"/>
      <c r="AK867" s="65"/>
    </row>
    <row r="868" spans="1:37" x14ac:dyDescent="0.2">
      <c r="A868" s="30"/>
      <c r="B868" s="120"/>
      <c r="C868" s="120" t="s">
        <v>224</v>
      </c>
      <c r="D868" s="120" t="s">
        <v>32</v>
      </c>
      <c r="E868" s="120" t="s">
        <v>398</v>
      </c>
      <c r="F868" s="125">
        <v>111.97192639861333</v>
      </c>
      <c r="G868" s="125">
        <f>_xll.BDP(C868,$G$11)</f>
        <v>111.95</v>
      </c>
      <c r="H868" s="125">
        <f>IF(OR(OR(G868="#N/A N/A",G868="#N/A Real Time"),OR(F868="#N/A N/A",F868="#N/A Real Time")),0,  G868 - F868)</f>
        <v>-2.1926398613331344E-2</v>
      </c>
      <c r="I868" s="123">
        <f>IF(OR(F868=0,F868="#N/A N/A"),0,H868 / F868*100)</f>
        <v>-1.9582049999992572E-2</v>
      </c>
      <c r="J868" s="124">
        <v>0</v>
      </c>
      <c r="K868" s="120" t="str">
        <f>CONCATENATE(D871,D868, " Curncy")</f>
        <v>USDUSD Curncy</v>
      </c>
      <c r="L868" s="120">
        <f>IF(D868 = D871,1,_xll.BDP(K868,$L$11))</f>
        <v>1</v>
      </c>
      <c r="M868" s="260">
        <f>IF(D868 = D871,1,_xll.BDP(K868,$M$11)*L868)</f>
        <v>1</v>
      </c>
      <c r="N868" s="126">
        <f>H868*J868/M868/G868</f>
        <v>0</v>
      </c>
      <c r="O868" s="127"/>
      <c r="P868" s="268">
        <f>N868 / AA871</f>
        <v>0</v>
      </c>
      <c r="Q868" s="128">
        <f>ABS(IF(OR(OR(J868=0,G868 = "#N/A N/A"),G868="#N/A Real Time"),0,J868/M868))</f>
        <v>0</v>
      </c>
      <c r="R868" s="129"/>
      <c r="S868" s="273">
        <f>Q868 / AA871*100</f>
        <v>0</v>
      </c>
      <c r="T868" s="129"/>
      <c r="U868" s="273"/>
      <c r="V868" s="120">
        <f>IF(EXACT(D868,UPPER(D868)),1,0.01)/X868</f>
        <v>1</v>
      </c>
      <c r="W868" s="120">
        <v>2</v>
      </c>
      <c r="X868" s="120">
        <v>1</v>
      </c>
      <c r="Y868" s="127">
        <f>IF(AND(S868&lt;0,O868&gt;0),O868,0)</f>
        <v>0</v>
      </c>
      <c r="Z868" s="127">
        <f>IF(AND(S868&gt;0,O868&gt;0),O868,0)</f>
        <v>0</v>
      </c>
      <c r="AA868" s="3"/>
      <c r="AB868" s="130">
        <v>111.48222304471328</v>
      </c>
      <c r="AC868" s="130">
        <f>IF(OR(OR(F868="#N/A N/A",F868="#N/A Real Time"),OR(AB868="#N/A N/A",AB868="#N/A Real Time")),0,  F868 - AB868)</f>
        <v>0.48970335390005459</v>
      </c>
      <c r="AD868" s="177">
        <f>IF(OR(AB868=0,AB868="#N/A N/A"),0,AC868 / AB868*100)</f>
        <v>0.43926586726176464</v>
      </c>
      <c r="AE868" s="132">
        <v>0</v>
      </c>
      <c r="AF868" s="133">
        <f>IF(D868 = D871,1,_xll.BDP(K868,$AF$11)*L868)</f>
        <v>1</v>
      </c>
      <c r="AG868" s="134"/>
      <c r="AH868" s="278">
        <f>AC868*AE868/AF868/AB868 / AI871</f>
        <v>0</v>
      </c>
      <c r="AJ868" s="73"/>
      <c r="AK868" s="65"/>
    </row>
    <row r="869" spans="1:37" x14ac:dyDescent="0.2">
      <c r="A869" s="30"/>
      <c r="B869" s="120"/>
      <c r="C869" s="120" t="s">
        <v>217</v>
      </c>
      <c r="D869" s="120" t="s">
        <v>32</v>
      </c>
      <c r="E869" s="120" t="s">
        <v>219</v>
      </c>
      <c r="F869" s="125">
        <v>9.2566733904056626</v>
      </c>
      <c r="G869" s="125">
        <f>_xll.BDP(C869,$G$11)</f>
        <v>9.2481000000000009</v>
      </c>
      <c r="H869" s="125">
        <f>IF(OR(OR(G869="#N/A N/A",G869="#N/A Real Time"),OR(F869="#N/A N/A",F869="#N/A Real Time")),0,  G869 - F869)</f>
        <v>-8.5733904056617405E-3</v>
      </c>
      <c r="I869" s="123">
        <f>IF(OR(F869=0,F869="#N/A N/A"),0,H869 / F869*100)</f>
        <v>-9.2618482300000665E-2</v>
      </c>
      <c r="J869" s="124">
        <v>0</v>
      </c>
      <c r="K869" s="120" t="str">
        <f>CONCATENATE(D871,D869, " Curncy")</f>
        <v>USDUSD Curncy</v>
      </c>
      <c r="L869" s="120">
        <f>IF(D869 = D871,1,_xll.BDP(K869,$L$11))</f>
        <v>1</v>
      </c>
      <c r="M869" s="260">
        <f>IF(D869 = D871,1,_xll.BDP(K869,$M$11)*L869)</f>
        <v>1</v>
      </c>
      <c r="N869" s="126">
        <f>H869*J869/M869/G869</f>
        <v>0</v>
      </c>
      <c r="O869" s="127"/>
      <c r="P869" s="268">
        <f>N869 / AA871</f>
        <v>0</v>
      </c>
      <c r="Q869" s="128">
        <f>ABS(IF(OR(OR(J869=0,G869 = "#N/A N/A"),G869="#N/A Real Time"),0,J869/M869))</f>
        <v>0</v>
      </c>
      <c r="R869" s="129"/>
      <c r="S869" s="273">
        <f>Q869 / AA871*100</f>
        <v>0</v>
      </c>
      <c r="T869" s="129"/>
      <c r="U869" s="273"/>
      <c r="V869" s="120">
        <f>IF(EXACT(D869,UPPER(D869)),1,0.01)/X869</f>
        <v>1</v>
      </c>
      <c r="W869" s="120">
        <v>2</v>
      </c>
      <c r="X869" s="120">
        <v>1</v>
      </c>
      <c r="Y869" s="127">
        <f>IF(AND(S869&lt;0,O869&gt;0),O869,0)</f>
        <v>0</v>
      </c>
      <c r="Z869" s="127">
        <f>IF(AND(S869&gt;0,O869&gt;0),O869,0)</f>
        <v>0</v>
      </c>
      <c r="AA869" s="3"/>
      <c r="AB869" s="130">
        <v>9.2661874503390269</v>
      </c>
      <c r="AC869" s="130">
        <f>IF(OR(OR(F869="#N/A N/A",F869="#N/A Real Time"),OR(AB869="#N/A N/A",AB869="#N/A Real Time")),0,  F869 - AB869)</f>
        <v>-9.5140599333642939E-3</v>
      </c>
      <c r="AD869" s="177">
        <f>IF(OR(AB869=0,AB869="#N/A N/A"),0,AC869 / AB869*100)</f>
        <v>-0.10267502124637244</v>
      </c>
      <c r="AE869" s="132">
        <v>0</v>
      </c>
      <c r="AF869" s="133">
        <f>IF(D869 = D871,1,_xll.BDP(K869,$AF$11)*L869)</f>
        <v>1</v>
      </c>
      <c r="AG869" s="134"/>
      <c r="AH869" s="278">
        <f>AC869*AE869/AF869/AB869 / AI871</f>
        <v>0</v>
      </c>
      <c r="AJ869" s="73"/>
      <c r="AK869" s="65"/>
    </row>
    <row r="870" spans="1:37" s="117" customFormat="1" ht="12" customHeight="1" x14ac:dyDescent="0.2">
      <c r="A870" s="209"/>
      <c r="B870" s="120"/>
      <c r="C870" s="120" t="s">
        <v>1506</v>
      </c>
      <c r="D870" s="120" t="s">
        <v>32</v>
      </c>
      <c r="E870" s="120" t="s">
        <v>222</v>
      </c>
      <c r="F870" s="125">
        <v>13.93698073</v>
      </c>
      <c r="G870" s="125">
        <f>_xll.BDP(C870,$G$11)</f>
        <v>13.947800000000001</v>
      </c>
      <c r="H870" s="125">
        <f>IF(OR(OR(G870="#N/A N/A",G870="#N/A Real Time"),OR(F870="#N/A N/A",F870="#N/A Real Time")),0,  G870 - F870)</f>
        <v>1.0819270000000714E-2</v>
      </c>
      <c r="I870" s="123">
        <f>IF(OR(F870=0,F870="#N/A N/A"),0,H870 / F870*100)</f>
        <v>7.7629941589226217E-2</v>
      </c>
      <c r="J870" s="124">
        <v>0</v>
      </c>
      <c r="K870" s="120" t="str">
        <f>CONCATENATE(D871,D870, " Curncy")</f>
        <v>USDUSD Curncy</v>
      </c>
      <c r="L870" s="120">
        <f>IF(D870 = D871,1,_xll.BDP(K870,$L$11))</f>
        <v>1</v>
      </c>
      <c r="M870" s="260">
        <f>IF(D870 = D871,1,_xll.BDP(K870,$M$11)*L870)</f>
        <v>1</v>
      </c>
      <c r="N870" s="126">
        <f>H870*J870/M870/G870</f>
        <v>0</v>
      </c>
      <c r="O870" s="127"/>
      <c r="P870" s="268">
        <f>N870 / AA871</f>
        <v>0</v>
      </c>
      <c r="Q870" s="128">
        <f>ABS(IF(OR(OR(J870=0,G870 = "#N/A N/A"),G870="#N/A Real Time"),0,J870/M870))</f>
        <v>0</v>
      </c>
      <c r="R870" s="129"/>
      <c r="S870" s="273">
        <f>Q870 / AA871*100</f>
        <v>0</v>
      </c>
      <c r="T870" s="129"/>
      <c r="U870" s="273"/>
      <c r="V870" s="120">
        <f>IF(EXACT(D870,UPPER(D870)),1,0.01)/X870</f>
        <v>1</v>
      </c>
      <c r="W870" s="120">
        <v>2</v>
      </c>
      <c r="X870" s="120">
        <v>1</v>
      </c>
      <c r="Y870" s="127">
        <f>IF(AND(S870&lt;0,O870&gt;0),O870,0)</f>
        <v>0</v>
      </c>
      <c r="Z870" s="127">
        <f>IF(AND(S870&gt;0,O870&gt;0),O870,0)</f>
        <v>0</v>
      </c>
      <c r="AA870" s="218"/>
      <c r="AB870" s="130">
        <v>13.98829164</v>
      </c>
      <c r="AC870" s="130">
        <f>IF(OR(OR(F870="#N/A N/A",F870="#N/A Real Time"),OR(AB870="#N/A N/A",AB870="#N/A Real Time")),0,  F870 - AB870)</f>
        <v>-5.1310909999999765E-2</v>
      </c>
      <c r="AD870" s="177">
        <f>IF(OR(AB870=0,AB870="#N/A N/A"),0,AC870 / AB870*100)</f>
        <v>-0.36681327012995968</v>
      </c>
      <c r="AE870" s="132">
        <v>0</v>
      </c>
      <c r="AF870" s="133">
        <f>IF(D870 = D871,1,_xll.BDP(K870,$AF$11)*L870)</f>
        <v>1</v>
      </c>
      <c r="AG870" s="134"/>
      <c r="AH870" s="278">
        <f>AC870*AE870/AF870/AB870 / AI871</f>
        <v>0</v>
      </c>
      <c r="AI870" s="223"/>
      <c r="AJ870" s="73"/>
      <c r="AK870" s="65"/>
    </row>
    <row r="871" spans="1:37" hidden="1" x14ac:dyDescent="0.2">
      <c r="A871" s="120" t="s">
        <v>393</v>
      </c>
      <c r="B871" s="120"/>
      <c r="C871" s="120"/>
      <c r="D871" s="120" t="s">
        <v>32</v>
      </c>
      <c r="E871" s="120"/>
      <c r="F871" s="121"/>
      <c r="G871" s="121"/>
      <c r="H871" s="122"/>
      <c r="I871" s="123"/>
      <c r="J871" s="124"/>
      <c r="K871" s="120"/>
      <c r="L871" s="120"/>
      <c r="M871" s="260"/>
      <c r="N871" s="173">
        <f xml:space="preserve"> SUM(N857:N870)</f>
        <v>7408.8524199179101</v>
      </c>
      <c r="O871" s="127">
        <f xml:space="preserve"> SUM(O857:O870)</f>
        <v>0</v>
      </c>
      <c r="P871" s="299">
        <f xml:space="preserve"> SUM(P857:P870)</f>
        <v>-2.4478678047128249E-3</v>
      </c>
      <c r="Q871" s="175">
        <f xml:space="preserve"> SUM(Q857:Q870)</f>
        <v>62000000</v>
      </c>
      <c r="R871" s="129">
        <f xml:space="preserve"> SUM(R857:R870)</f>
        <v>0</v>
      </c>
      <c r="S871" s="273">
        <f xml:space="preserve"> SUM(S857:S870)</f>
        <v>25.697341552109222</v>
      </c>
      <c r="T871" s="129">
        <f xml:space="preserve"> SUM(T857:T870)</f>
        <v>0</v>
      </c>
      <c r="U871" s="273">
        <f xml:space="preserve"> SUM(U857:U870)</f>
        <v>0</v>
      </c>
      <c r="V871" s="120"/>
      <c r="W871" s="120"/>
      <c r="X871" s="120"/>
      <c r="Y871" s="127">
        <f xml:space="preserve"> SUM(Y857:Y870)</f>
        <v>0</v>
      </c>
      <c r="Z871" s="127">
        <f xml:space="preserve"> SUM(Z857:Z870)</f>
        <v>0</v>
      </c>
      <c r="AA871" s="196">
        <v>241270093.53973845</v>
      </c>
      <c r="AB871" s="130"/>
      <c r="AC871" s="130"/>
      <c r="AD871" s="131"/>
      <c r="AE871" s="132"/>
      <c r="AF871" s="133"/>
      <c r="AG871" s="134">
        <f xml:space="preserve"> SUM(AG857:AG870)</f>
        <v>0</v>
      </c>
      <c r="AH871" s="278">
        <f xml:space="preserve"> SUM(AH857:AH870)</f>
        <v>-9.2855006672114375E-3</v>
      </c>
      <c r="AI871" s="135">
        <v>241833600.23153263</v>
      </c>
      <c r="AJ871" s="73"/>
      <c r="AK871" s="65"/>
    </row>
    <row r="872" spans="1:37" hidden="1" x14ac:dyDescent="0.2">
      <c r="M872" s="288"/>
      <c r="N872" s="107"/>
      <c r="O872" s="36"/>
      <c r="P872" s="294"/>
      <c r="S872" s="300"/>
      <c r="T872" s="37"/>
      <c r="U872" s="300"/>
      <c r="V872" s="24"/>
      <c r="W872" s="1"/>
      <c r="X872" s="1"/>
      <c r="Y872" s="52"/>
      <c r="Z872" s="195">
        <f>_xll.BDP("USDEUR Curncy","LAST_PRICE")</f>
        <v>0.88390000000000002</v>
      </c>
      <c r="AA872" s="3">
        <f>AA871*Z872</f>
        <v>213258635.67977482</v>
      </c>
      <c r="AB872" s="2"/>
      <c r="AD872" s="64"/>
      <c r="AG872" s="72"/>
      <c r="AH872" s="309"/>
      <c r="AJ872" s="73"/>
      <c r="AK872" s="65"/>
    </row>
    <row r="873" spans="1:37" x14ac:dyDescent="0.2">
      <c r="A873" s="30" t="s">
        <v>402</v>
      </c>
      <c r="B873" s="32"/>
      <c r="C873" s="5"/>
      <c r="E873" s="5" t="s">
        <v>231</v>
      </c>
      <c r="F873" s="2"/>
      <c r="G873" s="2"/>
      <c r="H873" s="24"/>
      <c r="I873" s="15"/>
      <c r="J873" s="18"/>
      <c r="K873" s="32"/>
      <c r="M873" s="288"/>
      <c r="N873" s="107"/>
      <c r="O873" s="36"/>
      <c r="P873" s="294"/>
      <c r="Q873" s="7"/>
      <c r="R873" s="10"/>
      <c r="S873" s="300"/>
      <c r="T873" s="37"/>
      <c r="U873" s="300"/>
      <c r="V873" s="24"/>
      <c r="Y873" s="52"/>
      <c r="AA873" s="3"/>
      <c r="AB873" s="2"/>
      <c r="AC873" s="12"/>
      <c r="AD873" s="64"/>
      <c r="AE873" s="54"/>
      <c r="AF873" s="14"/>
      <c r="AG873" s="72"/>
      <c r="AH873" s="309"/>
      <c r="AI873" s="75"/>
      <c r="AJ873" s="73"/>
      <c r="AK873" s="65"/>
    </row>
    <row r="874" spans="1:37" x14ac:dyDescent="0.2">
      <c r="A874" s="30" t="s">
        <v>402</v>
      </c>
      <c r="B874" s="32"/>
      <c r="C874" s="51"/>
      <c r="E874" s="30" t="s">
        <v>230</v>
      </c>
      <c r="F874" s="2"/>
      <c r="G874" s="2"/>
      <c r="H874" s="24"/>
      <c r="I874" s="15"/>
      <c r="J874" s="18"/>
      <c r="K874" s="32"/>
      <c r="M874" s="288"/>
      <c r="N874" s="107"/>
      <c r="O874" s="36">
        <f>O871</f>
        <v>0</v>
      </c>
      <c r="P874" s="294">
        <f>P871</f>
        <v>-2.4478678047128249E-3</v>
      </c>
      <c r="Q874" s="7"/>
      <c r="R874" s="10"/>
      <c r="S874" s="300"/>
      <c r="T874" s="37"/>
      <c r="U874" s="300"/>
      <c r="V874" s="24"/>
      <c r="Y874" s="52"/>
      <c r="AA874" s="3"/>
      <c r="AB874" s="2"/>
      <c r="AC874" s="12"/>
      <c r="AD874" s="64"/>
      <c r="AE874" s="54"/>
      <c r="AF874" s="14"/>
      <c r="AG874" s="72">
        <f>AG871</f>
        <v>0</v>
      </c>
      <c r="AH874" s="309">
        <f>AH871</f>
        <v>-9.2855006672114375E-3</v>
      </c>
      <c r="AI874" s="75"/>
      <c r="AJ874" s="73"/>
      <c r="AK874" s="65"/>
    </row>
    <row r="875" spans="1:37" x14ac:dyDescent="0.2">
      <c r="A875" s="30" t="s">
        <v>402</v>
      </c>
      <c r="B875" s="32"/>
      <c r="C875" s="51" t="s">
        <v>215</v>
      </c>
      <c r="D875" s="30" t="s">
        <v>75</v>
      </c>
      <c r="E875" s="30" t="s">
        <v>399</v>
      </c>
      <c r="F875" s="125">
        <f>F876</f>
        <v>1.3102489900000001</v>
      </c>
      <c r="G875" s="125">
        <f>G876</f>
        <v>1.31</v>
      </c>
      <c r="H875" s="125">
        <f>H876</f>
        <v>-2.4899000000000449E-4</v>
      </c>
      <c r="I875" s="17">
        <f>I876</f>
        <v>-1.900325830436278E-2</v>
      </c>
      <c r="J875" s="21">
        <f>-AA877</f>
        <v>-39579600.7484245</v>
      </c>
      <c r="K875" s="34" t="str">
        <f>K876</f>
        <v>GBPGBP Curncy</v>
      </c>
      <c r="L875" s="12">
        <f>L876</f>
        <v>1</v>
      </c>
      <c r="M875" s="288">
        <f>M876</f>
        <v>1</v>
      </c>
      <c r="N875" s="126">
        <f>H875*J875/M875/G875</f>
        <v>7522.8433514125145</v>
      </c>
      <c r="O875" s="12"/>
      <c r="P875" s="294">
        <f>N875 / AA877</f>
        <v>1.9006870229007977E-4</v>
      </c>
      <c r="Q875" s="7"/>
      <c r="R875" s="37"/>
      <c r="S875" s="300"/>
      <c r="T875" s="37"/>
      <c r="U875" s="300"/>
      <c r="V875" s="24">
        <f>IF(EXACT(D875,UPPER(D875)),1,0.01)/X875</f>
        <v>1</v>
      </c>
      <c r="W875" s="30">
        <v>2</v>
      </c>
      <c r="X875" s="30">
        <v>1</v>
      </c>
      <c r="Y875" s="52"/>
      <c r="AA875" s="3"/>
      <c r="AB875" s="80">
        <f>AB876</f>
        <v>1.30864771</v>
      </c>
      <c r="AC875" s="81">
        <f>AC876</f>
        <v>1.6012800000000382E-3</v>
      </c>
      <c r="AD875" s="177">
        <f>AD876</f>
        <v>0.12236142605560653</v>
      </c>
      <c r="AE875" s="54">
        <f>-AI877</f>
        <v>-39590219.81924703</v>
      </c>
      <c r="AF875" s="14">
        <f>AF876</f>
        <v>1</v>
      </c>
      <c r="AG875" s="72"/>
      <c r="AH875" s="309">
        <f>AC875*AE875/AF875/AB875 / AI877</f>
        <v>-1.2236142605560653E-3</v>
      </c>
      <c r="AI875" s="75"/>
      <c r="AJ875" s="73"/>
      <c r="AK875" s="65"/>
    </row>
    <row r="876" spans="1:37" x14ac:dyDescent="0.2">
      <c r="B876" s="120"/>
      <c r="C876" s="120" t="s">
        <v>215</v>
      </c>
      <c r="D876" s="120" t="s">
        <v>75</v>
      </c>
      <c r="E876" s="120" t="s">
        <v>400</v>
      </c>
      <c r="F876" s="125">
        <v>1.3102489900000001</v>
      </c>
      <c r="G876" s="125">
        <f>_xll.BDP(C876,$G$11)</f>
        <v>1.31</v>
      </c>
      <c r="H876" s="125">
        <f>IF(OR(OR(G876="#N/A N/A",G876="#N/A Real Time"),OR(F876="#N/A N/A",F876="#N/A Real Time")),0,  G876 - F876)</f>
        <v>-2.4899000000000449E-4</v>
      </c>
      <c r="I876" s="123">
        <f>IF(OR(F876=0,F876="#N/A N/A"),0,H876 / F876*100)</f>
        <v>-1.900325830436278E-2</v>
      </c>
      <c r="J876" s="124">
        <v>39124000</v>
      </c>
      <c r="K876" s="120" t="str">
        <f>CONCATENATE(D877,D876, " Curncy")</f>
        <v>GBPGBP Curncy</v>
      </c>
      <c r="L876" s="120">
        <f>IF(D876 = D877,1,_xll.BDP(K876,$L$11))</f>
        <v>1</v>
      </c>
      <c r="M876" s="260">
        <f>IF(D876 = D877,1,_xll.BDP(K876,$M$11)*L876)</f>
        <v>1</v>
      </c>
      <c r="N876" s="126">
        <f>H876*J876/M876/G876</f>
        <v>-7436.2479083970802</v>
      </c>
      <c r="O876" s="127"/>
      <c r="P876" s="268">
        <f>N876 / AA877</f>
        <v>-1.8788082162989191E-4</v>
      </c>
      <c r="Q876" s="128">
        <f>ABS(IF(OR(OR(J876=0,G876 = "#N/A N/A"),G876="#N/A Real Time"),0,J876/M876))</f>
        <v>39124000</v>
      </c>
      <c r="R876" s="129"/>
      <c r="S876" s="273">
        <f>Q876 / AA877*100</f>
        <v>98.848900090426923</v>
      </c>
      <c r="T876" s="129"/>
      <c r="U876" s="273"/>
      <c r="V876" s="120">
        <f>IF(EXACT(D876,UPPER(D876)),1,0.01)/X876</f>
        <v>1</v>
      </c>
      <c r="W876" s="120">
        <v>2</v>
      </c>
      <c r="X876" s="120">
        <v>1</v>
      </c>
      <c r="Y876" s="127">
        <f>IF(AND(S876&lt;0,O876&gt;0),O876,0)</f>
        <v>0</v>
      </c>
      <c r="Z876" s="127">
        <f>IF(AND(S876&gt;0,O876&gt;0),O876,0)</f>
        <v>0</v>
      </c>
      <c r="AA876" s="3"/>
      <c r="AB876" s="130">
        <v>1.30864771</v>
      </c>
      <c r="AC876" s="130">
        <f>IF(OR(OR(F876="#N/A N/A",F876="#N/A Real Time"),OR(AB876="#N/A N/A",AB876="#N/A Real Time")),0,  F876 - AB876)</f>
        <v>1.6012800000000382E-3</v>
      </c>
      <c r="AD876" s="177">
        <f>IF(OR(AB876=0,AB876="#N/A N/A"),0,AC876 / AB876*100)</f>
        <v>0.12236142605560653</v>
      </c>
      <c r="AE876" s="132">
        <v>39124000</v>
      </c>
      <c r="AF876" s="133">
        <f>IF(D876 = D877,1,_xll.BDP(K876,$AF$11)*L876)</f>
        <v>1</v>
      </c>
      <c r="AG876" s="134"/>
      <c r="AH876" s="278">
        <f>AC876*AE876/AF876/AB876 / AI877</f>
        <v>1.2092048124148556E-3</v>
      </c>
      <c r="AI876" s="75"/>
      <c r="AJ876" s="73"/>
      <c r="AK876" s="65"/>
    </row>
    <row r="877" spans="1:37" hidden="1" x14ac:dyDescent="0.2">
      <c r="A877" s="120" t="s">
        <v>394</v>
      </c>
      <c r="B877" s="120"/>
      <c r="C877" s="120"/>
      <c r="D877" s="120" t="s">
        <v>75</v>
      </c>
      <c r="E877" s="120"/>
      <c r="F877" s="125"/>
      <c r="G877" s="125"/>
      <c r="H877" s="125"/>
      <c r="I877" s="123"/>
      <c r="J877" s="174">
        <f>J876/-J875</f>
        <v>0.98848900090426917</v>
      </c>
      <c r="K877" s="120"/>
      <c r="L877" s="120"/>
      <c r="M877" s="260"/>
      <c r="N877" s="173">
        <f xml:space="preserve"> SUM(N872:N876)</f>
        <v>86.595443015434284</v>
      </c>
      <c r="O877" s="127">
        <f xml:space="preserve"> SUM(O872:O876)</f>
        <v>0</v>
      </c>
      <c r="P877" s="299">
        <f xml:space="preserve"> SUM(P872:P876)</f>
        <v>-2.445679924052637E-3</v>
      </c>
      <c r="Q877" s="175">
        <f xml:space="preserve"> SUM(Q872:Q876)</f>
        <v>39124000</v>
      </c>
      <c r="R877" s="129">
        <f xml:space="preserve"> SUM(R872:R876)</f>
        <v>0</v>
      </c>
      <c r="S877" s="273">
        <f xml:space="preserve"> SUM(S872:S876)</f>
        <v>98.848900090426923</v>
      </c>
      <c r="T877" s="129">
        <f xml:space="preserve"> SUM(T872:T876)</f>
        <v>0</v>
      </c>
      <c r="U877" s="273">
        <f xml:space="preserve"> SUM(U872:U876)</f>
        <v>0</v>
      </c>
      <c r="V877" s="120"/>
      <c r="W877" s="120"/>
      <c r="X877" s="120"/>
      <c r="Y877" s="127">
        <f xml:space="preserve"> SUM(Y872:Y876)</f>
        <v>0</v>
      </c>
      <c r="Z877" s="127">
        <f xml:space="preserve"> SUM(Z872:Z876)</f>
        <v>0.88390000000000002</v>
      </c>
      <c r="AA877" s="120">
        <v>39579600.7484245</v>
      </c>
      <c r="AB877" s="130"/>
      <c r="AC877" s="130"/>
      <c r="AD877" s="131"/>
      <c r="AE877" s="132"/>
      <c r="AF877" s="133"/>
      <c r="AG877" s="134">
        <f xml:space="preserve"> SUM(AG872:AG876)</f>
        <v>0</v>
      </c>
      <c r="AH877" s="278">
        <f xml:space="preserve"> SUM(AH872:AH876)</f>
        <v>-9.2999101153526473E-3</v>
      </c>
      <c r="AI877" s="135">
        <v>39590219.81924703</v>
      </c>
      <c r="AJ877" s="73"/>
      <c r="AK877" s="65"/>
    </row>
    <row r="878" spans="1:37" hidden="1" x14ac:dyDescent="0.2">
      <c r="A878" s="1"/>
      <c r="B878" s="32"/>
      <c r="C878" s="51"/>
      <c r="D878" s="1"/>
      <c r="E878" s="1"/>
      <c r="F878" s="125"/>
      <c r="G878" s="125"/>
      <c r="H878" s="125"/>
      <c r="I878" s="15"/>
      <c r="J878" s="18" t="s">
        <v>1331</v>
      </c>
      <c r="K878" s="32"/>
      <c r="L878" s="1"/>
      <c r="M878" s="288"/>
      <c r="N878" s="107"/>
      <c r="O878" s="36"/>
      <c r="P878" s="294"/>
      <c r="Q878" s="7"/>
      <c r="R878" s="10"/>
      <c r="S878" s="300"/>
      <c r="T878" s="37"/>
      <c r="U878" s="300"/>
      <c r="V878" s="24"/>
      <c r="W878" s="1"/>
      <c r="X878" s="1"/>
      <c r="Y878" s="52"/>
      <c r="Z878" s="1"/>
      <c r="AA878" s="3"/>
      <c r="AB878" s="2"/>
      <c r="AC878" s="12"/>
      <c r="AD878" s="64"/>
      <c r="AE878" s="54"/>
      <c r="AF878" s="14"/>
      <c r="AG878" s="72"/>
      <c r="AH878" s="309"/>
      <c r="AI878" s="75"/>
      <c r="AJ878" s="73"/>
      <c r="AK878" s="65"/>
    </row>
    <row r="879" spans="1:37" hidden="1" x14ac:dyDescent="0.2">
      <c r="A879" s="30" t="s">
        <v>402</v>
      </c>
      <c r="B879" s="32"/>
      <c r="C879" s="5"/>
      <c r="E879" s="5" t="s">
        <v>232</v>
      </c>
      <c r="F879" s="125"/>
      <c r="G879" s="125"/>
      <c r="H879" s="125"/>
      <c r="I879" s="15"/>
      <c r="J879" s="18"/>
      <c r="K879" s="32"/>
      <c r="M879" s="288"/>
      <c r="N879" s="107"/>
      <c r="O879" s="36"/>
      <c r="P879" s="294"/>
      <c r="Q879" s="7"/>
      <c r="R879" s="10"/>
      <c r="S879" s="300"/>
      <c r="T879" s="37"/>
      <c r="U879" s="300"/>
      <c r="V879" s="24"/>
      <c r="Y879" s="52"/>
      <c r="AA879" s="3"/>
      <c r="AB879" s="2"/>
      <c r="AC879" s="12"/>
      <c r="AD879" s="64"/>
      <c r="AE879" s="54"/>
      <c r="AF879" s="14"/>
      <c r="AG879" s="72"/>
      <c r="AH879" s="309"/>
      <c r="AI879" s="75"/>
      <c r="AJ879" s="73"/>
      <c r="AK879" s="65"/>
    </row>
    <row r="880" spans="1:37" hidden="1" x14ac:dyDescent="0.2">
      <c r="A880" s="30" t="s">
        <v>402</v>
      </c>
      <c r="B880" s="32"/>
      <c r="C880" s="51"/>
      <c r="E880" s="30" t="s">
        <v>230</v>
      </c>
      <c r="F880" s="125"/>
      <c r="G880" s="125"/>
      <c r="H880" s="125"/>
      <c r="I880" s="15"/>
      <c r="J880" s="18"/>
      <c r="K880" s="32"/>
      <c r="M880" s="288"/>
      <c r="N880" s="107"/>
      <c r="O880" s="36">
        <f>O871</f>
        <v>0</v>
      </c>
      <c r="P880" s="294">
        <f>P871</f>
        <v>-2.4478678047128249E-3</v>
      </c>
      <c r="Q880" s="7"/>
      <c r="R880" s="10"/>
      <c r="S880" s="300"/>
      <c r="T880" s="37"/>
      <c r="U880" s="300"/>
      <c r="V880" s="24"/>
      <c r="Y880" s="52"/>
      <c r="AA880" s="3"/>
      <c r="AB880" s="2"/>
      <c r="AC880" s="12"/>
      <c r="AD880" s="64"/>
      <c r="AE880" s="54"/>
      <c r="AF880" s="14"/>
      <c r="AG880" s="72">
        <f>AG871</f>
        <v>0</v>
      </c>
      <c r="AH880" s="309">
        <f>AH871</f>
        <v>-9.2855006672114375E-3</v>
      </c>
      <c r="AI880" s="75"/>
      <c r="AJ880" s="73"/>
      <c r="AK880" s="65"/>
    </row>
    <row r="881" spans="1:37" x14ac:dyDescent="0.2">
      <c r="A881" s="30" t="s">
        <v>402</v>
      </c>
      <c r="B881" s="32"/>
      <c r="C881" s="51" t="s">
        <v>215</v>
      </c>
      <c r="D881" s="30" t="s">
        <v>75</v>
      </c>
      <c r="E881" s="30" t="s">
        <v>399</v>
      </c>
      <c r="F881" s="125">
        <f>F882</f>
        <v>1.3102489900000001</v>
      </c>
      <c r="G881" s="125">
        <f>G882</f>
        <v>1.31</v>
      </c>
      <c r="H881" s="125">
        <f>H882</f>
        <v>-2.4899000000000449E-4</v>
      </c>
      <c r="I881" s="17">
        <f>I882</f>
        <v>-1.900325830436278E-2</v>
      </c>
      <c r="J881" s="21">
        <f>-AA883</f>
        <v>-52208729.434486859</v>
      </c>
      <c r="K881" s="34" t="str">
        <f>K882</f>
        <v>GBPGBP Curncy</v>
      </c>
      <c r="L881" s="12">
        <f>L882</f>
        <v>1</v>
      </c>
      <c r="M881" s="288">
        <f>M882</f>
        <v>1</v>
      </c>
      <c r="N881" s="126">
        <f>H881*J881/M881/G881</f>
        <v>9923.2454518268059</v>
      </c>
      <c r="O881" s="12"/>
      <c r="P881" s="294">
        <f>N881 / AA883</f>
        <v>1.9006870229007974E-4</v>
      </c>
      <c r="Q881" s="7"/>
      <c r="R881" s="37"/>
      <c r="S881" s="300"/>
      <c r="T881" s="37"/>
      <c r="U881" s="300"/>
      <c r="V881" s="24">
        <f>IF(EXACT(D881,UPPER(D881)),1,0.01)/X881</f>
        <v>1</v>
      </c>
      <c r="W881" s="30">
        <v>2</v>
      </c>
      <c r="X881" s="30">
        <v>1</v>
      </c>
      <c r="Y881" s="52"/>
      <c r="AA881" s="3"/>
      <c r="AB881" s="13">
        <f>AB882</f>
        <v>1.30864771</v>
      </c>
      <c r="AC881" s="79">
        <f>AC882</f>
        <v>1.6012800000000382E-3</v>
      </c>
      <c r="AD881" s="177">
        <f>AD882</f>
        <v>0.12236142605560653</v>
      </c>
      <c r="AE881" s="54">
        <f>-AI883</f>
        <v>-52222905.387656242</v>
      </c>
      <c r="AF881" s="14">
        <f>AF882</f>
        <v>1</v>
      </c>
      <c r="AG881" s="72"/>
      <c r="AH881" s="309">
        <f>AC881*AE881/AF881/AB881 / AI883</f>
        <v>-1.2236142605560653E-3</v>
      </c>
      <c r="AI881" s="75"/>
      <c r="AJ881" s="73"/>
      <c r="AK881" s="65"/>
    </row>
    <row r="882" spans="1:37" x14ac:dyDescent="0.2">
      <c r="B882" s="120"/>
      <c r="C882" s="120" t="s">
        <v>215</v>
      </c>
      <c r="D882" s="120" t="s">
        <v>75</v>
      </c>
      <c r="E882" s="120" t="s">
        <v>400</v>
      </c>
      <c r="F882" s="125">
        <v>1.3102489900000001</v>
      </c>
      <c r="G882" s="125">
        <f>_xll.BDP(C882,$G$11)</f>
        <v>1.31</v>
      </c>
      <c r="H882" s="125">
        <f>IF(OR(OR(G882="#N/A N/A",G882="#N/A Real Time"),OR(F882="#N/A N/A",F882="#N/A Real Time")),0,  G882 - F882)</f>
        <v>-2.4899000000000449E-4</v>
      </c>
      <c r="I882" s="123">
        <f>IF(OR(F882=0,F882="#N/A N/A"),0,H882 / F882*100)</f>
        <v>-1.900325830436278E-2</v>
      </c>
      <c r="J882" s="124">
        <v>52235000</v>
      </c>
      <c r="K882" s="120" t="str">
        <f>CONCATENATE(D883,D882, " Curncy")</f>
        <v>GBPGBP Curncy</v>
      </c>
      <c r="L882" s="120">
        <f>IF(D882 = D883,1,_xll.BDP(K882,$L$11))</f>
        <v>1</v>
      </c>
      <c r="M882" s="260">
        <f>IF(D882 = D883,1,_xll.BDP(K882,$M$11)*L882)</f>
        <v>1</v>
      </c>
      <c r="N882" s="126">
        <f>H882*J882/M882/G882</f>
        <v>-9928.2386641223165</v>
      </c>
      <c r="O882" s="127"/>
      <c r="P882" s="268">
        <f>N882 / AA883</f>
        <v>-1.9016434170420829E-4</v>
      </c>
      <c r="Q882" s="128">
        <f>ABS(IF(OR(OR(J882=0,G882 = "#N/A N/A"),G882="#N/A Real Time"),0,J882/M882))</f>
        <v>52235000</v>
      </c>
      <c r="R882" s="129"/>
      <c r="S882" s="273">
        <f>Q882 / AA883*100</f>
        <v>100.05031833909328</v>
      </c>
      <c r="T882" s="129"/>
      <c r="U882" s="273"/>
      <c r="V882" s="120">
        <f>IF(EXACT(D882,UPPER(D882)),1,0.01)/X882</f>
        <v>1</v>
      </c>
      <c r="W882" s="120">
        <v>2</v>
      </c>
      <c r="X882" s="120">
        <v>1</v>
      </c>
      <c r="Y882" s="127">
        <f>IF(AND(S882&lt;0,O882&gt;0),O882,0)</f>
        <v>0</v>
      </c>
      <c r="Z882" s="127">
        <f>IF(AND(S882&gt;0,O882&gt;0),O882,0)</f>
        <v>0</v>
      </c>
      <c r="AA882" s="3"/>
      <c r="AB882" s="130">
        <v>1.30864771</v>
      </c>
      <c r="AC882" s="130">
        <f>IF(OR(OR(F882="#N/A N/A",F882="#N/A Real Time"),OR(AB882="#N/A N/A",AB882="#N/A Real Time")),0,  F882 - AB882)</f>
        <v>1.6012800000000382E-3</v>
      </c>
      <c r="AD882" s="177">
        <f>IF(OR(AB882=0,AB882="#N/A N/A"),0,AC882 / AB882*100)</f>
        <v>0.12236142605560653</v>
      </c>
      <c r="AE882" s="132">
        <v>52235000</v>
      </c>
      <c r="AF882" s="133">
        <f>IF(D882 = D883,1,_xll.BDP(K882,$AF$11)*L882)</f>
        <v>1</v>
      </c>
      <c r="AG882" s="134"/>
      <c r="AH882" s="278">
        <f>AC882*AE882/AF882/AB882 / AI883</f>
        <v>1.2238976446387751E-3</v>
      </c>
      <c r="AI882" s="75"/>
      <c r="AJ882" s="73"/>
      <c r="AK882" s="65"/>
    </row>
    <row r="883" spans="1:37" x14ac:dyDescent="0.2">
      <c r="A883" s="120" t="s">
        <v>395</v>
      </c>
      <c r="B883" s="120"/>
      <c r="C883" s="120"/>
      <c r="D883" s="120" t="s">
        <v>75</v>
      </c>
      <c r="E883" s="120"/>
      <c r="F883" s="121"/>
      <c r="G883" s="121"/>
      <c r="H883" s="122"/>
      <c r="I883" s="123"/>
      <c r="J883" s="174">
        <f>J882/-J881</f>
        <v>1.0005031833909328</v>
      </c>
      <c r="K883" s="120"/>
      <c r="L883" s="120"/>
      <c r="M883" s="260"/>
      <c r="N883" s="173">
        <f xml:space="preserve"> SUM(N878:N882)</f>
        <v>-4.9932122955106024</v>
      </c>
      <c r="O883" s="127">
        <f xml:space="preserve"> SUM(O878:O882)</f>
        <v>0</v>
      </c>
      <c r="P883" s="299">
        <f xml:space="preserve"> SUM(P878:P882)</f>
        <v>-2.4479634441269536E-3</v>
      </c>
      <c r="Q883" s="175">
        <f xml:space="preserve"> SUM(Q878:Q882)</f>
        <v>52235000</v>
      </c>
      <c r="R883" s="129">
        <f xml:space="preserve"> SUM(R878:R882)</f>
        <v>0</v>
      </c>
      <c r="S883" s="273">
        <f xml:space="preserve"> SUM(S878:S882)</f>
        <v>100.05031833909328</v>
      </c>
      <c r="T883" s="129">
        <f xml:space="preserve"> SUM(T878:T882)</f>
        <v>0</v>
      </c>
      <c r="U883" s="273">
        <f xml:space="preserve"> SUM(U878:U882)</f>
        <v>0</v>
      </c>
      <c r="V883" s="120"/>
      <c r="W883" s="120"/>
      <c r="X883" s="120"/>
      <c r="Y883" s="127">
        <f xml:space="preserve"> SUM(Y878:Y882)</f>
        <v>0</v>
      </c>
      <c r="Z883" s="127">
        <f xml:space="preserve"> SUM(Z878:Z882)</f>
        <v>0</v>
      </c>
      <c r="AA883" s="120">
        <v>52208729.434486859</v>
      </c>
      <c r="AB883" s="130"/>
      <c r="AC883" s="130"/>
      <c r="AD883" s="131"/>
      <c r="AE883" s="132"/>
      <c r="AF883" s="133"/>
      <c r="AG883" s="134">
        <f xml:space="preserve"> SUM(AG878:AG882)</f>
        <v>0</v>
      </c>
      <c r="AH883" s="278">
        <f xml:space="preserve"> SUM(AH878:AH882)</f>
        <v>-9.2852172831287289E-3</v>
      </c>
      <c r="AI883" s="135">
        <v>52222905.387656242</v>
      </c>
      <c r="AJ883" s="73"/>
      <c r="AK883" s="65"/>
    </row>
    <row r="884" spans="1:37" x14ac:dyDescent="0.2">
      <c r="J884" s="18" t="s">
        <v>1331</v>
      </c>
      <c r="M884" s="115"/>
      <c r="P884" s="116"/>
      <c r="S884" s="56"/>
      <c r="U884" s="56"/>
      <c r="AD884" s="64"/>
      <c r="AE884" s="59"/>
      <c r="AF884" s="61"/>
      <c r="AG884" s="72"/>
      <c r="AH884" s="72"/>
      <c r="AJ884" s="73"/>
      <c r="AK884" s="65"/>
    </row>
    <row r="885" spans="1:37" x14ac:dyDescent="0.2">
      <c r="A885" s="1"/>
      <c r="B885" s="32"/>
      <c r="C885" s="51"/>
      <c r="D885" s="1"/>
      <c r="E885" s="1"/>
      <c r="F885" s="2"/>
      <c r="G885" s="2"/>
      <c r="H885" s="24"/>
      <c r="I885" s="15"/>
      <c r="J885" s="18"/>
      <c r="K885" s="32"/>
      <c r="L885" s="1"/>
      <c r="M885" s="4"/>
      <c r="N885" s="7"/>
      <c r="O885" s="8"/>
      <c r="P885" s="8"/>
      <c r="Q885" s="7"/>
      <c r="R885" s="10"/>
      <c r="S885" s="10"/>
      <c r="T885" s="10"/>
      <c r="U885" s="37"/>
      <c r="V885" s="27"/>
      <c r="W885" s="12"/>
      <c r="X885" s="12"/>
      <c r="Y885" s="109"/>
      <c r="Z885" s="12"/>
      <c r="AA885" s="54"/>
      <c r="AB885" s="13"/>
      <c r="AC885" s="12"/>
      <c r="AD885" s="17"/>
      <c r="AE885" s="54"/>
      <c r="AF885" s="14"/>
      <c r="AG885" s="57"/>
      <c r="AH885" s="57"/>
      <c r="AI885" s="75"/>
      <c r="AJ885" s="73"/>
      <c r="AK885" s="65"/>
    </row>
    <row r="886" spans="1:37" x14ac:dyDescent="0.2">
      <c r="A886" s="1"/>
      <c r="B886" s="32"/>
      <c r="C886" s="51"/>
      <c r="D886" s="1"/>
      <c r="E886" s="1"/>
      <c r="F886" s="2"/>
      <c r="G886" s="2"/>
      <c r="H886" s="24"/>
      <c r="I886" s="15"/>
      <c r="J886" s="18"/>
      <c r="K886" s="32"/>
      <c r="L886" s="1"/>
      <c r="M886" s="4"/>
      <c r="N886" s="7"/>
      <c r="O886" s="8"/>
      <c r="P886" s="8"/>
      <c r="Q886" s="7"/>
      <c r="R886" s="10"/>
      <c r="S886" s="10"/>
      <c r="T886" s="10"/>
      <c r="U886" s="37"/>
      <c r="V886" s="27"/>
      <c r="W886" s="12"/>
      <c r="X886" s="12"/>
      <c r="Y886" s="109"/>
      <c r="Z886" s="12"/>
      <c r="AA886" s="54"/>
      <c r="AB886" s="13"/>
      <c r="AC886" s="12"/>
      <c r="AD886" s="17"/>
      <c r="AE886" s="54"/>
      <c r="AF886" s="14"/>
      <c r="AG886" s="57"/>
      <c r="AH886" s="57"/>
      <c r="AI886" s="75"/>
      <c r="AJ886" s="73"/>
      <c r="AK886" s="65"/>
    </row>
    <row r="887" spans="1:37" x14ac:dyDescent="0.2">
      <c r="A887" s="1"/>
      <c r="B887" s="32"/>
      <c r="C887" s="51"/>
      <c r="D887" s="1"/>
      <c r="E887" s="1"/>
      <c r="F887" s="2"/>
      <c r="G887" s="2"/>
      <c r="H887" s="24"/>
      <c r="I887" s="15"/>
      <c r="J887" s="18"/>
      <c r="K887" s="32"/>
      <c r="L887" s="1"/>
      <c r="M887" s="4"/>
      <c r="N887" s="7"/>
      <c r="O887" s="8"/>
      <c r="P887" s="8"/>
      <c r="Q887" s="7"/>
      <c r="R887" s="10"/>
      <c r="S887" s="10"/>
      <c r="T887" s="10"/>
      <c r="U887" s="37"/>
      <c r="V887" s="27"/>
      <c r="W887" s="12"/>
      <c r="X887" s="12"/>
      <c r="Y887" s="109"/>
      <c r="Z887" s="12"/>
      <c r="AA887" s="54"/>
      <c r="AB887" s="13"/>
      <c r="AC887" s="12"/>
      <c r="AD887" s="17"/>
      <c r="AE887" s="54"/>
      <c r="AF887" s="14"/>
      <c r="AG887" s="57"/>
      <c r="AH887" s="57"/>
      <c r="AI887" s="75"/>
      <c r="AJ887" s="73"/>
      <c r="AK887" s="65"/>
    </row>
    <row r="888" spans="1:37" x14ac:dyDescent="0.2">
      <c r="A888" s="1"/>
      <c r="B888" s="32"/>
      <c r="C888" s="51"/>
      <c r="D888" s="1"/>
      <c r="E888" s="1"/>
      <c r="F888" s="2"/>
      <c r="G888" s="2"/>
      <c r="H888" s="24"/>
      <c r="I888" s="15"/>
      <c r="J888" s="18"/>
      <c r="K888" s="32"/>
      <c r="L888" s="1"/>
      <c r="M888" s="4"/>
      <c r="N888" s="7"/>
      <c r="O888" s="8"/>
      <c r="P888" s="8"/>
      <c r="Q888" s="7"/>
      <c r="R888" s="10"/>
      <c r="S888" s="10"/>
      <c r="T888" s="10"/>
      <c r="U888" s="37"/>
      <c r="V888" s="27"/>
      <c r="W888" s="12"/>
      <c r="X888" s="12"/>
      <c r="Y888" s="109"/>
      <c r="Z888" s="12"/>
      <c r="AA888" s="54"/>
      <c r="AB888" s="13"/>
      <c r="AC888" s="12"/>
      <c r="AD888" s="17"/>
      <c r="AE888" s="54"/>
      <c r="AF888" s="14"/>
      <c r="AG888" s="57"/>
      <c r="AH888" s="57"/>
      <c r="AI888" s="75"/>
      <c r="AJ888" s="73"/>
      <c r="AK888" s="65"/>
    </row>
    <row r="889" spans="1:37" x14ac:dyDescent="0.2">
      <c r="A889" s="1"/>
      <c r="B889" s="32"/>
      <c r="C889" s="51"/>
      <c r="D889" s="1"/>
      <c r="E889" s="1"/>
      <c r="F889" s="2"/>
      <c r="G889" s="2"/>
      <c r="H889" s="24"/>
      <c r="I889" s="15"/>
      <c r="J889" s="18"/>
      <c r="K889" s="32"/>
      <c r="L889" s="1"/>
      <c r="M889" s="4"/>
      <c r="N889" s="7"/>
      <c r="O889" s="8"/>
      <c r="P889" s="8"/>
      <c r="Q889" s="7"/>
      <c r="R889" s="10"/>
      <c r="S889" s="10"/>
      <c r="T889" s="10"/>
      <c r="U889" s="37"/>
      <c r="V889" s="27"/>
      <c r="W889" s="12"/>
      <c r="X889" s="12"/>
      <c r="Y889" s="109"/>
      <c r="Z889" s="12"/>
      <c r="AA889" s="54"/>
      <c r="AB889" s="13"/>
      <c r="AC889" s="12"/>
      <c r="AD889" s="17"/>
      <c r="AE889" s="54"/>
      <c r="AF889" s="14"/>
      <c r="AG889" s="57"/>
      <c r="AH889" s="57"/>
      <c r="AI889" s="75"/>
      <c r="AJ889" s="73"/>
      <c r="AK889" s="65"/>
    </row>
    <row r="890" spans="1:37" x14ac:dyDescent="0.2">
      <c r="AJ890" s="73"/>
      <c r="AK890" s="65"/>
    </row>
    <row r="891" spans="1:37" x14ac:dyDescent="0.2">
      <c r="A891" s="1"/>
      <c r="B891" s="32"/>
      <c r="C891" s="51"/>
      <c r="D891" s="1"/>
      <c r="E891" s="1"/>
      <c r="F891" s="2"/>
      <c r="G891" s="2"/>
      <c r="H891" s="24"/>
      <c r="I891" s="15"/>
      <c r="J891" s="18"/>
      <c r="K891" s="32"/>
      <c r="L891" s="1"/>
      <c r="M891" s="4"/>
      <c r="N891" s="7"/>
      <c r="O891" s="8"/>
      <c r="P891" s="8"/>
      <c r="Q891" s="7"/>
      <c r="R891" s="10"/>
      <c r="S891" s="10"/>
      <c r="T891" s="10"/>
      <c r="U891" s="37"/>
      <c r="V891" s="27"/>
      <c r="W891" s="12"/>
      <c r="X891" s="12"/>
      <c r="Y891" s="109"/>
      <c r="Z891" s="12"/>
      <c r="AA891" s="54"/>
      <c r="AB891" s="13"/>
      <c r="AC891" s="12"/>
      <c r="AD891" s="17"/>
      <c r="AE891" s="54"/>
      <c r="AF891" s="14"/>
      <c r="AG891" s="57"/>
      <c r="AH891" s="57"/>
      <c r="AI891" s="75"/>
      <c r="AJ891" s="73"/>
      <c r="AK891" s="65"/>
    </row>
    <row r="892" spans="1:37" x14ac:dyDescent="0.2">
      <c r="A892" s="1"/>
      <c r="B892" s="32"/>
      <c r="C892" s="51"/>
      <c r="D892" s="1"/>
      <c r="E892" s="1"/>
      <c r="F892" s="2"/>
      <c r="G892" s="2"/>
      <c r="H892" s="24"/>
      <c r="I892" s="15"/>
      <c r="J892" s="18"/>
      <c r="K892" s="32"/>
      <c r="L892" s="1"/>
      <c r="M892" s="4"/>
      <c r="N892" s="7"/>
      <c r="O892" s="8"/>
      <c r="P892" s="8"/>
      <c r="Q892" s="7"/>
      <c r="R892" s="10"/>
      <c r="S892" s="10"/>
      <c r="T892" s="10"/>
      <c r="U892" s="37"/>
      <c r="V892" s="27"/>
      <c r="W892" s="12"/>
      <c r="X892" s="12"/>
      <c r="Y892" s="109"/>
      <c r="Z892" s="12"/>
      <c r="AA892" s="54"/>
      <c r="AB892" s="13"/>
      <c r="AC892" s="12"/>
      <c r="AD892" s="17"/>
      <c r="AE892" s="54"/>
      <c r="AF892" s="14"/>
      <c r="AG892" s="57"/>
      <c r="AH892" s="57"/>
      <c r="AI892" s="75"/>
      <c r="AJ892" s="73"/>
      <c r="AK892" s="65"/>
    </row>
    <row r="893" spans="1:37" x14ac:dyDescent="0.2">
      <c r="A893" s="1"/>
      <c r="B893" s="32"/>
      <c r="C893" s="51"/>
      <c r="D893" s="1"/>
      <c r="E893" s="1"/>
      <c r="F893" s="2"/>
      <c r="G893" s="2"/>
      <c r="H893" s="24"/>
      <c r="I893" s="15"/>
      <c r="J893" s="18"/>
      <c r="K893" s="32"/>
      <c r="L893" s="1"/>
      <c r="M893" s="4"/>
      <c r="N893" s="7"/>
      <c r="O893" s="8"/>
      <c r="P893" s="8"/>
      <c r="Q893" s="7"/>
      <c r="R893" s="10"/>
      <c r="S893" s="10"/>
      <c r="T893" s="10"/>
      <c r="U893" s="37"/>
      <c r="V893" s="27"/>
      <c r="W893" s="12"/>
      <c r="X893" s="12"/>
      <c r="Y893" s="109"/>
      <c r="Z893" s="12"/>
      <c r="AA893" s="54"/>
      <c r="AB893" s="13"/>
      <c r="AC893" s="12"/>
      <c r="AD893" s="17"/>
      <c r="AE893" s="54"/>
      <c r="AF893" s="14"/>
      <c r="AG893" s="57"/>
      <c r="AH893" s="57"/>
      <c r="AI893" s="75"/>
      <c r="AJ893" s="73"/>
      <c r="AK893" s="65"/>
    </row>
    <row r="894" spans="1:37" x14ac:dyDescent="0.2">
      <c r="A894" s="1"/>
      <c r="B894" s="32"/>
      <c r="C894" s="51"/>
      <c r="D894" s="1"/>
      <c r="E894" s="1"/>
      <c r="F894" s="2"/>
      <c r="G894" s="2"/>
      <c r="H894" s="24"/>
      <c r="I894" s="15"/>
      <c r="J894" s="18"/>
      <c r="K894" s="32"/>
      <c r="L894" s="1"/>
      <c r="M894" s="4"/>
      <c r="N894" s="7"/>
      <c r="O894" s="8"/>
      <c r="P894" s="8"/>
      <c r="Q894" s="7"/>
      <c r="R894" s="10"/>
      <c r="S894" s="10"/>
      <c r="T894" s="10"/>
      <c r="U894" s="37"/>
      <c r="V894" s="27"/>
      <c r="W894" s="12"/>
      <c r="X894" s="12"/>
      <c r="Y894" s="109"/>
      <c r="Z894" s="12"/>
      <c r="AA894" s="54"/>
      <c r="AB894" s="13"/>
      <c r="AC894" s="12"/>
      <c r="AD894" s="17"/>
      <c r="AE894" s="54"/>
      <c r="AF894" s="14"/>
      <c r="AG894" s="57"/>
      <c r="AH894" s="57"/>
      <c r="AI894" s="75"/>
      <c r="AJ894" s="73"/>
      <c r="AK894" s="65"/>
    </row>
    <row r="895" spans="1:37" x14ac:dyDescent="0.2">
      <c r="AJ895" s="73"/>
      <c r="AK895" s="65"/>
    </row>
    <row r="896" spans="1:37" x14ac:dyDescent="0.2">
      <c r="AJ896" s="73"/>
      <c r="AK896" s="65"/>
    </row>
    <row r="897" spans="36:37" x14ac:dyDescent="0.2">
      <c r="AJ897" s="73"/>
      <c r="AK897" s="65"/>
    </row>
    <row r="898" spans="36:37" x14ac:dyDescent="0.2">
      <c r="AJ898" s="73"/>
    </row>
    <row r="899" spans="36:37" x14ac:dyDescent="0.2">
      <c r="AJ899" s="73"/>
    </row>
    <row r="900" spans="36:37" x14ac:dyDescent="0.2">
      <c r="AJ900" s="73"/>
    </row>
    <row r="901" spans="36:37" x14ac:dyDescent="0.2">
      <c r="AJ901" s="73"/>
    </row>
    <row r="902" spans="36:37" x14ac:dyDescent="0.2">
      <c r="AJ902" s="73"/>
    </row>
    <row r="903" spans="36:37" x14ac:dyDescent="0.2">
      <c r="AJ903" s="73"/>
    </row>
    <row r="904" spans="36:37" x14ac:dyDescent="0.2">
      <c r="AJ904" s="73"/>
    </row>
    <row r="905" spans="36:37" x14ac:dyDescent="0.2">
      <c r="AJ905" s="73"/>
    </row>
    <row r="906" spans="36:37" x14ac:dyDescent="0.2">
      <c r="AJ906" s="73"/>
    </row>
    <row r="907" spans="36:37" x14ac:dyDescent="0.2">
      <c r="AJ907" s="73"/>
    </row>
    <row r="908" spans="36:37" x14ac:dyDescent="0.2">
      <c r="AJ908" s="73"/>
    </row>
    <row r="909" spans="36:37" x14ac:dyDescent="0.2">
      <c r="AJ909" s="73"/>
    </row>
    <row r="910" spans="36:37" x14ac:dyDescent="0.2">
      <c r="AJ910" s="73"/>
    </row>
    <row r="911" spans="36:37" x14ac:dyDescent="0.2">
      <c r="AJ911" s="73"/>
    </row>
    <row r="912" spans="36:37" x14ac:dyDescent="0.2">
      <c r="AJ912" s="73"/>
    </row>
    <row r="913" spans="36:36" x14ac:dyDescent="0.2">
      <c r="AJ913" s="73"/>
    </row>
    <row r="914" spans="36:36" x14ac:dyDescent="0.2">
      <c r="AJ914" s="73"/>
    </row>
    <row r="915" spans="36:36" x14ac:dyDescent="0.2">
      <c r="AJ915" s="73"/>
    </row>
    <row r="916" spans="36:36" x14ac:dyDescent="0.2">
      <c r="AJ916" s="73"/>
    </row>
    <row r="917" spans="36:36" x14ac:dyDescent="0.2">
      <c r="AJ917" s="73"/>
    </row>
    <row r="918" spans="36:36" x14ac:dyDescent="0.2">
      <c r="AJ918" s="73"/>
    </row>
    <row r="919" spans="36:36" x14ac:dyDescent="0.2">
      <c r="AJ919" s="73"/>
    </row>
    <row r="920" spans="36:36" x14ac:dyDescent="0.2">
      <c r="AJ920" s="73"/>
    </row>
    <row r="921" spans="36:36" x14ac:dyDescent="0.2">
      <c r="AJ921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82" sqref="AA82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19">
        <v>43567</v>
      </c>
      <c r="E1" s="243">
        <v>43570</v>
      </c>
      <c r="F1" s="117"/>
      <c r="G1" s="117"/>
      <c r="H1" s="117"/>
      <c r="I1" s="117"/>
      <c r="J1" s="117"/>
    </row>
    <row r="2" spans="1:35" x14ac:dyDescent="0.2">
      <c r="N2" s="240" t="s">
        <v>14</v>
      </c>
      <c r="O2" s="241"/>
      <c r="P2" s="240" t="s">
        <v>16</v>
      </c>
      <c r="Q2" s="241"/>
      <c r="R2" s="240" t="s">
        <v>1328</v>
      </c>
      <c r="S2" s="241"/>
      <c r="AB2" s="240" t="s">
        <v>240</v>
      </c>
      <c r="AC2" s="242"/>
      <c r="AD2" s="242"/>
      <c r="AE2" s="241"/>
    </row>
    <row r="3" spans="1:35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S3" s="267"/>
      <c r="Z3" s="130" t="s">
        <v>243</v>
      </c>
      <c r="AD3" s="133" t="s">
        <v>242</v>
      </c>
      <c r="AE3" s="267"/>
    </row>
    <row r="4" spans="1:35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17</v>
      </c>
      <c r="S4" s="261" t="s">
        <v>18</v>
      </c>
      <c r="T4" s="242" t="s">
        <v>15</v>
      </c>
      <c r="U4" s="242" t="s">
        <v>1332</v>
      </c>
      <c r="V4" s="242" t="s">
        <v>24</v>
      </c>
      <c r="W4" s="242" t="s">
        <v>238</v>
      </c>
      <c r="X4" s="242" t="s">
        <v>239</v>
      </c>
      <c r="Y4" s="242" t="s">
        <v>274</v>
      </c>
      <c r="Z4" s="242" t="s">
        <v>5</v>
      </c>
      <c r="AA4" s="242" t="s">
        <v>12</v>
      </c>
      <c r="AB4" s="242" t="s">
        <v>13</v>
      </c>
      <c r="AC4" s="242" t="s">
        <v>0</v>
      </c>
      <c r="AD4" s="242" t="s">
        <v>11</v>
      </c>
      <c r="AE4" s="261" t="s">
        <v>1328</v>
      </c>
      <c r="AF4" s="242" t="s">
        <v>274</v>
      </c>
    </row>
    <row r="5" spans="1:35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9"/>
      <c r="S5" s="273"/>
      <c r="T5" s="120"/>
      <c r="U5" s="120"/>
      <c r="V5" s="120"/>
      <c r="W5" s="127"/>
      <c r="X5" s="127"/>
      <c r="Y5" s="120"/>
      <c r="Z5" s="130"/>
      <c r="AA5" s="130"/>
      <c r="AB5" s="131"/>
      <c r="AC5" s="132"/>
      <c r="AD5" s="133"/>
      <c r="AE5" s="278"/>
      <c r="AF5" s="135"/>
    </row>
    <row r="6" spans="1:35" x14ac:dyDescent="0.2">
      <c r="A6" s="209"/>
      <c r="B6" s="120">
        <v>10251</v>
      </c>
      <c r="C6" s="120" t="s">
        <v>211</v>
      </c>
      <c r="D6" s="120" t="str">
        <f>_xll.BDP(C6,$D$3)</f>
        <v>AUD</v>
      </c>
      <c r="E6" s="120" t="s">
        <v>405</v>
      </c>
      <c r="F6" s="121">
        <f>_xll.BDP(C6,$F$3)</f>
        <v>71.63</v>
      </c>
      <c r="G6" s="121">
        <f>_xll.BDP(C6,$G$3)</f>
        <v>72.19</v>
      </c>
      <c r="H6" s="122">
        <f>IF(OR(OR(G6="#N/A N/A",G6="#N/A Real Time"),OR(F6="#N/A N/A",F6="#N/A Real Time")),0,  G6 - F6)</f>
        <v>0.56000000000000227</v>
      </c>
      <c r="I6" s="123">
        <f>IF(OR(F6=0,F6="#N/A N/A"),0,H6 / F6*100)</f>
        <v>0.78179533714924243</v>
      </c>
      <c r="J6" s="124">
        <v>-74235</v>
      </c>
      <c r="K6" s="120" t="str">
        <f>CONCATENATE(D238,D6, " Curncy")</f>
        <v>EURAUD Curncy</v>
      </c>
      <c r="L6" s="120">
        <f>IF(D6 = D238,1,_xll.BDP(K6,$L$3))</f>
        <v>1</v>
      </c>
      <c r="M6" s="260">
        <f>IF(D6 = D238,1,_xll.BDP(K6,$M$3)*L6)</f>
        <v>1.5764800000000001</v>
      </c>
      <c r="N6" s="126">
        <f>H6*J6*T6/M6</f>
        <v>-26369.887343956259</v>
      </c>
      <c r="O6" s="268">
        <f>N6 / Y238</f>
        <v>-8.9290576772223332E-5</v>
      </c>
      <c r="P6" s="128">
        <f>IF(OR(OR(J6=0,G6 = "#N/A N/A"),G6="#N/A Real Time"),0,G6*J6*T6/M6)</f>
        <v>-3399361.0131432046</v>
      </c>
      <c r="Q6" s="273">
        <f>P6 / Y238*100</f>
        <v>-1.1510512030690672</v>
      </c>
      <c r="R6" s="129">
        <f>IF(Q6&lt;0,Q6,0)</f>
        <v>-1.1510512030690672</v>
      </c>
      <c r="S6" s="273">
        <f>IF(Q6&gt;0,Q6,0)</f>
        <v>0</v>
      </c>
      <c r="T6" s="120">
        <f>IF(EXACT(D6,UPPER(D6)),1,0.01)/V6</f>
        <v>1</v>
      </c>
      <c r="U6" s="120">
        <v>0</v>
      </c>
      <c r="V6" s="120">
        <v>1</v>
      </c>
      <c r="W6" s="127">
        <f>IF(AND(Q6&lt;0,O6&gt;0),O6,0)</f>
        <v>0</v>
      </c>
      <c r="X6" s="127">
        <f>IF(AND(Q6&gt;0,O6&gt;0),O6,0)</f>
        <v>0</v>
      </c>
      <c r="Y6" s="209"/>
      <c r="Z6" s="130">
        <f>_xll.BDH(C6,$Z$3,$D$1,$D$1)</f>
        <v>70.260000000000005</v>
      </c>
      <c r="AA6" s="130">
        <f>IF(OR(OR(F6="#N/A N/A",F6="#N/A Real Time"),OR(Z6="#N/A N/A",Z6="#N/A Real Time")),0,  F6 - Z6)</f>
        <v>1.3699999999999903</v>
      </c>
      <c r="AB6" s="177">
        <f>IF(OR(Z6=0,Z6="#N/A N/A"),0,AA6 / Z6*100)</f>
        <v>1.9499003700540709</v>
      </c>
      <c r="AC6" s="132">
        <v>-74235</v>
      </c>
      <c r="AD6" s="133">
        <f>IF(D6 = D238,1,_xll.BDP(K6,$AD$3)*L6)</f>
        <v>1.57491</v>
      </c>
      <c r="AE6" s="278">
        <f>AA6*AC6*T6/AD6 / AF238</f>
        <v>-2.1777789017440232E-4</v>
      </c>
      <c r="AF6" s="224"/>
    </row>
    <row r="7" spans="1:35" x14ac:dyDescent="0.2">
      <c r="A7" s="120"/>
      <c r="B7" s="120">
        <v>12340</v>
      </c>
      <c r="C7" s="120" t="s">
        <v>210</v>
      </c>
      <c r="D7" s="120" t="str">
        <f>_xll.BDP(C7,$D$3)</f>
        <v>AUD</v>
      </c>
      <c r="E7" s="120" t="s">
        <v>406</v>
      </c>
      <c r="F7" s="121">
        <f>_xll.BDP(C7,$F$3)</f>
        <v>8.07</v>
      </c>
      <c r="G7" s="121">
        <f>_xll.BDP(C7,$G$3)</f>
        <v>8.15</v>
      </c>
      <c r="H7" s="122">
        <f>IF(OR(OR(G7="#N/A N/A",G7="#N/A Real Time"),OR(F7="#N/A N/A",F7="#N/A Real Time")),0,  G7 - F7)</f>
        <v>8.0000000000000071E-2</v>
      </c>
      <c r="I7" s="123">
        <f>IF(OR(F7=0,F7="#N/A N/A"),0,H7 / F7*100)</f>
        <v>0.99132589838909624</v>
      </c>
      <c r="J7" s="124">
        <v>-395606</v>
      </c>
      <c r="K7" s="120" t="str">
        <f>CONCATENATE(D238,D7, " Curncy")</f>
        <v>EURAUD Curncy</v>
      </c>
      <c r="L7" s="120">
        <f>IF(D7 = D238,1,_xll.BDP(K7,$L$3))</f>
        <v>1</v>
      </c>
      <c r="M7" s="260">
        <f>IF(D7 = D238,1,_xll.BDP(K7,$M$3)*L7)</f>
        <v>1.5764800000000001</v>
      </c>
      <c r="N7" s="126">
        <f>H7*J7*T7/M7</f>
        <v>-20075.408505023868</v>
      </c>
      <c r="O7" s="268">
        <f>N7 / Y238</f>
        <v>-6.797696103022655E-5</v>
      </c>
      <c r="P7" s="128">
        <f>IF(OR(OR(J7=0,G7 = "#N/A N/A"),G7="#N/A Real Time"),0,G7*J7*T7/M7)</f>
        <v>-2045182.2414493049</v>
      </c>
      <c r="Q7" s="273">
        <f>P7 / Y238*100</f>
        <v>-0.69251529049543237</v>
      </c>
      <c r="R7" s="129">
        <f>IF(Q7&lt;0,Q7,0)</f>
        <v>-0.69251529049543237</v>
      </c>
      <c r="S7" s="273">
        <f>IF(Q7&gt;0,Q7,0)</f>
        <v>0</v>
      </c>
      <c r="T7" s="120">
        <f>IF(EXACT(D7,UPPER(D7)),1,0.01)/V7</f>
        <v>1</v>
      </c>
      <c r="U7" s="120">
        <v>0</v>
      </c>
      <c r="V7" s="120">
        <v>1</v>
      </c>
      <c r="W7" s="127">
        <f>IF(AND(Q7&lt;0,O7&gt;0),O7,0)</f>
        <v>0</v>
      </c>
      <c r="X7" s="127">
        <f>IF(AND(Q7&gt;0,O7&gt;0),O7,0)</f>
        <v>0</v>
      </c>
      <c r="Y7" s="120"/>
      <c r="Z7" s="130">
        <f>_xll.BDH(C7,$Z$3,$D$1,$D$1)</f>
        <v>8.0399999999999991</v>
      </c>
      <c r="AA7" s="130">
        <f>IF(OR(OR(F7="#N/A N/A",F7="#N/A Real Time"),OR(Z7="#N/A N/A",Z7="#N/A Real Time")),0,  F7 - Z7)</f>
        <v>3.0000000000001137E-2</v>
      </c>
      <c r="AB7" s="177">
        <f>IF(OR(Z7=0,Z7="#N/A N/A"),0,AA7 / Z7*100)</f>
        <v>0.37313432835822313</v>
      </c>
      <c r="AC7" s="132">
        <v>-395606</v>
      </c>
      <c r="AD7" s="133">
        <f>IF(D7 = D238,1,_xll.BDP(K7,$AD$3)*L7)</f>
        <v>1.57491</v>
      </c>
      <c r="AE7" s="278">
        <f>AA7*AC7*T7/AD7 / AF238</f>
        <v>-2.5413742810340946E-5</v>
      </c>
      <c r="AF7" s="135"/>
    </row>
    <row r="8" spans="1:35" x14ac:dyDescent="0.2">
      <c r="A8" s="120"/>
      <c r="B8" s="120">
        <v>21020</v>
      </c>
      <c r="C8" s="120" t="s">
        <v>209</v>
      </c>
      <c r="D8" s="120" t="str">
        <f>_xll.BDP(C8,$D$3)</f>
        <v>AUD</v>
      </c>
      <c r="E8" s="120" t="s">
        <v>407</v>
      </c>
      <c r="F8" s="121">
        <f>_xll.BDP(C8,$F$3)</f>
        <v>2.4500000000000002</v>
      </c>
      <c r="G8" s="121">
        <f>_xll.BDP(C8,$G$3)</f>
        <v>2.44</v>
      </c>
      <c r="H8" s="122">
        <f>IF(OR(OR(G8="#N/A N/A",G8="#N/A Real Time"),OR(F8="#N/A N/A",F8="#N/A Real Time")),0,  G8 - F8)</f>
        <v>-1.0000000000000231E-2</v>
      </c>
      <c r="I8" s="123">
        <f>IF(OR(F8=0,F8="#N/A N/A"),0,H8 / F8*100)</f>
        <v>-0.40816326530613184</v>
      </c>
      <c r="J8" s="124">
        <v>-5112885</v>
      </c>
      <c r="K8" s="120" t="str">
        <f>CONCATENATE(D238,D8, " Curncy")</f>
        <v>EURAUD Curncy</v>
      </c>
      <c r="L8" s="120">
        <f>IF(D8 = D238,1,_xll.BDP(K8,$L$3))</f>
        <v>1</v>
      </c>
      <c r="M8" s="260">
        <f>IF(D8 = D238,1,_xll.BDP(K8,$M$3)*L8)</f>
        <v>1.5764800000000001</v>
      </c>
      <c r="N8" s="126">
        <f>H8*J8*T8/M8</f>
        <v>32432.28585202551</v>
      </c>
      <c r="O8" s="268">
        <f>N8 / Y238</f>
        <v>1.0981834969547907E-4</v>
      </c>
      <c r="P8" s="128">
        <f>IF(OR(OR(J8=0,G8 = "#N/A N/A"),G8="#N/A Real Time"),0,G8*J8*T8/M8)</f>
        <v>-7913477.7478940422</v>
      </c>
      <c r="Q8" s="273">
        <f>P8 / Y238*100</f>
        <v>-2.6795677325696277</v>
      </c>
      <c r="R8" s="129">
        <f>IF(Q8&lt;0,Q8,0)</f>
        <v>-2.6795677325696277</v>
      </c>
      <c r="S8" s="273">
        <f>IF(Q8&gt;0,Q8,0)</f>
        <v>0</v>
      </c>
      <c r="T8" s="120">
        <f>IF(EXACT(D8,UPPER(D8)),1,0.01)/V8</f>
        <v>1</v>
      </c>
      <c r="U8" s="120">
        <v>0</v>
      </c>
      <c r="V8" s="120">
        <v>1</v>
      </c>
      <c r="W8" s="127">
        <f>IF(AND(Q8&lt;0,O8&gt;0),O8,0)</f>
        <v>1.0981834969547907E-4</v>
      </c>
      <c r="X8" s="127">
        <f>IF(AND(Q8&gt;0,O8&gt;0),O8,0)</f>
        <v>0</v>
      </c>
      <c r="Y8" s="120"/>
      <c r="Z8" s="130">
        <f>_xll.BDH(C8,$Z$3,$D$1,$D$1)</f>
        <v>2.38</v>
      </c>
      <c r="AA8" s="130">
        <f>IF(OR(OR(F8="#N/A N/A",F8="#N/A Real Time"),OR(Z8="#N/A N/A",Z8="#N/A Real Time")),0,  F8 - Z8)</f>
        <v>7.0000000000000284E-2</v>
      </c>
      <c r="AB8" s="177">
        <f>IF(OR(Z8=0,Z8="#N/A N/A"),0,AA8 / Z8*100)</f>
        <v>2.9411764705882475</v>
      </c>
      <c r="AC8" s="132">
        <v>-5112885</v>
      </c>
      <c r="AD8" s="133">
        <f>IF(D8 = D238,1,_xll.BDP(K8,$AD$3)*L8)</f>
        <v>1.57491</v>
      </c>
      <c r="AE8" s="278">
        <f>AA8*AC8*T8/AD8 / AF238</f>
        <v>-7.6638777880173674E-4</v>
      </c>
      <c r="AF8" s="135"/>
      <c r="AH8" s="120"/>
      <c r="AI8" s="120"/>
    </row>
    <row r="9" spans="1:35" x14ac:dyDescent="0.2">
      <c r="A9" s="120"/>
      <c r="B9" s="120">
        <v>24458</v>
      </c>
      <c r="C9" s="120" t="s">
        <v>207</v>
      </c>
      <c r="D9" s="120" t="str">
        <f>_xll.BDP(C9,$D$3)</f>
        <v>AUD</v>
      </c>
      <c r="E9" s="120" t="s">
        <v>392</v>
      </c>
      <c r="F9" s="121" t="str">
        <f>_xll.BDP(C9,$F$3)</f>
        <v>#N/A N/A</v>
      </c>
      <c r="G9" s="121" t="str">
        <f>_xll.BDP(C9,$G$3)</f>
        <v>#N/A N/A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4766000</v>
      </c>
      <c r="K9" s="120" t="str">
        <f>CONCATENATE(D238,D9, " Curncy")</f>
        <v>EURAUD Curncy</v>
      </c>
      <c r="L9" s="120">
        <f>IF(D9 = D238,1,_xll.BDP(K9,$L$3))</f>
        <v>1</v>
      </c>
      <c r="M9" s="260">
        <f>IF(D9 = D238,1,_xll.BDP(K9,$M$3)*L9)</f>
        <v>1.5764800000000001</v>
      </c>
      <c r="N9" s="126">
        <f>H9*J9*T9/M9</f>
        <v>0</v>
      </c>
      <c r="O9" s="268">
        <f>N9 / Y238</f>
        <v>0</v>
      </c>
      <c r="P9" s="128">
        <f>IF(OR(OR(J9=0,G9 = "#N/A N/A"),G9="#N/A Real Time"),0,G9*J9*T9/M9)</f>
        <v>0</v>
      </c>
      <c r="Q9" s="273">
        <f>P9 / Y238*100</f>
        <v>0</v>
      </c>
      <c r="R9" s="129">
        <f>IF(Q9&lt;0,Q9,0)</f>
        <v>0</v>
      </c>
      <c r="S9" s="273">
        <f>IF(Q9&gt;0,Q9,0)</f>
        <v>0</v>
      </c>
      <c r="T9" s="120">
        <f>IF(EXACT(D9,UPPER(D9)),1,0.01)/V9</f>
        <v>1</v>
      </c>
      <c r="U9" s="120">
        <v>0</v>
      </c>
      <c r="V9" s="120">
        <v>1</v>
      </c>
      <c r="W9" s="127">
        <f>IF(AND(Q9&lt;0,O9&gt;0),O9,0)</f>
        <v>0</v>
      </c>
      <c r="X9" s="127">
        <f>IF(AND(Q9&gt;0,O9&gt;0),O9,0)</f>
        <v>0</v>
      </c>
      <c r="Y9" s="120"/>
      <c r="Z9" s="130" t="str">
        <f>_xll.BDH(C9,$Z$3,$D$1,$D$1)</f>
        <v>#N/A N/A</v>
      </c>
      <c r="AA9" s="130">
        <f>IF(OR(OR(F9="#N/A N/A",F9="#N/A Real Time"),OR(Z9="#N/A N/A",Z9="#N/A Real Time")),0,  F9 - Z9)</f>
        <v>0</v>
      </c>
      <c r="AB9" s="177">
        <f>IF(OR(Z9=0,Z9="#N/A N/A"),0,AA9 / Z9*100)</f>
        <v>0</v>
      </c>
      <c r="AC9" s="132">
        <v>4766000</v>
      </c>
      <c r="AD9" s="133">
        <f>IF(D9 = D238,1,_xll.BDP(K9,$AD$3)*L9)</f>
        <v>1.57491</v>
      </c>
      <c r="AE9" s="278">
        <f>AA9*AC9*T9/AD9 / AF238</f>
        <v>0</v>
      </c>
      <c r="AF9" s="135"/>
    </row>
    <row r="10" spans="1:35" x14ac:dyDescent="0.2">
      <c r="A10" s="120"/>
      <c r="B10" s="120">
        <v>26847</v>
      </c>
      <c r="C10" s="120" t="s">
        <v>205</v>
      </c>
      <c r="D10" s="120" t="str">
        <f>_xll.BDP(C10,$D$3)</f>
        <v>AUD</v>
      </c>
      <c r="E10" s="120" t="s">
        <v>390</v>
      </c>
      <c r="F10" s="121">
        <f>_xll.BDP(C10,$F$3)</f>
        <v>5.0000000000000001E-3</v>
      </c>
      <c r="G10" s="121">
        <f>_xll.BDP(C10,$G$3)</f>
        <v>5.0000000000000001E-3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350820</v>
      </c>
      <c r="K10" s="120" t="str">
        <f>CONCATENATE(D238,D10, " Curncy")</f>
        <v>EURAUD Curncy</v>
      </c>
      <c r="L10" s="120">
        <f>IF(D10 = D238,1,_xll.BDP(K10,$L$3))</f>
        <v>1</v>
      </c>
      <c r="M10" s="260">
        <f>IF(D10 = D238,1,_xll.BDP(K10,$M$3)*L10)</f>
        <v>1.5764800000000001</v>
      </c>
      <c r="N10" s="126">
        <f>H10*J10*T10/M10</f>
        <v>0</v>
      </c>
      <c r="O10" s="268">
        <f>N10 / Y238</f>
        <v>0</v>
      </c>
      <c r="P10" s="128">
        <f>IF(OR(OR(J10=0,G10 = "#N/A N/A"),G10="#N/A Real Time"),0,G10*J10*T10/M10)</f>
        <v>1112.6687303359383</v>
      </c>
      <c r="Q10" s="273">
        <f>P10 / Y238*100</f>
        <v>3.7675865426434473E-4</v>
      </c>
      <c r="R10" s="129">
        <f>IF(Q10&lt;0,Q10,0)</f>
        <v>0</v>
      </c>
      <c r="S10" s="273">
        <f>IF(Q10&gt;0,Q10,0)</f>
        <v>3.7675865426434473E-4</v>
      </c>
      <c r="T10" s="120">
        <f>IF(EXACT(D10,UPPER(D10)),1,0.01)/V10</f>
        <v>1</v>
      </c>
      <c r="U10" s="120">
        <v>4</v>
      </c>
      <c r="V10" s="120">
        <v>1</v>
      </c>
      <c r="W10" s="127">
        <f>IF(AND(Q10&lt;0,O10&gt;0),O10,0)</f>
        <v>0</v>
      </c>
      <c r="X10" s="127">
        <f>IF(AND(Q10&gt;0,O10&gt;0),O10,0)</f>
        <v>0</v>
      </c>
      <c r="Y10" s="120"/>
      <c r="Z10" s="130">
        <f>_xll.BDH(C10,$Z$3,$D$1,$D$1)</f>
        <v>5.0000000000000001E-3</v>
      </c>
      <c r="AA10" s="130">
        <f>IF(OR(OR(F10="#N/A N/A",F10="#N/A Real Time"),OR(Z10="#N/A N/A",Z10="#N/A Real Time")),0,  F10 - Z10)</f>
        <v>0</v>
      </c>
      <c r="AB10" s="177">
        <f>IF(OR(Z10=0,Z10="#N/A N/A"),0,AA10 / Z10*100)</f>
        <v>0</v>
      </c>
      <c r="AC10" s="132">
        <v>350820</v>
      </c>
      <c r="AD10" s="133">
        <f>IF(D10 = D238,1,_xll.BDP(K10,$AD$3)*L10)</f>
        <v>1.57491</v>
      </c>
      <c r="AE10" s="278">
        <f>AA10*AC10*T10/AD10 / AF238</f>
        <v>0</v>
      </c>
      <c r="AF10" s="135"/>
    </row>
    <row r="11" spans="1:35" x14ac:dyDescent="0.2">
      <c r="A11" s="102" t="s">
        <v>1385</v>
      </c>
      <c r="B11" s="102"/>
      <c r="C11" s="102"/>
      <c r="D11" s="102"/>
      <c r="E11" s="102" t="s">
        <v>203</v>
      </c>
      <c r="F11" s="136"/>
      <c r="G11" s="136"/>
      <c r="H11" s="137"/>
      <c r="I11" s="138"/>
      <c r="J11" s="139"/>
      <c r="K11" s="102"/>
      <c r="L11" s="102"/>
      <c r="M11" s="263"/>
      <c r="N11" s="158">
        <f xml:space="preserve"> SUM(N5:N10)</f>
        <v>-14013.009996954614</v>
      </c>
      <c r="O11" s="270">
        <f xml:space="preserve"> SUM(O5:O10)</f>
        <v>-4.7449188106970795E-5</v>
      </c>
      <c r="P11" s="141">
        <f xml:space="preserve"> SUM(P5:P10)</f>
        <v>-13356908.333756218</v>
      </c>
      <c r="Q11" s="275">
        <f xml:space="preserve"> SUM(Q5:Q10)</f>
        <v>-4.5227574674798632</v>
      </c>
      <c r="R11" s="142">
        <f xml:space="preserve"> SUM(R5:R10)</f>
        <v>-4.5231342261341272</v>
      </c>
      <c r="S11" s="275">
        <f xml:space="preserve"> SUM(S5:S10)</f>
        <v>3.7675865426434473E-4</v>
      </c>
      <c r="T11" s="102"/>
      <c r="U11" s="102"/>
      <c r="V11" s="102"/>
      <c r="W11" s="143">
        <f xml:space="preserve"> SUM(W5:W10)</f>
        <v>1.0981834969547907E-4</v>
      </c>
      <c r="X11" s="143">
        <f xml:space="preserve"> SUM(X5:X10)</f>
        <v>0</v>
      </c>
      <c r="Y11" s="102"/>
      <c r="Z11" s="144"/>
      <c r="AA11" s="144"/>
      <c r="AB11" s="178"/>
      <c r="AC11" s="145"/>
      <c r="AD11" s="146"/>
      <c r="AE11" s="280">
        <f xml:space="preserve"> SUM(AE5:AE10)</f>
        <v>-1.0095794117864799E-3</v>
      </c>
      <c r="AF11" s="171"/>
    </row>
    <row r="12" spans="1:35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260"/>
      <c r="N12" s="126"/>
      <c r="O12" s="268"/>
      <c r="P12" s="128"/>
      <c r="Q12" s="273"/>
      <c r="R12" s="129"/>
      <c r="S12" s="273"/>
      <c r="T12" s="120"/>
      <c r="U12" s="120"/>
      <c r="V12" s="120"/>
      <c r="W12" s="127"/>
      <c r="X12" s="127"/>
      <c r="Y12" s="120"/>
      <c r="Z12" s="130"/>
      <c r="AA12" s="130"/>
      <c r="AB12" s="131"/>
      <c r="AC12" s="132"/>
      <c r="AD12" s="133"/>
      <c r="AE12" s="278"/>
      <c r="AF12" s="135"/>
    </row>
    <row r="13" spans="1:35" s="117" customFormat="1" ht="12" customHeight="1" x14ac:dyDescent="0.2">
      <c r="A13" s="209"/>
      <c r="B13" s="120">
        <v>28333</v>
      </c>
      <c r="C13" s="120" t="s">
        <v>1483</v>
      </c>
      <c r="D13" s="120" t="str">
        <f>_xll.BDP(C13,$D$3)</f>
        <v>EUR</v>
      </c>
      <c r="E13" s="120" t="s">
        <v>1484</v>
      </c>
      <c r="F13" s="121">
        <f>_xll.BDP(C13,$F$3)</f>
        <v>66.900000000000006</v>
      </c>
      <c r="G13" s="121">
        <f>_xll.BDP(C13,$G$3)</f>
        <v>66.599999999999994</v>
      </c>
      <c r="H13" s="122">
        <f>IF(OR(OR(G13="#N/A N/A",G13="#N/A Real Time"),OR(F13="#N/A N/A",F13="#N/A Real Time")),0,  G13 - F13)</f>
        <v>-0.30000000000001137</v>
      </c>
      <c r="I13" s="123">
        <f>IF(OR(F13=0,F13="#N/A N/A"),0,H13 / F13*100)</f>
        <v>-0.4484304932735596</v>
      </c>
      <c r="J13" s="124">
        <v>-132331</v>
      </c>
      <c r="K13" s="120" t="str">
        <f>CONCATENATE(D238,D13, " Curncy")</f>
        <v>EUREUR Curncy</v>
      </c>
      <c r="L13" s="120">
        <f>IF(D13 = D238,1,_xll.BDP(K13,$L$3))</f>
        <v>1</v>
      </c>
      <c r="M13" s="260">
        <f>IF(D13 = D238,1,_xll.BDP(K13,$M$3)*L13)</f>
        <v>1</v>
      </c>
      <c r="N13" s="126">
        <f>H13*J13*T13/M13</f>
        <v>39699.300000001502</v>
      </c>
      <c r="O13" s="268">
        <f>N13 / Y238</f>
        <v>1.3442504885278131E-4</v>
      </c>
      <c r="P13" s="128">
        <f>IF(OR(OR(J13=0,G13 = "#N/A N/A"),G13="#N/A Real Time"),0,G13*J13*T13/M13)</f>
        <v>-8813244.5999999996</v>
      </c>
      <c r="Q13" s="273">
        <f>P13 / Y238*100</f>
        <v>-2.984236084531632</v>
      </c>
      <c r="R13" s="129">
        <f>IF(Q13&lt;0,Q13,0)</f>
        <v>-2.984236084531632</v>
      </c>
      <c r="S13" s="273">
        <f>IF(Q13&gt;0,Q13,0)</f>
        <v>0</v>
      </c>
      <c r="T13" s="120">
        <f>IF(EXACT(D13,UPPER(D13)),1,0.01)/V13</f>
        <v>1</v>
      </c>
      <c r="U13" s="120">
        <v>0</v>
      </c>
      <c r="V13" s="120">
        <v>1</v>
      </c>
      <c r="W13" s="127">
        <f>IF(AND(Q13&lt;0,O13&gt;0),O13,0)</f>
        <v>1.3442504885278131E-4</v>
      </c>
      <c r="X13" s="127">
        <f>IF(AND(Q13&gt;0,O13&gt;0),O13,0)</f>
        <v>0</v>
      </c>
      <c r="Y13" s="209"/>
      <c r="Z13" s="130">
        <f>_xll.BDH(C13,$Z$3,$D$1,$D$1)</f>
        <v>65.5</v>
      </c>
      <c r="AA13" s="130">
        <f>IF(OR(OR(F13="#N/A N/A",F13="#N/A Real Time"),OR(Z13="#N/A N/A",Z13="#N/A Real Time")),0,  F13 - Z13)</f>
        <v>1.4000000000000057</v>
      </c>
      <c r="AB13" s="177">
        <f>IF(OR(Z13=0,Z13="#N/A N/A"),0,AA13 / Z13*100)</f>
        <v>2.1374045801526806</v>
      </c>
      <c r="AC13" s="132">
        <v>-132331</v>
      </c>
      <c r="AD13" s="133">
        <f>IF(D13 = D238,1,_xll.BDP(K13,$AD$3)*L13)</f>
        <v>1</v>
      </c>
      <c r="AE13" s="278">
        <f>AA13*AC13*T13/AD13 / AF238</f>
        <v>-6.2478396758057649E-4</v>
      </c>
      <c r="AF13" s="224"/>
    </row>
    <row r="14" spans="1:35" x14ac:dyDescent="0.2">
      <c r="A14" s="209"/>
      <c r="B14" s="120">
        <v>23509</v>
      </c>
      <c r="C14" s="120" t="s">
        <v>388</v>
      </c>
      <c r="D14" s="120" t="str">
        <f>_xll.BDP(C14,$D$3)</f>
        <v>EUR</v>
      </c>
      <c r="E14" s="120" t="s">
        <v>389</v>
      </c>
      <c r="F14" s="121">
        <f>_xll.BDP(C14,$F$3)</f>
        <v>19.12</v>
      </c>
      <c r="G14" s="121">
        <f>_xll.BDP(C14,$G$3)</f>
        <v>19.309999999999999</v>
      </c>
      <c r="H14" s="122">
        <f>IF(OR(OR(G14="#N/A N/A",G14="#N/A Real Time"),OR(F14="#N/A N/A",F14="#N/A Real Time")),0,  G14 - F14)</f>
        <v>0.18999999999999773</v>
      </c>
      <c r="I14" s="123">
        <f>IF(OR(F14=0,F14="#N/A N/A"),0,H14 / F14*100)</f>
        <v>0.99372384937237301</v>
      </c>
      <c r="J14" s="124">
        <v>-5349</v>
      </c>
      <c r="K14" s="120" t="str">
        <f>CONCATENATE(D238,D14, " Curncy")</f>
        <v>EUREUR Curncy</v>
      </c>
      <c r="L14" s="120">
        <f>IF(D14 = D238,1,_xll.BDP(K14,$L$3))</f>
        <v>1</v>
      </c>
      <c r="M14" s="260">
        <f>IF(D14 = D238,1,_xll.BDP(K14,$M$3)*L14)</f>
        <v>1</v>
      </c>
      <c r="N14" s="126">
        <f>H14*J14*T14/M14</f>
        <v>-1016.3099999999879</v>
      </c>
      <c r="O14" s="268">
        <f>N14 / Y238</f>
        <v>-3.4413080683932304E-6</v>
      </c>
      <c r="P14" s="128">
        <f>IF(OR(OR(J14=0,G14 = "#N/A N/A"),G14="#N/A Real Time"),0,G14*J14*T14/M14)</f>
        <v>-103289.18999999999</v>
      </c>
      <c r="Q14" s="273">
        <f>P14 / Y238*100</f>
        <v>-3.4974557263512666E-2</v>
      </c>
      <c r="R14" s="129">
        <f>IF(Q14&lt;0,Q14,0)</f>
        <v>-3.4974557263512666E-2</v>
      </c>
      <c r="S14" s="273">
        <f>IF(Q14&gt;0,Q14,0)</f>
        <v>0</v>
      </c>
      <c r="T14" s="120">
        <f>IF(EXACT(D14,UPPER(D14)),1,0.01)/V14</f>
        <v>1</v>
      </c>
      <c r="U14" s="120">
        <v>0</v>
      </c>
      <c r="V14" s="120">
        <v>1</v>
      </c>
      <c r="W14" s="127">
        <f>IF(AND(Q14&lt;0,O14&gt;0),O14,0)</f>
        <v>0</v>
      </c>
      <c r="X14" s="127">
        <f>IF(AND(Q14&gt;0,O14&gt;0),O14,0)</f>
        <v>0</v>
      </c>
      <c r="Y14" s="209"/>
      <c r="Z14" s="130">
        <f>_xll.BDH(C14,$Z$3,$D$1,$D$1)</f>
        <v>19.46</v>
      </c>
      <c r="AA14" s="130">
        <f>IF(OR(OR(F14="#N/A N/A",F14="#N/A Real Time"),OR(Z14="#N/A N/A",Z14="#N/A Real Time")),0,  F14 - Z14)</f>
        <v>-0.33999999999999986</v>
      </c>
      <c r="AB14" s="177">
        <f>IF(OR(Z14=0,Z14="#N/A N/A"),0,AA14 / Z14*100)</f>
        <v>-1.7471736896197319</v>
      </c>
      <c r="AC14" s="132">
        <v>-5349</v>
      </c>
      <c r="AD14" s="133">
        <f>IF(D14 = D238,1,_xll.BDP(K14,$AD$3)*L14)</f>
        <v>1</v>
      </c>
      <c r="AE14" s="278">
        <f>AA14*AC14*T14/AD14 / AF238</f>
        <v>6.1332654505967508E-6</v>
      </c>
      <c r="AF14" s="224"/>
    </row>
    <row r="15" spans="1:35" x14ac:dyDescent="0.2">
      <c r="A15" s="102" t="s">
        <v>1386</v>
      </c>
      <c r="B15" s="102"/>
      <c r="C15" s="102"/>
      <c r="D15" s="102"/>
      <c r="E15" s="102" t="s">
        <v>201</v>
      </c>
      <c r="F15" s="136"/>
      <c r="G15" s="136"/>
      <c r="H15" s="137"/>
      <c r="I15" s="138"/>
      <c r="J15" s="139"/>
      <c r="K15" s="102"/>
      <c r="L15" s="102"/>
      <c r="M15" s="263"/>
      <c r="N15" s="158">
        <f xml:space="preserve"> SUM(N12:N14)</f>
        <v>38682.990000001511</v>
      </c>
      <c r="O15" s="270">
        <f xml:space="preserve"> SUM(O12:O14)</f>
        <v>1.3098374078438808E-4</v>
      </c>
      <c r="P15" s="141">
        <f xml:space="preserve"> SUM(P12:P14)</f>
        <v>-8916533.7899999991</v>
      </c>
      <c r="Q15" s="275">
        <f xml:space="preserve"> SUM(Q12:Q14)</f>
        <v>-3.0192106417951448</v>
      </c>
      <c r="R15" s="142">
        <f xml:space="preserve"> SUM(R12:R14)</f>
        <v>-3.0192106417951448</v>
      </c>
      <c r="S15" s="275">
        <f xml:space="preserve"> SUM(S12:S14)</f>
        <v>0</v>
      </c>
      <c r="T15" s="102"/>
      <c r="U15" s="102"/>
      <c r="V15" s="102"/>
      <c r="W15" s="143">
        <f xml:space="preserve"> SUM(W12:W14)</f>
        <v>1.3442504885278131E-4</v>
      </c>
      <c r="X15" s="143">
        <f xml:space="preserve"> SUM(X12:X14)</f>
        <v>0</v>
      </c>
      <c r="Y15" s="102"/>
      <c r="Z15" s="144"/>
      <c r="AA15" s="144"/>
      <c r="AB15" s="178"/>
      <c r="AC15" s="145"/>
      <c r="AD15" s="146"/>
      <c r="AE15" s="280">
        <f xml:space="preserve"> SUM(AE12:AE14)</f>
        <v>-6.1865070212997969E-4</v>
      </c>
      <c r="AF15" s="171"/>
    </row>
    <row r="16" spans="1:35" x14ac:dyDescent="0.2">
      <c r="A16" s="120"/>
      <c r="B16" s="120"/>
      <c r="C16" s="120"/>
      <c r="D16" s="120"/>
      <c r="E16" s="120"/>
      <c r="F16" s="121"/>
      <c r="G16" s="121"/>
      <c r="H16" s="122"/>
      <c r="I16" s="123"/>
      <c r="J16" s="124"/>
      <c r="K16" s="120"/>
      <c r="L16" s="120"/>
      <c r="M16" s="260"/>
      <c r="N16" s="126"/>
      <c r="O16" s="268"/>
      <c r="P16" s="128"/>
      <c r="Q16" s="273"/>
      <c r="R16" s="129"/>
      <c r="S16" s="273"/>
      <c r="T16" s="120"/>
      <c r="U16" s="120"/>
      <c r="V16" s="120"/>
      <c r="W16" s="127"/>
      <c r="X16" s="127"/>
      <c r="Y16" s="120"/>
      <c r="Z16" s="130"/>
      <c r="AA16" s="130"/>
      <c r="AB16" s="131"/>
      <c r="AC16" s="132"/>
      <c r="AD16" s="133"/>
      <c r="AE16" s="278"/>
      <c r="AF16" s="135"/>
    </row>
    <row r="17" spans="1:32" x14ac:dyDescent="0.2">
      <c r="A17" s="120"/>
      <c r="B17" s="120">
        <v>1895</v>
      </c>
      <c r="C17" s="120" t="s">
        <v>200</v>
      </c>
      <c r="D17" s="120" t="str">
        <f>_xll.BDP(C17,$D$3)</f>
        <v>BRL</v>
      </c>
      <c r="E17" s="120" t="s">
        <v>410</v>
      </c>
      <c r="F17" s="121">
        <f>_xll.BDP(C17,$F$3)</f>
        <v>42.66</v>
      </c>
      <c r="G17" s="121">
        <f>_xll.BDP(C17,$G$3)</f>
        <v>42.66</v>
      </c>
      <c r="H17" s="122">
        <f>IF(OR(OR(G17="#N/A N/A",G17="#N/A Real Time"),OR(F17="#N/A N/A",F17="#N/A Real Time")),0,  G17 - F17)</f>
        <v>0</v>
      </c>
      <c r="I17" s="123">
        <f>IF(OR(F17=0,F17="#N/A N/A"),0,H17 / F17*100)</f>
        <v>0</v>
      </c>
      <c r="J17" s="124">
        <v>1504600</v>
      </c>
      <c r="K17" s="120" t="str">
        <f>CONCATENATE(D238,D17, " Curncy")</f>
        <v>EURBRL Curncy</v>
      </c>
      <c r="L17" s="120">
        <f>IF(D17 = D238,1,_xll.BDP(K17,$L$3))</f>
        <v>1</v>
      </c>
      <c r="M17" s="260">
        <f>IF(D17 = D238,1,_xll.BDP(K17,$M$3)*L17)</f>
        <v>4.3864999999999998</v>
      </c>
      <c r="N17" s="126">
        <f>H17*J17*T17/M17</f>
        <v>0</v>
      </c>
      <c r="O17" s="268">
        <f>N17 / Y238</f>
        <v>0</v>
      </c>
      <c r="P17" s="128">
        <f>IF(OR(OR(J17=0,G17 = "#N/A N/A"),G17="#N/A Real Time"),0,G17*J17*T17/M17)</f>
        <v>14632676.621452183</v>
      </c>
      <c r="Q17" s="273">
        <f>P17 / Y238*100</f>
        <v>4.9547429543734678</v>
      </c>
      <c r="R17" s="129">
        <f>IF(Q17&lt;0,Q17,0)</f>
        <v>0</v>
      </c>
      <c r="S17" s="273">
        <f>IF(Q17&gt;0,Q17,0)</f>
        <v>4.9547429543734678</v>
      </c>
      <c r="T17" s="120">
        <f>IF(EXACT(D17,UPPER(D17)),1,0.01)/V17</f>
        <v>1</v>
      </c>
      <c r="U17" s="120">
        <v>0</v>
      </c>
      <c r="V17" s="120">
        <v>1</v>
      </c>
      <c r="W17" s="127">
        <f>IF(AND(Q17&lt;0,O17&gt;0),O17,0)</f>
        <v>0</v>
      </c>
      <c r="X17" s="127">
        <f>IF(AND(Q17&gt;0,O17&gt;0),O17,0)</f>
        <v>0</v>
      </c>
      <c r="Y17" s="120"/>
      <c r="Z17" s="130">
        <f>_xll.BDH(C17,$Z$3,$D$1,$D$1)</f>
        <v>42.95</v>
      </c>
      <c r="AA17" s="130">
        <f>IF(OR(OR(F17="#N/A N/A",F17="#N/A Real Time"),OR(Z17="#N/A N/A",Z17="#N/A Real Time")),0,  F17 - Z17)</f>
        <v>-0.29000000000000625</v>
      </c>
      <c r="AB17" s="177">
        <f>IF(OR(Z17=0,Z17="#N/A N/A"),0,AA17 / Z17*100)</f>
        <v>-0.67520372526194705</v>
      </c>
      <c r="AC17" s="132">
        <v>1504600</v>
      </c>
      <c r="AD17" s="133">
        <f>IF(D17 = D238,1,_xll.BDP(K17,$AD$3)*L17)</f>
        <v>4.3864999999999998</v>
      </c>
      <c r="AE17" s="278">
        <f>AA17*AC17*T17/AD17 / AF238</f>
        <v>-3.3546032879877341E-4</v>
      </c>
      <c r="AF17" s="135"/>
    </row>
    <row r="18" spans="1:32" x14ac:dyDescent="0.2">
      <c r="A18" s="102" t="s">
        <v>1387</v>
      </c>
      <c r="B18" s="102"/>
      <c r="C18" s="102"/>
      <c r="D18" s="102"/>
      <c r="E18" s="102" t="s">
        <v>199</v>
      </c>
      <c r="F18" s="136"/>
      <c r="G18" s="136"/>
      <c r="H18" s="137"/>
      <c r="I18" s="138"/>
      <c r="J18" s="139"/>
      <c r="K18" s="102"/>
      <c r="L18" s="102"/>
      <c r="M18" s="263"/>
      <c r="N18" s="158">
        <f xml:space="preserve"> SUM(N16:N17)</f>
        <v>0</v>
      </c>
      <c r="O18" s="270">
        <f xml:space="preserve"> SUM(O16:O17)</f>
        <v>0</v>
      </c>
      <c r="P18" s="141">
        <f xml:space="preserve"> SUM(P16:P17)</f>
        <v>14632676.621452183</v>
      </c>
      <c r="Q18" s="275">
        <f xml:space="preserve"> SUM(Q16:Q17)</f>
        <v>4.9547429543734678</v>
      </c>
      <c r="R18" s="142">
        <f xml:space="preserve"> SUM(R16:R17)</f>
        <v>0</v>
      </c>
      <c r="S18" s="275">
        <f xml:space="preserve"> SUM(S16:S17)</f>
        <v>4.9547429543734678</v>
      </c>
      <c r="T18" s="102"/>
      <c r="U18" s="102"/>
      <c r="V18" s="102"/>
      <c r="W18" s="143">
        <f xml:space="preserve"> SUM(W16:W17)</f>
        <v>0</v>
      </c>
      <c r="X18" s="143">
        <f xml:space="preserve"> SUM(X16:X17)</f>
        <v>0</v>
      </c>
      <c r="Y18" s="102"/>
      <c r="Z18" s="144"/>
      <c r="AA18" s="144"/>
      <c r="AB18" s="178"/>
      <c r="AC18" s="145"/>
      <c r="AD18" s="146"/>
      <c r="AE18" s="280">
        <f xml:space="preserve"> SUM(AE16:AE17)</f>
        <v>-3.3546032879877341E-4</v>
      </c>
      <c r="AF18" s="171"/>
    </row>
    <row r="19" spans="1:32" x14ac:dyDescent="0.2">
      <c r="A19" s="120"/>
      <c r="B19" s="120"/>
      <c r="C19" s="120"/>
      <c r="D19" s="120"/>
      <c r="E19" s="120"/>
      <c r="F19" s="121"/>
      <c r="G19" s="121"/>
      <c r="H19" s="122"/>
      <c r="I19" s="123"/>
      <c r="J19" s="124"/>
      <c r="K19" s="120"/>
      <c r="L19" s="120"/>
      <c r="M19" s="260"/>
      <c r="N19" s="126"/>
      <c r="O19" s="268"/>
      <c r="P19" s="128"/>
      <c r="Q19" s="273"/>
      <c r="R19" s="129"/>
      <c r="S19" s="273"/>
      <c r="T19" s="120"/>
      <c r="U19" s="120"/>
      <c r="V19" s="120"/>
      <c r="W19" s="127"/>
      <c r="X19" s="127"/>
      <c r="Y19" s="120"/>
      <c r="Z19" s="130"/>
      <c r="AA19" s="130"/>
      <c r="AB19" s="131"/>
      <c r="AC19" s="132"/>
      <c r="AD19" s="133"/>
      <c r="AE19" s="278"/>
      <c r="AF19" s="135"/>
    </row>
    <row r="20" spans="1:32" x14ac:dyDescent="0.2">
      <c r="A20" s="209"/>
      <c r="B20" s="120">
        <v>26234</v>
      </c>
      <c r="C20" s="120" t="s">
        <v>1572</v>
      </c>
      <c r="D20" s="120" t="str">
        <f>_xll.BDP(C20,$D$3)</f>
        <v>CAD</v>
      </c>
      <c r="E20" s="120" t="s">
        <v>1573</v>
      </c>
      <c r="F20" s="121">
        <f>_xll.BDP(C20,$F$3)</f>
        <v>17.91</v>
      </c>
      <c r="G20" s="121">
        <f>_xll.BDP(C20,$G$3)</f>
        <v>17.91</v>
      </c>
      <c r="H20" s="122">
        <f>IF(OR(OR(G20="#N/A N/A",G20="#N/A Real Time"),OR(F20="#N/A N/A",F20="#N/A Real Time")),0,  G20 - F20)</f>
        <v>0</v>
      </c>
      <c r="I20" s="123">
        <f>IF(OR(F20=0,F20="#N/A N/A"),0,H20 / F20*100)</f>
        <v>0</v>
      </c>
      <c r="J20" s="124">
        <v>1356746</v>
      </c>
      <c r="K20" s="120" t="str">
        <f>CONCATENATE(D238,D20, " Curncy")</f>
        <v>EURCAD Curncy</v>
      </c>
      <c r="L20" s="120">
        <f>IF(D20 = D238,1,_xll.BDP(K20,$L$3))</f>
        <v>1</v>
      </c>
      <c r="M20" s="260">
        <f>IF(D20 = D238,1,_xll.BDP(K20,$M$3)*L20)</f>
        <v>1.5083800000000001</v>
      </c>
      <c r="N20" s="126">
        <f>H20*J20*T20/M20</f>
        <v>0</v>
      </c>
      <c r="O20" s="268">
        <f>N20 / Y238</f>
        <v>0</v>
      </c>
      <c r="P20" s="128">
        <f>IF(OR(OR(J20=0,G20 = "#N/A N/A"),G20="#N/A Real Time"),0,G20*J20*T20/M20)</f>
        <v>16109548.562033439</v>
      </c>
      <c r="Q20" s="273">
        <f>P20 / Y238*100</f>
        <v>5.4548237688007495</v>
      </c>
      <c r="R20" s="129">
        <f>IF(Q20&lt;0,Q20,0)</f>
        <v>0</v>
      </c>
      <c r="S20" s="273">
        <f>IF(Q20&gt;0,Q20,0)</f>
        <v>5.4548237688007495</v>
      </c>
      <c r="T20" s="120">
        <f>IF(EXACT(D20,UPPER(D20)),1,0.01)/V20</f>
        <v>1</v>
      </c>
      <c r="U20" s="120">
        <v>0</v>
      </c>
      <c r="V20" s="120">
        <v>1</v>
      </c>
      <c r="W20" s="127">
        <f>IF(AND(Q20&lt;0,O20&gt;0),O20,0)</f>
        <v>0</v>
      </c>
      <c r="X20" s="127">
        <f>IF(AND(Q20&gt;0,O20&gt;0),O20,0)</f>
        <v>0</v>
      </c>
      <c r="Y20" s="209"/>
      <c r="Z20" s="130">
        <f>_xll.BDH(C20,$Z$3,$D$1,$D$1)</f>
        <v>17.95</v>
      </c>
      <c r="AA20" s="130">
        <f>IF(OR(OR(F20="#N/A N/A",F20="#N/A Real Time"),OR(Z20="#N/A N/A",Z20="#N/A Real Time")),0,  F20 - Z20)</f>
        <v>-3.9999999999999147E-2</v>
      </c>
      <c r="AB20" s="177">
        <f>IF(OR(Z20=0,Z20="#N/A N/A"),0,AA20 / Z20*100)</f>
        <v>-0.22284122562673619</v>
      </c>
      <c r="AC20" s="132">
        <v>1356746</v>
      </c>
      <c r="AD20" s="133">
        <f>IF(D20 = D238,1,_xll.BDP(K20,$AD$3)*L20)</f>
        <v>1.5054799999999999</v>
      </c>
      <c r="AE20" s="278">
        <f>AA20*AC20*T20/AD20 / AF238</f>
        <v>-1.2156926680429449E-4</v>
      </c>
      <c r="AF20" s="224"/>
    </row>
    <row r="21" spans="1:32" x14ac:dyDescent="0.2">
      <c r="A21" s="120"/>
      <c r="B21" s="120">
        <v>2130</v>
      </c>
      <c r="C21" s="120" t="s">
        <v>975</v>
      </c>
      <c r="D21" s="120" t="str">
        <f>_xll.BDP(C21,$D$3)</f>
        <v>CAD</v>
      </c>
      <c r="E21" s="120" t="s">
        <v>1045</v>
      </c>
      <c r="F21" s="121">
        <f>_xll.BDP(C21,$F$3)</f>
        <v>104.69</v>
      </c>
      <c r="G21" s="121">
        <f>_xll.BDP(C21,$G$3)</f>
        <v>104.69</v>
      </c>
      <c r="H21" s="122">
        <f>IF(OR(OR(G21="#N/A N/A",G21="#N/A Real Time"),OR(F21="#N/A N/A",F21="#N/A Real Time")),0,  G21 - F21)</f>
        <v>0</v>
      </c>
      <c r="I21" s="123">
        <f>IF(OR(F21=0,F21="#N/A N/A"),0,H21 / F21*100)</f>
        <v>0</v>
      </c>
      <c r="J21" s="124">
        <v>-42262</v>
      </c>
      <c r="K21" s="120" t="str">
        <f>CONCATENATE(D238,D21, " Curncy")</f>
        <v>EURCAD Curncy</v>
      </c>
      <c r="L21" s="120">
        <f>IF(D21 = D238,1,_xll.BDP(K21,$L$3))</f>
        <v>1</v>
      </c>
      <c r="M21" s="260">
        <f>IF(D21 = D238,1,_xll.BDP(K21,$M$3)*L21)</f>
        <v>1.5083800000000001</v>
      </c>
      <c r="N21" s="126">
        <f>H21*J21*T21/M21</f>
        <v>0</v>
      </c>
      <c r="O21" s="268">
        <f>N21 / Y238</f>
        <v>0</v>
      </c>
      <c r="P21" s="128">
        <f>IF(OR(OR(J21=0,G21 = "#N/A N/A"),G21="#N/A Real Time"),0,G21*J21*T21/M21)</f>
        <v>-2933218.9368726714</v>
      </c>
      <c r="Q21" s="273">
        <f>P21 / Y238*100</f>
        <v>-0.99321171628970073</v>
      </c>
      <c r="R21" s="129">
        <f>IF(Q21&lt;0,Q21,0)</f>
        <v>-0.99321171628970073</v>
      </c>
      <c r="S21" s="273">
        <f>IF(Q21&gt;0,Q21,0)</f>
        <v>0</v>
      </c>
      <c r="T21" s="120">
        <f>IF(EXACT(D21,UPPER(D21)),1,0.01)/V21</f>
        <v>1</v>
      </c>
      <c r="U21" s="120">
        <v>0</v>
      </c>
      <c r="V21" s="120">
        <v>1</v>
      </c>
      <c r="W21" s="127">
        <f>IF(AND(Q21&lt;0,O21&gt;0),O21,0)</f>
        <v>0</v>
      </c>
      <c r="X21" s="127">
        <f>IF(AND(Q21&gt;0,O21&gt;0),O21,0)</f>
        <v>0</v>
      </c>
      <c r="Y21" s="120"/>
      <c r="Z21" s="130">
        <f>_xll.BDH(C21,$Z$3,$D$1,$D$1)</f>
        <v>103.78</v>
      </c>
      <c r="AA21" s="130">
        <f>IF(OR(OR(F21="#N/A N/A",F21="#N/A Real Time"),OR(Z21="#N/A N/A",Z21="#N/A Real Time")),0,  F21 - Z21)</f>
        <v>0.90999999999999659</v>
      </c>
      <c r="AB21" s="177">
        <f>IF(OR(Z21=0,Z21="#N/A N/A"),0,AA21 / Z21*100)</f>
        <v>0.87685488533435796</v>
      </c>
      <c r="AC21" s="132">
        <v>-42262</v>
      </c>
      <c r="AD21" s="133">
        <f>IF(D21 = D238,1,_xll.BDP(K21,$AD$3)*L21)</f>
        <v>1.5054799999999999</v>
      </c>
      <c r="AE21" s="278">
        <f>AA21*AC21*T21/AD21 / AF238</f>
        <v>-8.615028018972779E-5</v>
      </c>
      <c r="AF21" s="135"/>
    </row>
    <row r="22" spans="1:32" s="117" customFormat="1" ht="12" customHeight="1" x14ac:dyDescent="0.2">
      <c r="A22" s="120"/>
      <c r="B22" s="120">
        <v>23263</v>
      </c>
      <c r="C22" s="120" t="s">
        <v>198</v>
      </c>
      <c r="D22" s="120" t="str">
        <f>_xll.BDP(C22,$D$3)</f>
        <v>CAD</v>
      </c>
      <c r="E22" s="120" t="s">
        <v>386</v>
      </c>
      <c r="F22" s="121">
        <f>_xll.BDP(C22,$F$3)</f>
        <v>2.16</v>
      </c>
      <c r="G22" s="121">
        <f>_xll.BDP(C22,$G$3)</f>
        <v>2.16</v>
      </c>
      <c r="H22" s="122">
        <f>IF(OR(OR(G22="#N/A N/A",G22="#N/A Real Time"),OR(F22="#N/A N/A",F22="#N/A Real Time")),0,  G22 - F22)</f>
        <v>0</v>
      </c>
      <c r="I22" s="123">
        <f>IF(OR(F22=0,F22="#N/A N/A"),0,H22 / F22*100)</f>
        <v>0</v>
      </c>
      <c r="J22" s="124">
        <v>-5613872</v>
      </c>
      <c r="K22" s="120" t="str">
        <f>CONCATENATE(D238,D22, " Curncy")</f>
        <v>EURCAD Curncy</v>
      </c>
      <c r="L22" s="120">
        <f>IF(D22 = D238,1,_xll.BDP(K22,$L$3))</f>
        <v>1</v>
      </c>
      <c r="M22" s="260">
        <f>IF(D22 = D238,1,_xll.BDP(K22,$M$3)*L22)</f>
        <v>1.5083800000000001</v>
      </c>
      <c r="N22" s="126">
        <f>H22*J22*T22/M22</f>
        <v>0</v>
      </c>
      <c r="O22" s="268">
        <f>N22 / Y238</f>
        <v>0</v>
      </c>
      <c r="P22" s="128">
        <f>IF(OR(OR(J22=0,G22 = "#N/A N/A"),G22="#N/A Real Time"),0,G22*J22*T22/M22)</f>
        <v>-8039064.1085137706</v>
      </c>
      <c r="Q22" s="273">
        <f>P22 / Y238*100</f>
        <v>-2.722092292603556</v>
      </c>
      <c r="R22" s="129">
        <f>IF(Q22&lt;0,Q22,0)</f>
        <v>-2.722092292603556</v>
      </c>
      <c r="S22" s="273">
        <f>IF(Q22&gt;0,Q22,0)</f>
        <v>0</v>
      </c>
      <c r="T22" s="120">
        <f>IF(EXACT(D22,UPPER(D22)),1,0.01)/V22</f>
        <v>1</v>
      </c>
      <c r="U22" s="120">
        <v>0</v>
      </c>
      <c r="V22" s="120">
        <v>1</v>
      </c>
      <c r="W22" s="127">
        <f>IF(AND(Q22&lt;0,O22&gt;0),O22,0)</f>
        <v>0</v>
      </c>
      <c r="X22" s="127">
        <f>IF(AND(Q22&gt;0,O22&gt;0),O22,0)</f>
        <v>0</v>
      </c>
      <c r="Y22" s="120"/>
      <c r="Z22" s="130">
        <f>_xll.BDH(C22,$Z$3,$D$1,$D$1)</f>
        <v>2.14</v>
      </c>
      <c r="AA22" s="130">
        <f>IF(OR(OR(F22="#N/A N/A",F22="#N/A Real Time"),OR(Z22="#N/A N/A",Z22="#N/A Real Time")),0,  F22 - Z22)</f>
        <v>2.0000000000000018E-2</v>
      </c>
      <c r="AB22" s="177">
        <f>IF(OR(Z22=0,Z22="#N/A N/A"),0,AA22 / Z22*100)</f>
        <v>0.93457943925233722</v>
      </c>
      <c r="AC22" s="132">
        <v>-5613872</v>
      </c>
      <c r="AD22" s="133">
        <f>IF(D22 = D238,1,_xll.BDP(K22,$AD$3)*L22)</f>
        <v>1.5054799999999999</v>
      </c>
      <c r="AE22" s="278">
        <f>AA22*AC22*T22/AD22 / AF238</f>
        <v>-2.515114483378516E-4</v>
      </c>
      <c r="AF22" s="135"/>
    </row>
    <row r="23" spans="1:32" x14ac:dyDescent="0.2">
      <c r="A23" s="102" t="s">
        <v>1388</v>
      </c>
      <c r="B23" s="102"/>
      <c r="C23" s="102"/>
      <c r="D23" s="102"/>
      <c r="E23" s="102" t="s">
        <v>197</v>
      </c>
      <c r="F23" s="136"/>
      <c r="G23" s="136"/>
      <c r="H23" s="137"/>
      <c r="I23" s="138"/>
      <c r="J23" s="139"/>
      <c r="K23" s="102"/>
      <c r="L23" s="102"/>
      <c r="M23" s="263"/>
      <c r="N23" s="158">
        <f xml:space="preserve"> SUM(N19:N22)</f>
        <v>0</v>
      </c>
      <c r="O23" s="270">
        <f xml:space="preserve"> SUM(O19:O22)</f>
        <v>0</v>
      </c>
      <c r="P23" s="141">
        <f xml:space="preserve"> SUM(P19:P22)</f>
        <v>5137265.516646998</v>
      </c>
      <c r="Q23" s="275">
        <f xml:space="preserve"> SUM(Q19:Q22)</f>
        <v>1.7395197599074925</v>
      </c>
      <c r="R23" s="142">
        <f xml:space="preserve"> SUM(R19:R22)</f>
        <v>-3.7153040088932565</v>
      </c>
      <c r="S23" s="275">
        <f xml:space="preserve"> SUM(S19:S22)</f>
        <v>5.4548237688007495</v>
      </c>
      <c r="T23" s="102"/>
      <c r="U23" s="102"/>
      <c r="V23" s="102"/>
      <c r="W23" s="143">
        <f xml:space="preserve"> SUM(W19:W22)</f>
        <v>0</v>
      </c>
      <c r="X23" s="143">
        <f xml:space="preserve"> SUM(X19:X22)</f>
        <v>0</v>
      </c>
      <c r="Y23" s="102"/>
      <c r="Z23" s="144"/>
      <c r="AA23" s="144"/>
      <c r="AB23" s="178"/>
      <c r="AC23" s="145"/>
      <c r="AD23" s="146"/>
      <c r="AE23" s="280">
        <f xml:space="preserve"> SUM(AE19:AE22)</f>
        <v>-4.5923099533187387E-4</v>
      </c>
      <c r="AF23" s="171"/>
    </row>
    <row r="24" spans="1:32" x14ac:dyDescent="0.2">
      <c r="A24" s="209"/>
      <c r="B24" s="209"/>
      <c r="C24" s="209"/>
      <c r="D24" s="209"/>
      <c r="E24" s="209"/>
      <c r="F24" s="210"/>
      <c r="G24" s="210"/>
      <c r="H24" s="211"/>
      <c r="I24" s="212"/>
      <c r="J24" s="213"/>
      <c r="K24" s="209"/>
      <c r="L24" s="209"/>
      <c r="M24" s="262"/>
      <c r="N24" s="214"/>
      <c r="O24" s="269"/>
      <c r="P24" s="216"/>
      <c r="Q24" s="274"/>
      <c r="R24" s="217"/>
      <c r="S24" s="274"/>
      <c r="T24" s="209"/>
      <c r="U24" s="209"/>
      <c r="V24" s="209"/>
      <c r="W24" s="215"/>
      <c r="X24" s="215"/>
      <c r="Y24" s="209"/>
      <c r="Z24" s="219"/>
      <c r="AA24" s="219"/>
      <c r="AB24" s="220"/>
      <c r="AC24" s="221"/>
      <c r="AD24" s="222"/>
      <c r="AE24" s="279"/>
      <c r="AF24" s="224"/>
    </row>
    <row r="25" spans="1:32" x14ac:dyDescent="0.2">
      <c r="A25" s="209"/>
      <c r="B25" s="120">
        <v>7096</v>
      </c>
      <c r="C25" s="120" t="s">
        <v>490</v>
      </c>
      <c r="D25" s="120" t="str">
        <f>_xll.BDP(C25,$D$3)</f>
        <v>DKK</v>
      </c>
      <c r="E25" s="120" t="s">
        <v>513</v>
      </c>
      <c r="F25" s="121">
        <f>_xll.BDP(C25,$F$3)</f>
        <v>336.3</v>
      </c>
      <c r="G25" s="121">
        <f>_xll.BDP(C25,$G$3)</f>
        <v>336.2</v>
      </c>
      <c r="H25" s="122">
        <f>IF(OR(OR(G25="#N/A N/A",G25="#N/A Real Time"),OR(F25="#N/A N/A",F25="#N/A Real Time")),0,  G25 - F25)</f>
        <v>-0.10000000000002274</v>
      </c>
      <c r="I25" s="123">
        <f>IF(OR(F25=0,F25="#N/A N/A"),0,H25 / F25*100)</f>
        <v>-2.9735355337503041E-2</v>
      </c>
      <c r="J25" s="124">
        <v>-138539</v>
      </c>
      <c r="K25" s="120" t="str">
        <f>CONCATENATE(D238,D25, " Curncy")</f>
        <v>EURDKK Curncy</v>
      </c>
      <c r="L25" s="120">
        <f>IF(D25 = D238,1,_xll.BDP(K25,$L$3))</f>
        <v>1</v>
      </c>
      <c r="M25" s="260">
        <f>IF(D25 = D238,1,_xll.BDP(K25,$M$3)*L25)</f>
        <v>7.4634999999999998</v>
      </c>
      <c r="N25" s="126">
        <f>H25*J25*T25/M25</f>
        <v>1856.2202719907752</v>
      </c>
      <c r="O25" s="268">
        <f>N25 / Y238</f>
        <v>6.2853123542196843E-6</v>
      </c>
      <c r="P25" s="128">
        <f>IF(OR(OR(J25=0,G25 = "#N/A N/A"),G25="#N/A Real Time"),0,G25*J25*T25/M25)</f>
        <v>-6240612.554431567</v>
      </c>
      <c r="Q25" s="273">
        <f>P25 / Y238*100</f>
        <v>-2.113122013488177</v>
      </c>
      <c r="R25" s="129">
        <f>IF(Q25&lt;0,Q25,0)</f>
        <v>-2.113122013488177</v>
      </c>
      <c r="S25" s="273">
        <f>IF(Q25&gt;0,Q25,0)</f>
        <v>0</v>
      </c>
      <c r="T25" s="120">
        <f>IF(EXACT(D25,UPPER(D25)),1,0.01)/V25</f>
        <v>1</v>
      </c>
      <c r="U25" s="120">
        <v>0</v>
      </c>
      <c r="V25" s="120">
        <v>1</v>
      </c>
      <c r="W25" s="127">
        <f>IF(AND(Q25&lt;0,O25&gt;0),O25,0)</f>
        <v>6.2853123542196843E-6</v>
      </c>
      <c r="X25" s="127">
        <f>IF(AND(Q25&gt;0,O25&gt;0),O25,0)</f>
        <v>0</v>
      </c>
      <c r="Y25" s="209"/>
      <c r="Z25" s="130">
        <f>_xll.BDH(C25,$Z$3,$D$1,$D$1)</f>
        <v>312.10000000000002</v>
      </c>
      <c r="AA25" s="130">
        <f>IF(OR(OR(F25="#N/A N/A",F25="#N/A Real Time"),OR(Z25="#N/A N/A",Z25="#N/A Real Time")),0,  F25 - Z25)</f>
        <v>24.199999999999989</v>
      </c>
      <c r="AB25" s="177">
        <f>IF(OR(Z25=0,Z25="#N/A N/A"),0,AA25 / Z25*100)</f>
        <v>7.7539250240307558</v>
      </c>
      <c r="AC25" s="132">
        <v>-138539</v>
      </c>
      <c r="AD25" s="133">
        <f>IF(D25 = D238,1,_xll.BDP(K25,$AD$3)*L25)</f>
        <v>7.4637000000000002</v>
      </c>
      <c r="AE25" s="278">
        <f>AA25*AC25*T25/AD25 / AF238</f>
        <v>-1.5148634466531194E-3</v>
      </c>
      <c r="AF25" s="224"/>
    </row>
    <row r="26" spans="1:32" x14ac:dyDescent="0.2">
      <c r="A26" s="102" t="s">
        <v>1517</v>
      </c>
      <c r="B26" s="102"/>
      <c r="C26" s="102"/>
      <c r="D26" s="102"/>
      <c r="E26" s="102" t="s">
        <v>193</v>
      </c>
      <c r="F26" s="136"/>
      <c r="G26" s="136"/>
      <c r="H26" s="137"/>
      <c r="I26" s="138"/>
      <c r="J26" s="139"/>
      <c r="K26" s="102"/>
      <c r="L26" s="102"/>
      <c r="M26" s="263"/>
      <c r="N26" s="158">
        <f xml:space="preserve"> SUM(N24:N25)</f>
        <v>1856.2202719907752</v>
      </c>
      <c r="O26" s="270">
        <f xml:space="preserve"> SUM(O24:O25)</f>
        <v>6.2853123542196843E-6</v>
      </c>
      <c r="P26" s="141">
        <f xml:space="preserve"> SUM(P24:P25)</f>
        <v>-6240612.554431567</v>
      </c>
      <c r="Q26" s="275">
        <f xml:space="preserve"> SUM(Q24:Q25)</f>
        <v>-2.113122013488177</v>
      </c>
      <c r="R26" s="142">
        <f xml:space="preserve"> SUM(R24:R25)</f>
        <v>-2.113122013488177</v>
      </c>
      <c r="S26" s="275">
        <f xml:space="preserve"> SUM(S24:S25)</f>
        <v>0</v>
      </c>
      <c r="T26" s="102"/>
      <c r="U26" s="102"/>
      <c r="V26" s="102"/>
      <c r="W26" s="143">
        <f xml:space="preserve"> SUM(W24:W25)</f>
        <v>6.2853123542196843E-6</v>
      </c>
      <c r="X26" s="143">
        <f xml:space="preserve"> SUM(X24:X25)</f>
        <v>0</v>
      </c>
      <c r="Y26" s="102"/>
      <c r="Z26" s="144"/>
      <c r="AA26" s="144"/>
      <c r="AB26" s="178"/>
      <c r="AC26" s="145"/>
      <c r="AD26" s="146"/>
      <c r="AE26" s="280">
        <f xml:space="preserve"> SUM(AE24:AE25)</f>
        <v>-1.5148634466531194E-3</v>
      </c>
      <c r="AF26" s="171"/>
    </row>
    <row r="27" spans="1:32" x14ac:dyDescent="0.2">
      <c r="A27" s="120"/>
      <c r="B27" s="120"/>
      <c r="C27" s="120"/>
      <c r="D27" s="120"/>
      <c r="E27" s="120"/>
      <c r="F27" s="121"/>
      <c r="G27" s="121"/>
      <c r="H27" s="122"/>
      <c r="I27" s="123"/>
      <c r="J27" s="124"/>
      <c r="K27" s="120"/>
      <c r="L27" s="120"/>
      <c r="M27" s="260"/>
      <c r="N27" s="126"/>
      <c r="O27" s="268"/>
      <c r="P27" s="128"/>
      <c r="Q27" s="273"/>
      <c r="R27" s="129"/>
      <c r="S27" s="273"/>
      <c r="T27" s="120"/>
      <c r="U27" s="120"/>
      <c r="V27" s="120"/>
      <c r="W27" s="127"/>
      <c r="X27" s="127"/>
      <c r="Y27" s="120"/>
      <c r="Z27" s="130"/>
      <c r="AA27" s="130"/>
      <c r="AB27" s="131"/>
      <c r="AC27" s="132"/>
      <c r="AD27" s="133"/>
      <c r="AE27" s="278"/>
      <c r="AF27" s="135"/>
    </row>
    <row r="28" spans="1:32" x14ac:dyDescent="0.2">
      <c r="A28" s="120"/>
      <c r="B28" s="120">
        <v>3050</v>
      </c>
      <c r="C28" s="120" t="s">
        <v>192</v>
      </c>
      <c r="D28" s="120" t="str">
        <f>_xll.BDP(C28,$D$3)</f>
        <v>EUR</v>
      </c>
      <c r="E28" s="120" t="s">
        <v>385</v>
      </c>
      <c r="F28" s="121">
        <f>_xll.BDP(C28,$F$3)</f>
        <v>34</v>
      </c>
      <c r="G28" s="121">
        <f>_xll.BDP(C28,$G$3)</f>
        <v>33.93</v>
      </c>
      <c r="H28" s="122">
        <f>IF(OR(OR(G28="#N/A N/A",G28="#N/A Real Time"),OR(F28="#N/A N/A",F28="#N/A Real Time")),0,  G28 - F28)</f>
        <v>-7.0000000000000284E-2</v>
      </c>
      <c r="I28" s="123">
        <f>IF(OR(F28=0,F28="#N/A N/A"),0,H28 / F28*100)</f>
        <v>-0.20588235294117732</v>
      </c>
      <c r="J28" s="124">
        <v>-46933</v>
      </c>
      <c r="K28" s="120" t="str">
        <f>CONCATENATE(D238,D28, " Curncy")</f>
        <v>EUREUR Curncy</v>
      </c>
      <c r="L28" s="120">
        <f>IF(D28 = D238,1,_xll.BDP(K28,$L$3))</f>
        <v>1</v>
      </c>
      <c r="M28" s="260">
        <f>IF(D28 = D238,1,_xll.BDP(K28,$M$3)*L28)</f>
        <v>1</v>
      </c>
      <c r="N28" s="126">
        <f>H28*J28*T28/M28</f>
        <v>3285.3100000000131</v>
      </c>
      <c r="O28" s="268">
        <f>N28 / Y238</f>
        <v>1.112432605226077E-5</v>
      </c>
      <c r="P28" s="128">
        <f>IF(OR(OR(J28=0,G28 = "#N/A N/A"),G28="#N/A Real Time"),0,G28*J28*T28/M28)</f>
        <v>-1592436.69</v>
      </c>
      <c r="Q28" s="273">
        <f>P28 / Y238*100</f>
        <v>-0.53921197564743784</v>
      </c>
      <c r="R28" s="129">
        <f>IF(Q28&lt;0,Q28,0)</f>
        <v>-0.53921197564743784</v>
      </c>
      <c r="S28" s="273">
        <f>IF(Q28&gt;0,Q28,0)</f>
        <v>0</v>
      </c>
      <c r="T28" s="120">
        <f>IF(EXACT(D28,UPPER(D28)),1,0.01)/V28</f>
        <v>1</v>
      </c>
      <c r="U28" s="120">
        <v>0</v>
      </c>
      <c r="V28" s="120">
        <v>1</v>
      </c>
      <c r="W28" s="127">
        <f>IF(AND(Q28&lt;0,O28&gt;0),O28,0)</f>
        <v>1.112432605226077E-5</v>
      </c>
      <c r="X28" s="127">
        <f>IF(AND(Q28&gt;0,O28&gt;0),O28,0)</f>
        <v>0</v>
      </c>
      <c r="Y28" s="120"/>
      <c r="Z28" s="130">
        <f>_xll.BDH(C28,$Z$3,$D$1,$D$1)</f>
        <v>33.43</v>
      </c>
      <c r="AA28" s="130">
        <f>IF(OR(OR(F28="#N/A N/A",F28="#N/A Real Time"),OR(Z28="#N/A N/A",Z28="#N/A Real Time")),0,  F28 - Z28)</f>
        <v>0.57000000000000028</v>
      </c>
      <c r="AB28" s="177">
        <f>IF(OR(Z28=0,Z28="#N/A N/A"),0,AA28 / Z28*100)</f>
        <v>1.7050553395154062</v>
      </c>
      <c r="AC28" s="132">
        <v>-46933</v>
      </c>
      <c r="AD28" s="133">
        <f>IF(D28 = D238,1,_xll.BDP(K28,$AD$3)*L28)</f>
        <v>1</v>
      </c>
      <c r="AE28" s="278">
        <f>AA28*AC28*T28/AD28 / AF238</f>
        <v>-9.0218046261494075E-5</v>
      </c>
      <c r="AF28" s="135"/>
    </row>
    <row r="29" spans="1:32" x14ac:dyDescent="0.2">
      <c r="A29" s="102" t="s">
        <v>1389</v>
      </c>
      <c r="B29" s="102"/>
      <c r="C29" s="102"/>
      <c r="D29" s="102"/>
      <c r="E29" s="102" t="s">
        <v>190</v>
      </c>
      <c r="F29" s="136"/>
      <c r="G29" s="136"/>
      <c r="H29" s="137"/>
      <c r="I29" s="138"/>
      <c r="J29" s="139"/>
      <c r="K29" s="102"/>
      <c r="L29" s="102"/>
      <c r="M29" s="263"/>
      <c r="N29" s="158">
        <f xml:space="preserve"> SUM(N27:N28)</f>
        <v>3285.3100000000131</v>
      </c>
      <c r="O29" s="270">
        <f xml:space="preserve"> SUM(O27:O28)</f>
        <v>1.112432605226077E-5</v>
      </c>
      <c r="P29" s="141">
        <f xml:space="preserve"> SUM(P27:P28)</f>
        <v>-1592436.69</v>
      </c>
      <c r="Q29" s="275">
        <f xml:space="preserve"> SUM(Q27:Q28)</f>
        <v>-0.53921197564743784</v>
      </c>
      <c r="R29" s="142">
        <f xml:space="preserve"> SUM(R27:R28)</f>
        <v>-0.53921197564743784</v>
      </c>
      <c r="S29" s="275">
        <f xml:space="preserve"> SUM(S27:S28)</f>
        <v>0</v>
      </c>
      <c r="T29" s="102"/>
      <c r="U29" s="102"/>
      <c r="V29" s="102"/>
      <c r="W29" s="143">
        <f xml:space="preserve"> SUM(W27:W28)</f>
        <v>1.112432605226077E-5</v>
      </c>
      <c r="X29" s="143">
        <f xml:space="preserve"> SUM(X27:X28)</f>
        <v>0</v>
      </c>
      <c r="Y29" s="102"/>
      <c r="Z29" s="144"/>
      <c r="AA29" s="144"/>
      <c r="AB29" s="178"/>
      <c r="AC29" s="145"/>
      <c r="AD29" s="146"/>
      <c r="AE29" s="280">
        <f xml:space="preserve"> SUM(AE27:AE28)</f>
        <v>-9.0218046261494075E-5</v>
      </c>
      <c r="AF29" s="171"/>
    </row>
    <row r="30" spans="1:32" x14ac:dyDescent="0.2">
      <c r="A30" s="120"/>
      <c r="B30" s="120"/>
      <c r="C30" s="120"/>
      <c r="D30" s="120"/>
      <c r="E30" s="120"/>
      <c r="F30" s="121"/>
      <c r="G30" s="121"/>
      <c r="H30" s="122"/>
      <c r="I30" s="123"/>
      <c r="J30" s="124"/>
      <c r="K30" s="120"/>
      <c r="L30" s="120"/>
      <c r="M30" s="260"/>
      <c r="N30" s="126"/>
      <c r="O30" s="268"/>
      <c r="P30" s="128"/>
      <c r="Q30" s="273"/>
      <c r="R30" s="129"/>
      <c r="S30" s="273"/>
      <c r="T30" s="120"/>
      <c r="U30" s="120"/>
      <c r="V30" s="120"/>
      <c r="W30" s="127"/>
      <c r="X30" s="127"/>
      <c r="Y30" s="120"/>
      <c r="Z30" s="130"/>
      <c r="AA30" s="130"/>
      <c r="AB30" s="131"/>
      <c r="AC30" s="132"/>
      <c r="AD30" s="133"/>
      <c r="AE30" s="278"/>
      <c r="AF30" s="135"/>
    </row>
    <row r="31" spans="1:32" x14ac:dyDescent="0.2">
      <c r="A31" s="209"/>
      <c r="B31" s="209">
        <v>23543</v>
      </c>
      <c r="C31" s="209" t="s">
        <v>187</v>
      </c>
      <c r="D31" s="209" t="str">
        <f>_xll.BDP(C31,$D$3)</f>
        <v>EUR</v>
      </c>
      <c r="E31" s="209" t="s">
        <v>380</v>
      </c>
      <c r="F31" s="210">
        <f>_xll.BDP(C31,$F$3)</f>
        <v>370.2</v>
      </c>
      <c r="G31" s="210">
        <f>_xll.BDP(C31,$G$3)</f>
        <v>369.2</v>
      </c>
      <c r="H31" s="211">
        <f>IF(OR(OR(G31="#N/A N/A",G31="#N/A Real Time"),OR(F31="#N/A N/A",F31="#N/A Real Time")),0,  G31 - F31)</f>
        <v>-1</v>
      </c>
      <c r="I31" s="212">
        <f>IF(OR(F31=0,F31="#N/A N/A"),0,H31 / F31*100)</f>
        <v>-0.2701242571582928</v>
      </c>
      <c r="J31" s="213">
        <v>-4500</v>
      </c>
      <c r="K31" s="209" t="str">
        <f>CONCATENATE(D238,D31, " Curncy")</f>
        <v>EUREUR Curncy</v>
      </c>
      <c r="L31" s="209">
        <f>IF(D31 = D238,1,_xll.BDP(K31,$L$3))</f>
        <v>1</v>
      </c>
      <c r="M31" s="264">
        <f>IF(D31 = D238,1,_xll.BDP(K31,$M$3)*L31)</f>
        <v>1</v>
      </c>
      <c r="N31" s="214">
        <f>H31*J31*T31/M31</f>
        <v>4500</v>
      </c>
      <c r="O31" s="269">
        <f>N31 / Y238</f>
        <v>1.5237364886471373E-5</v>
      </c>
      <c r="P31" s="216">
        <f>IF(J31=0,0,G31*J31*T31/M31)</f>
        <v>-1661400</v>
      </c>
      <c r="Q31" s="274">
        <f>P31 / Y238*100</f>
        <v>-0.56256351160852314</v>
      </c>
      <c r="R31" s="217">
        <f>IF(Q31&lt;0,Q31,0)</f>
        <v>-0.56256351160852314</v>
      </c>
      <c r="S31" s="274">
        <f>IF(Q31&gt;0,Q31,0)</f>
        <v>0</v>
      </c>
      <c r="T31" s="209">
        <f>IF(EXACT(D31,UPPER(D31)),1,0.01)/V31</f>
        <v>1</v>
      </c>
      <c r="U31" s="209">
        <v>0</v>
      </c>
      <c r="V31" s="209">
        <v>1</v>
      </c>
      <c r="W31" s="215">
        <f>IF(AND(Q31&lt;0,O31&gt;0),O31,0)</f>
        <v>1.5237364886471373E-5</v>
      </c>
      <c r="X31" s="215">
        <f>IF(AND(Q31&gt;0,O31&gt;0),O31,0)</f>
        <v>0</v>
      </c>
      <c r="Y31" s="209"/>
      <c r="Z31" s="219">
        <f>_xll.BDH(C31,$Z$3,$D$1,$D$1)</f>
        <v>362</v>
      </c>
      <c r="AA31" s="219">
        <f>IF(OR(OR(F31="#N/A N/A",F31="#N/A Real Time"),OR(Z31="#N/A N/A",Z31="#N/A Real Time")),0,  F31 - Z31)</f>
        <v>8.1999999999999886</v>
      </c>
      <c r="AB31" s="220">
        <f>IF(OR(Z31=0,Z31="#N/A N/A"),0,AA31 / Z31*100)</f>
        <v>2.2651933701657425</v>
      </c>
      <c r="AC31" s="221">
        <v>-4500</v>
      </c>
      <c r="AD31" s="222">
        <f>IF(D31 = D238,1,_xll.BDP(K31,$AD$3)*L31)</f>
        <v>1</v>
      </c>
      <c r="AE31" s="269">
        <f>AA31*AC31*T31/AD31 / AF238</f>
        <v>-1.2444189410171219E-4</v>
      </c>
      <c r="AF31" s="224"/>
    </row>
    <row r="32" spans="1:32" x14ac:dyDescent="0.2">
      <c r="A32" s="209"/>
      <c r="B32" s="120">
        <v>23543</v>
      </c>
      <c r="C32" s="120" t="s">
        <v>187</v>
      </c>
      <c r="D32" s="120" t="str">
        <f>_xll.BDP(C32,$D$3)</f>
        <v>EUR</v>
      </c>
      <c r="E32" s="120" t="s">
        <v>380</v>
      </c>
      <c r="F32" s="121">
        <f>_xll.BDP(C32,$F$3)</f>
        <v>370.2</v>
      </c>
      <c r="G32" s="121">
        <f>_xll.BDP(C32,$G$3)</f>
        <v>369.2</v>
      </c>
      <c r="H32" s="122">
        <f>IF(OR(OR(G32="#N/A N/A",G32="#N/A Real Time"),OR(F32="#N/A N/A",F32="#N/A Real Time")),0,  G32 - F32)</f>
        <v>-1</v>
      </c>
      <c r="I32" s="123">
        <f>IF(OR(F32=0,F32="#N/A N/A"),0,H32 / F32*100)</f>
        <v>-0.2701242571582928</v>
      </c>
      <c r="J32" s="124">
        <v>-12563</v>
      </c>
      <c r="K32" s="120" t="str">
        <f>CONCATENATE(D238,D32, " Curncy")</f>
        <v>EUREUR Curncy</v>
      </c>
      <c r="L32" s="120">
        <f>IF(D32 = D238,1,_xll.BDP(K32,$L$3))</f>
        <v>1</v>
      </c>
      <c r="M32" s="260">
        <f>IF(D32 = D238,1,_xll.BDP(K32,$M$3)*L32)</f>
        <v>1</v>
      </c>
      <c r="N32" s="126">
        <f>H32*J32*T32/M32</f>
        <v>12563</v>
      </c>
      <c r="O32" s="268">
        <f>N32 / Y238</f>
        <v>4.2539336681942194E-5</v>
      </c>
      <c r="P32" s="128">
        <f>IF(OR(OR(J32=0,G32 = "#N/A N/A"),G32="#N/A Real Time"),0,G32*J32*T32/M32)</f>
        <v>-4638259.5999999996</v>
      </c>
      <c r="Q32" s="273">
        <f>P32 / Y238*100</f>
        <v>-1.5705523102973056</v>
      </c>
      <c r="R32" s="129">
        <f>IF(Q32&lt;0,Q32,0)</f>
        <v>-1.5705523102973056</v>
      </c>
      <c r="S32" s="273">
        <f>IF(Q32&gt;0,Q32,0)</f>
        <v>0</v>
      </c>
      <c r="T32" s="120">
        <f>IF(EXACT(D32,UPPER(D32)),1,0.01)/V32</f>
        <v>1</v>
      </c>
      <c r="U32" s="120">
        <v>0</v>
      </c>
      <c r="V32" s="120">
        <v>1</v>
      </c>
      <c r="W32" s="127">
        <f>IF(AND(Q32&lt;0,O32&gt;0),O32,0)</f>
        <v>4.2539336681942194E-5</v>
      </c>
      <c r="X32" s="127">
        <f>IF(AND(Q32&gt;0,O32&gt;0),O32,0)</f>
        <v>0</v>
      </c>
      <c r="Y32" s="209"/>
      <c r="Z32" s="130">
        <f>_xll.BDH(C32,$Z$3,$D$1,$D$1)</f>
        <v>362</v>
      </c>
      <c r="AA32" s="130">
        <f>IF(OR(OR(F32="#N/A N/A",F32="#N/A Real Time"),OR(Z32="#N/A N/A",Z32="#N/A Real Time")),0,  F32 - Z32)</f>
        <v>8.1999999999999886</v>
      </c>
      <c r="AB32" s="177">
        <f>IF(OR(Z32=0,Z32="#N/A N/A"),0,AA32 / Z32*100)</f>
        <v>2.2651933701657425</v>
      </c>
      <c r="AC32" s="132">
        <v>-12563</v>
      </c>
      <c r="AD32" s="133">
        <f>IF(D32 = D238,1,_xll.BDP(K32,$AD$3)*L32)</f>
        <v>1</v>
      </c>
      <c r="AE32" s="278">
        <f>AA32*AC32*T32/AD32 / AF238</f>
        <v>-3.4741411457773564E-4</v>
      </c>
      <c r="AF32" s="224"/>
    </row>
    <row r="33" spans="1:32" x14ac:dyDescent="0.2">
      <c r="A33" s="120"/>
      <c r="B33" s="120">
        <v>25712</v>
      </c>
      <c r="C33" s="120" t="s">
        <v>180</v>
      </c>
      <c r="D33" s="120" t="str">
        <f>_xll.BDP(C33,$D$3)</f>
        <v>EUR</v>
      </c>
      <c r="E33" s="120" t="s">
        <v>374</v>
      </c>
      <c r="F33" s="121">
        <f>_xll.BDP(C33,$F$3)</f>
        <v>77.150000000000006</v>
      </c>
      <c r="G33" s="121">
        <f>_xll.BDP(C33,$G$3)</f>
        <v>78.7</v>
      </c>
      <c r="H33" s="122">
        <f>IF(OR(OR(G33="#N/A N/A",G33="#N/A Real Time"),OR(F33="#N/A N/A",F33="#N/A Real Time")),0,  G33 - F33)</f>
        <v>1.5499999999999972</v>
      </c>
      <c r="I33" s="123">
        <f>IF(OR(F33=0,F33="#N/A N/A"),0,H33 / F33*100)</f>
        <v>2.009073233959815</v>
      </c>
      <c r="J33" s="124">
        <v>-44930</v>
      </c>
      <c r="K33" s="120" t="str">
        <f>CONCATENATE(D238,D33, " Curncy")</f>
        <v>EUREUR Curncy</v>
      </c>
      <c r="L33" s="120">
        <f>IF(D33 = D238,1,_xll.BDP(K33,$L$3))</f>
        <v>1</v>
      </c>
      <c r="M33" s="260">
        <f>IF(D33 = D238,1,_xll.BDP(K33,$M$3)*L33)</f>
        <v>1</v>
      </c>
      <c r="N33" s="126">
        <f>H33*J33*T33/M33</f>
        <v>-69641.499999999869</v>
      </c>
      <c r="O33" s="268">
        <f>N33 / Y238</f>
        <v>-2.358117659424876E-4</v>
      </c>
      <c r="P33" s="128">
        <f>IF(OR(OR(J33=0,G33 = "#N/A N/A"),G33="#N/A Real Time"),0,G33*J33*T33/M33)</f>
        <v>-3535991</v>
      </c>
      <c r="Q33" s="273">
        <f>P33 / Y238*100</f>
        <v>-1.1973152244950844</v>
      </c>
      <c r="R33" s="129">
        <f>IF(Q33&lt;0,Q33,0)</f>
        <v>-1.1973152244950844</v>
      </c>
      <c r="S33" s="273">
        <f>IF(Q33&gt;0,Q33,0)</f>
        <v>0</v>
      </c>
      <c r="T33" s="120">
        <f>IF(EXACT(D33,UPPER(D33)),1,0.01)/V33</f>
        <v>1</v>
      </c>
      <c r="U33" s="120">
        <v>0</v>
      </c>
      <c r="V33" s="120">
        <v>1</v>
      </c>
      <c r="W33" s="127">
        <f>IF(AND(Q33&lt;0,O33&gt;0),O33,0)</f>
        <v>0</v>
      </c>
      <c r="X33" s="127">
        <f>IF(AND(Q33&gt;0,O33&gt;0),O33,0)</f>
        <v>0</v>
      </c>
      <c r="Y33" s="120"/>
      <c r="Z33" s="130">
        <f>_xll.BDH(C33,$Z$3,$D$1,$D$1)</f>
        <v>77.25</v>
      </c>
      <c r="AA33" s="130">
        <f>IF(OR(OR(F33="#N/A N/A",F33="#N/A Real Time"),OR(Z33="#N/A N/A",Z33="#N/A Real Time")),0,  F33 - Z33)</f>
        <v>-9.9999999999994316E-2</v>
      </c>
      <c r="AB33" s="177">
        <f>IF(OR(Z33=0,Z33="#N/A N/A"),0,AA33 / Z33*100)</f>
        <v>-0.12944983818769493</v>
      </c>
      <c r="AC33" s="132">
        <v>-44930</v>
      </c>
      <c r="AD33" s="133">
        <f>IF(D33 = D238,1,_xll.BDP(K33,$AD$3)*L33)</f>
        <v>1</v>
      </c>
      <c r="AE33" s="278">
        <f>AA33*AC33*T33/AD33 / AF238</f>
        <v>1.5152233880730675E-5</v>
      </c>
      <c r="AF33" s="135"/>
    </row>
    <row r="34" spans="1:32" x14ac:dyDescent="0.2">
      <c r="A34" s="209"/>
      <c r="B34" s="120">
        <v>378</v>
      </c>
      <c r="C34" s="120" t="s">
        <v>558</v>
      </c>
      <c r="D34" s="120" t="str">
        <f>_xll.BDP(C34,$D$3)</f>
        <v>EUR</v>
      </c>
      <c r="E34" s="120" t="s">
        <v>596</v>
      </c>
      <c r="F34" s="121">
        <f>_xll.BDP(C34,$F$3)</f>
        <v>16.055</v>
      </c>
      <c r="G34" s="121">
        <f>_xll.BDP(C34,$G$3)</f>
        <v>16.035</v>
      </c>
      <c r="H34" s="122">
        <f>IF(OR(OR(G34="#N/A N/A",G34="#N/A Real Time"),OR(F34="#N/A N/A",F34="#N/A Real Time")),0,  G34 - F34)</f>
        <v>-1.9999999999999574E-2</v>
      </c>
      <c r="I34" s="123">
        <f>IF(OR(F34=0,F34="#N/A N/A"),0,H34 / F34*100)</f>
        <v>-0.12457178449081018</v>
      </c>
      <c r="J34" s="124">
        <v>-675739</v>
      </c>
      <c r="K34" s="120" t="str">
        <f>CONCATENATE(D238,D34, " Curncy")</f>
        <v>EUREUR Curncy</v>
      </c>
      <c r="L34" s="120">
        <f>IF(D34 = D238,1,_xll.BDP(K34,$L$3))</f>
        <v>1</v>
      </c>
      <c r="M34" s="260">
        <f>IF(D34 = D238,1,_xll.BDP(K34,$M$3)*L34)</f>
        <v>1</v>
      </c>
      <c r="N34" s="126">
        <f>H34*J34*T34/M34</f>
        <v>13514.779999999711</v>
      </c>
      <c r="O34" s="268">
        <f>N34 / Y238</f>
        <v>4.5762140937862489E-5</v>
      </c>
      <c r="P34" s="128">
        <f>IF(OR(OR(J34=0,G34 = "#N/A N/A"),G34="#N/A Real Time"),0,G34*J34*T34/M34)</f>
        <v>-10835474.865</v>
      </c>
      <c r="Q34" s="273">
        <f>P34 / Y238*100</f>
        <v>-3.6689796496932034</v>
      </c>
      <c r="R34" s="129">
        <f>IF(Q34&lt;0,Q34,0)</f>
        <v>-3.6689796496932034</v>
      </c>
      <c r="S34" s="273">
        <f>IF(Q34&gt;0,Q34,0)</f>
        <v>0</v>
      </c>
      <c r="T34" s="120">
        <f>IF(EXACT(D34,UPPER(D34)),1,0.01)/V34</f>
        <v>1</v>
      </c>
      <c r="U34" s="120">
        <v>0</v>
      </c>
      <c r="V34" s="120">
        <v>1</v>
      </c>
      <c r="W34" s="127">
        <f>IF(AND(Q34&lt;0,O34&gt;0),O34,0)</f>
        <v>4.5762140937862489E-5</v>
      </c>
      <c r="X34" s="127">
        <f>IF(AND(Q34&gt;0,O34&gt;0),O34,0)</f>
        <v>0</v>
      </c>
      <c r="Y34" s="209"/>
      <c r="Z34" s="130">
        <f>_xll.BDH(C34,$Z$3,$D$1,$D$1)</f>
        <v>15.7</v>
      </c>
      <c r="AA34" s="130">
        <f>IF(OR(OR(F34="#N/A N/A",F34="#N/A Real Time"),OR(Z34="#N/A N/A",Z34="#N/A Real Time")),0,  F34 - Z34)</f>
        <v>0.35500000000000043</v>
      </c>
      <c r="AB34" s="177">
        <f>IF(OR(Z34=0,Z34="#N/A N/A"),0,AA34 / Z34*100)</f>
        <v>2.2611464968152895</v>
      </c>
      <c r="AC34" s="132">
        <v>-675739</v>
      </c>
      <c r="AD34" s="133">
        <f>IF(D34 = D238,1,_xll.BDP(K34,$AD$3)*L34)</f>
        <v>1</v>
      </c>
      <c r="AE34" s="278">
        <f>AA34*AC34*T34/AD34 / AF238</f>
        <v>-8.0899825427726223E-4</v>
      </c>
      <c r="AF34" s="224"/>
    </row>
    <row r="35" spans="1:32" x14ac:dyDescent="0.2">
      <c r="A35" s="120"/>
      <c r="B35" s="120">
        <v>299</v>
      </c>
      <c r="C35" s="120" t="s">
        <v>179</v>
      </c>
      <c r="D35" s="120" t="str">
        <f>_xll.BDP(C35,$D$3)</f>
        <v>EUR</v>
      </c>
      <c r="E35" s="120" t="s">
        <v>373</v>
      </c>
      <c r="F35" s="121">
        <f>_xll.BDP(C35,$F$3)</f>
        <v>30.24</v>
      </c>
      <c r="G35" s="121">
        <f>_xll.BDP(C35,$G$3)</f>
        <v>30.36</v>
      </c>
      <c r="H35" s="122">
        <f>IF(OR(OR(G35="#N/A N/A",G35="#N/A Real Time"),OR(F35="#N/A N/A",F35="#N/A Real Time")),0,  G35 - F35)</f>
        <v>0.12000000000000099</v>
      </c>
      <c r="I35" s="123">
        <f>IF(OR(F35=0,F35="#N/A N/A"),0,H35 / F35*100)</f>
        <v>0.39682539682540008</v>
      </c>
      <c r="J35" s="124">
        <v>-208774</v>
      </c>
      <c r="K35" s="120" t="str">
        <f>CONCATENATE(D238,D35, " Curncy")</f>
        <v>EUREUR Curncy</v>
      </c>
      <c r="L35" s="120">
        <f>IF(D35 = D238,1,_xll.BDP(K35,$L$3))</f>
        <v>1</v>
      </c>
      <c r="M35" s="260">
        <f>IF(D35 = D238,1,_xll.BDP(K35,$M$3)*L35)</f>
        <v>1</v>
      </c>
      <c r="N35" s="126">
        <f>H35*J35*T35/M35</f>
        <v>-25052.880000000208</v>
      </c>
      <c r="O35" s="268">
        <f>N35 / Y238</f>
        <v>-8.4831083114885364E-5</v>
      </c>
      <c r="P35" s="128">
        <f>IF(OR(OR(J35=0,G35 = "#N/A N/A"),G35="#N/A Real Time"),0,G35*J35*T35/M35)</f>
        <v>-6338378.6399999997</v>
      </c>
      <c r="Q35" s="273">
        <f>P35 / Y238*100</f>
        <v>-2.1462264028065814</v>
      </c>
      <c r="R35" s="129">
        <f>IF(Q35&lt;0,Q35,0)</f>
        <v>-2.1462264028065814</v>
      </c>
      <c r="S35" s="273">
        <f>IF(Q35&gt;0,Q35,0)</f>
        <v>0</v>
      </c>
      <c r="T35" s="120">
        <f>IF(EXACT(D35,UPPER(D35)),1,0.01)/V35</f>
        <v>1</v>
      </c>
      <c r="U35" s="120">
        <v>0</v>
      </c>
      <c r="V35" s="120">
        <v>1</v>
      </c>
      <c r="W35" s="127">
        <f>IF(AND(Q35&lt;0,O35&gt;0),O35,0)</f>
        <v>0</v>
      </c>
      <c r="X35" s="127">
        <f>IF(AND(Q35&gt;0,O35&gt;0),O35,0)</f>
        <v>0</v>
      </c>
      <c r="Y35" s="120"/>
      <c r="Z35" s="130">
        <f>_xll.BDH(C35,$Z$3,$D$1,$D$1)</f>
        <v>29.29</v>
      </c>
      <c r="AA35" s="130">
        <f>IF(OR(OR(F35="#N/A N/A",F35="#N/A Real Time"),OR(Z35="#N/A N/A",Z35="#N/A Real Time")),0,  F35 - Z35)</f>
        <v>0.94999999999999929</v>
      </c>
      <c r="AB35" s="177">
        <f>IF(OR(Z35=0,Z35="#N/A N/A"),0,AA35 / Z35*100)</f>
        <v>3.2434277910549656</v>
      </c>
      <c r="AC35" s="132">
        <v>-208774</v>
      </c>
      <c r="AD35" s="133">
        <f>IF(D35 = D238,1,_xll.BDP(K35,$AD$3)*L35)</f>
        <v>1</v>
      </c>
      <c r="AE35" s="278">
        <f>AA35*AC35*T35/AD35 / AF238</f>
        <v>-6.6886776149678411E-4</v>
      </c>
      <c r="AF35" s="135"/>
    </row>
    <row r="36" spans="1:32" x14ac:dyDescent="0.2">
      <c r="A36" s="120"/>
      <c r="B36" s="120">
        <v>3988</v>
      </c>
      <c r="C36" s="120" t="s">
        <v>176</v>
      </c>
      <c r="D36" s="120" t="str">
        <f>_xll.BDP(C36,$D$3)</f>
        <v>EUR</v>
      </c>
      <c r="E36" s="120" t="s">
        <v>370</v>
      </c>
      <c r="F36" s="121">
        <f>_xll.BDP(C36,$F$3)</f>
        <v>26.28</v>
      </c>
      <c r="G36" s="121">
        <f>_xll.BDP(C36,$G$3)</f>
        <v>26.54</v>
      </c>
      <c r="H36" s="122">
        <f>IF(OR(OR(G36="#N/A N/A",G36="#N/A Real Time"),OR(F36="#N/A N/A",F36="#N/A Real Time")),0,  G36 - F36)</f>
        <v>0.25999999999999801</v>
      </c>
      <c r="I36" s="123">
        <f>IF(OR(F36=0,F36="#N/A N/A"),0,H36 / F36*100)</f>
        <v>0.98934550989344738</v>
      </c>
      <c r="J36" s="124">
        <v>322732</v>
      </c>
      <c r="K36" s="120" t="str">
        <f>CONCATENATE(D238,D36, " Curncy")</f>
        <v>EUREUR Curncy</v>
      </c>
      <c r="L36" s="120">
        <f>IF(D36 = D238,1,_xll.BDP(K36,$L$3))</f>
        <v>1</v>
      </c>
      <c r="M36" s="260">
        <f>IF(D36 = D238,1,_xll.BDP(K36,$M$3)*L36)</f>
        <v>1</v>
      </c>
      <c r="N36" s="126">
        <f>H36*J36*T36/M36</f>
        <v>83910.319999999352</v>
      </c>
      <c r="O36" s="268">
        <f>N36 / Y238</f>
        <v>2.8412714746234817E-4</v>
      </c>
      <c r="P36" s="128">
        <f>IF(OR(OR(J36=0,G36 = "#N/A N/A"),G36="#N/A Real Time"),0,G36*J36*T36/M36)</f>
        <v>8565307.2799999993</v>
      </c>
      <c r="Q36" s="273">
        <f>P36 / Y238*100</f>
        <v>2.9002824975579915</v>
      </c>
      <c r="R36" s="129">
        <f>IF(Q36&lt;0,Q36,0)</f>
        <v>0</v>
      </c>
      <c r="S36" s="273">
        <f>IF(Q36&gt;0,Q36,0)</f>
        <v>2.9002824975579915</v>
      </c>
      <c r="T36" s="120">
        <f>IF(EXACT(D36,UPPER(D36)),1,0.01)/V36</f>
        <v>1</v>
      </c>
      <c r="U36" s="120">
        <v>0</v>
      </c>
      <c r="V36" s="120">
        <v>1</v>
      </c>
      <c r="W36" s="127">
        <f>IF(AND(Q36&lt;0,O36&gt;0),O36,0)</f>
        <v>0</v>
      </c>
      <c r="X36" s="127">
        <f>IF(AND(Q36&gt;0,O36&gt;0),O36,0)</f>
        <v>2.8412714746234817E-4</v>
      </c>
      <c r="Y36" s="120"/>
      <c r="Z36" s="130">
        <f>_xll.BDH(C36,$Z$3,$D$1,$D$1)</f>
        <v>26.32</v>
      </c>
      <c r="AA36" s="130">
        <f>IF(OR(OR(F36="#N/A N/A",F36="#N/A Real Time"),OR(Z36="#N/A N/A",Z36="#N/A Real Time")),0,  F36 - Z36)</f>
        <v>-3.9999999999999147E-2</v>
      </c>
      <c r="AB36" s="177">
        <f>IF(OR(Z36=0,Z36="#N/A N/A"),0,AA36 / Z36*100)</f>
        <v>-0.15197568389057428</v>
      </c>
      <c r="AC36" s="132">
        <v>322732</v>
      </c>
      <c r="AD36" s="133">
        <f>IF(D36 = D238,1,_xll.BDP(K36,$AD$3)*L36)</f>
        <v>1</v>
      </c>
      <c r="AE36" s="278">
        <f>AA36*AC36*T36/AD36 / AF238</f>
        <v>-4.3535372755808109E-5</v>
      </c>
      <c r="AF36" s="135"/>
    </row>
    <row r="37" spans="1:32" s="117" customFormat="1" ht="12" customHeight="1" x14ac:dyDescent="0.2">
      <c r="A37" s="120"/>
      <c r="B37" s="120">
        <v>28923</v>
      </c>
      <c r="C37" s="120" t="s">
        <v>1607</v>
      </c>
      <c r="D37" s="120" t="str">
        <f>_xll.BDP(C37,$D$3)</f>
        <v>EUR</v>
      </c>
      <c r="E37" s="120" t="s">
        <v>1608</v>
      </c>
      <c r="F37" s="121">
        <f>_xll.BDP(C37,$F$3)</f>
        <v>56.7</v>
      </c>
      <c r="G37" s="121">
        <f>_xll.BDP(C37,$G$3)</f>
        <v>56.35</v>
      </c>
      <c r="H37" s="122">
        <f>IF(OR(OR(G37="#N/A N/A",G37="#N/A Real Time"),OR(F37="#N/A N/A",F37="#N/A Real Time")),0,  G37 - F37)</f>
        <v>-0.35000000000000142</v>
      </c>
      <c r="I37" s="123">
        <f>IF(OR(F37=0,F37="#N/A N/A"),0,H37 / F37*100)</f>
        <v>-0.61728395061728647</v>
      </c>
      <c r="J37" s="124">
        <v>-96827</v>
      </c>
      <c r="K37" s="120" t="str">
        <f>CONCATENATE(D238,D37, " Curncy")</f>
        <v>EUREUR Curncy</v>
      </c>
      <c r="L37" s="120">
        <f>IF(D37 = D238,1,_xll.BDP(K37,$L$3))</f>
        <v>1</v>
      </c>
      <c r="M37" s="260">
        <f>IF(D37 = D238,1,_xll.BDP(K37,$M$3)*L37)</f>
        <v>1</v>
      </c>
      <c r="N37" s="126">
        <f>H37*J37*T37/M37</f>
        <v>33889.450000000135</v>
      </c>
      <c r="O37" s="268">
        <f>N37 / Y238</f>
        <v>1.1475242565596207E-4</v>
      </c>
      <c r="P37" s="128">
        <f>IF(OR(OR(J37=0,G37 = "#N/A N/A"),G37="#N/A Real Time"),0,G37*J37*T37/M37)</f>
        <v>-5456201.4500000002</v>
      </c>
      <c r="Q37" s="273">
        <f>P37 / Y238*100</f>
        <v>-1.8475140530609822</v>
      </c>
      <c r="R37" s="129">
        <f>IF(Q37&lt;0,Q37,0)</f>
        <v>-1.8475140530609822</v>
      </c>
      <c r="S37" s="273">
        <f>IF(Q37&gt;0,Q37,0)</f>
        <v>0</v>
      </c>
      <c r="T37" s="120">
        <f>IF(EXACT(D37,UPPER(D37)),1,0.01)/V37</f>
        <v>1</v>
      </c>
      <c r="U37" s="120">
        <v>0</v>
      </c>
      <c r="V37" s="120">
        <v>1</v>
      </c>
      <c r="W37" s="127">
        <f>IF(AND(Q37&lt;0,O37&gt;0),O37,0)</f>
        <v>1.1475242565596207E-4</v>
      </c>
      <c r="X37" s="127">
        <f>IF(AND(Q37&gt;0,O37&gt;0),O37,0)</f>
        <v>0</v>
      </c>
      <c r="Y37" s="120"/>
      <c r="Z37" s="130">
        <f>_xll.BDH(C37,$Z$3,$D$1,$D$1)</f>
        <v>55.6</v>
      </c>
      <c r="AA37" s="130">
        <f>IF(OR(OR(F37="#N/A N/A",F37="#N/A Real Time"),OR(Z37="#N/A N/A",Z37="#N/A Real Time")),0,  F37 - Z37)</f>
        <v>1.1000000000000014</v>
      </c>
      <c r="AB37" s="177">
        <f>IF(OR(Z37=0,Z37="#N/A N/A"),0,AA37 / Z37*100)</f>
        <v>1.9784172661870529</v>
      </c>
      <c r="AC37" s="132">
        <v>-96827</v>
      </c>
      <c r="AD37" s="133">
        <f>IF(D37 = D238,1,_xll.BDP(K37,$AD$3)*L37)</f>
        <v>1</v>
      </c>
      <c r="AE37" s="278">
        <f>AA37*AC37*T37/AD37 / AF238</f>
        <v>-3.5919427664512664E-4</v>
      </c>
      <c r="AF37" s="135"/>
    </row>
    <row r="38" spans="1:32" x14ac:dyDescent="0.2">
      <c r="A38" s="102" t="s">
        <v>1390</v>
      </c>
      <c r="B38" s="102"/>
      <c r="C38" s="102"/>
      <c r="D38" s="102"/>
      <c r="E38" s="102" t="s">
        <v>175</v>
      </c>
      <c r="F38" s="136"/>
      <c r="G38" s="136"/>
      <c r="H38" s="137"/>
      <c r="I38" s="138"/>
      <c r="J38" s="139"/>
      <c r="K38" s="102"/>
      <c r="L38" s="102"/>
      <c r="M38" s="263"/>
      <c r="N38" s="158">
        <f xml:space="preserve"> SUM(N30:N37)</f>
        <v>53683.169999999118</v>
      </c>
      <c r="O38" s="270">
        <f xml:space="preserve"> SUM(O30:O37)</f>
        <v>1.817755665672133E-4</v>
      </c>
      <c r="P38" s="141">
        <f xml:space="preserve"> SUM(P30:P37)</f>
        <v>-23900398.275000002</v>
      </c>
      <c r="Q38" s="275">
        <f xml:space="preserve"> SUM(Q30:Q37)</f>
        <v>-8.0928686544036879</v>
      </c>
      <c r="R38" s="142">
        <f xml:space="preserve"> SUM(R30:R37)</f>
        <v>-10.99315115196168</v>
      </c>
      <c r="S38" s="275">
        <f xml:space="preserve"> SUM(S30:S37)</f>
        <v>2.9002824975579915</v>
      </c>
      <c r="T38" s="102"/>
      <c r="U38" s="102"/>
      <c r="V38" s="102"/>
      <c r="W38" s="143">
        <f xml:space="preserve"> SUM(W30:W37)</f>
        <v>2.1829126816223814E-4</v>
      </c>
      <c r="X38" s="143">
        <f xml:space="preserve"> SUM(X30:X37)</f>
        <v>2.8412714746234817E-4</v>
      </c>
      <c r="Y38" s="102"/>
      <c r="Z38" s="144"/>
      <c r="AA38" s="144"/>
      <c r="AB38" s="178"/>
      <c r="AC38" s="145"/>
      <c r="AD38" s="146"/>
      <c r="AE38" s="280">
        <f xml:space="preserve"> SUM(AE30:AE37)</f>
        <v>-2.3372994399736982E-3</v>
      </c>
      <c r="AF38" s="171"/>
    </row>
    <row r="39" spans="1:32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9"/>
      <c r="S39" s="273"/>
      <c r="T39" s="120"/>
      <c r="U39" s="120"/>
      <c r="V39" s="120"/>
      <c r="W39" s="127"/>
      <c r="X39" s="127"/>
      <c r="Y39" s="120"/>
      <c r="Z39" s="130"/>
      <c r="AA39" s="130"/>
      <c r="AB39" s="131"/>
      <c r="AC39" s="132"/>
      <c r="AD39" s="133"/>
      <c r="AE39" s="278"/>
      <c r="AF39" s="135"/>
    </row>
    <row r="40" spans="1:32" x14ac:dyDescent="0.2">
      <c r="A40" s="120"/>
      <c r="B40" s="120">
        <v>23985</v>
      </c>
      <c r="C40" s="120" t="s">
        <v>173</v>
      </c>
      <c r="D40" s="120" t="str">
        <f>_xll.BDP(C40,$D$3)</f>
        <v>EUR</v>
      </c>
      <c r="E40" s="120" t="s">
        <v>302</v>
      </c>
      <c r="F40" s="121">
        <f>_xll.BDP(C40,$F$3)</f>
        <v>6.22</v>
      </c>
      <c r="G40" s="121">
        <f>_xll.BDP(C40,$G$3)</f>
        <v>6.37</v>
      </c>
      <c r="H40" s="122">
        <f>IF(OR(OR(G40="#N/A N/A",G40="#N/A Real Time"),OR(F40="#N/A N/A",F40="#N/A Real Time")),0,  G40 - F40)</f>
        <v>0.15000000000000036</v>
      </c>
      <c r="I40" s="123">
        <f>IF(OR(F40=0,F40="#N/A N/A"),0,H40 / F40*100)</f>
        <v>2.4115755627009703</v>
      </c>
      <c r="J40" s="124">
        <v>-463869</v>
      </c>
      <c r="K40" s="120" t="str">
        <f>CONCATENATE(D238,D40, " Curncy")</f>
        <v>EUREUR Curncy</v>
      </c>
      <c r="L40" s="120">
        <f>IF(D40 = D238,1,_xll.BDP(K40,$L$3))</f>
        <v>1</v>
      </c>
      <c r="M40" s="260">
        <f>IF(D40 = D238,1,_xll.BDP(K40,$M$3)*L40)</f>
        <v>1</v>
      </c>
      <c r="N40" s="126">
        <f>H40*J40*T40/M40</f>
        <v>-69580.350000000166</v>
      </c>
      <c r="O40" s="268">
        <f>N40 / Y238</f>
        <v>-2.3560470708408688E-4</v>
      </c>
      <c r="P40" s="128">
        <f>IF(OR(OR(J40=0,G40 = "#N/A N/A"),G40="#N/A Real Time"),0,G40*J40*T40/M40)</f>
        <v>-2954845.5300000003</v>
      </c>
      <c r="Q40" s="273">
        <f>P40 / Y238*100</f>
        <v>-1.0005346560837534</v>
      </c>
      <c r="R40" s="129">
        <f>IF(Q40&lt;0,Q40,0)</f>
        <v>-1.0005346560837534</v>
      </c>
      <c r="S40" s="273">
        <f>IF(Q40&gt;0,Q40,0)</f>
        <v>0</v>
      </c>
      <c r="T40" s="120">
        <f>IF(EXACT(D40,UPPER(D40)),1,0.01)/V40</f>
        <v>1</v>
      </c>
      <c r="U40" s="120">
        <v>0</v>
      </c>
      <c r="V40" s="120">
        <v>1</v>
      </c>
      <c r="W40" s="127">
        <f>IF(AND(Q40&lt;0,O40&gt;0),O40,0)</f>
        <v>0</v>
      </c>
      <c r="X40" s="127">
        <f>IF(AND(Q40&gt;0,O40&gt;0),O40,0)</f>
        <v>0</v>
      </c>
      <c r="Y40" s="120"/>
      <c r="Z40" s="130">
        <f>_xll.BDH(C40,$Z$3,$D$1,$D$1)</f>
        <v>6.19</v>
      </c>
      <c r="AA40" s="130">
        <f>IF(OR(OR(F40="#N/A N/A",F40="#N/A Real Time"),OR(Z40="#N/A N/A",Z40="#N/A Real Time")),0,  F40 - Z40)</f>
        <v>2.9999999999999361E-2</v>
      </c>
      <c r="AB40" s="177">
        <f>IF(OR(Z40=0,Z40="#N/A N/A"),0,AA40 / Z40*100)</f>
        <v>0.48465266558965042</v>
      </c>
      <c r="AC40" s="132">
        <v>-463869</v>
      </c>
      <c r="AD40" s="133">
        <f>IF(D40 = D238,1,_xll.BDP(K40,$AD$3)*L40)</f>
        <v>1</v>
      </c>
      <c r="AE40" s="278">
        <f>AA40*AC40*T40/AD40 / AF238</f>
        <v>-4.693068046753332E-5</v>
      </c>
      <c r="AF40" s="135"/>
    </row>
    <row r="41" spans="1:32" x14ac:dyDescent="0.2">
      <c r="A41" s="120"/>
      <c r="B41" s="120">
        <v>24040</v>
      </c>
      <c r="C41" s="120" t="s">
        <v>1617</v>
      </c>
      <c r="D41" s="120" t="str">
        <f>_xll.BDP(C41,$D$3)</f>
        <v>EUR</v>
      </c>
      <c r="E41" s="120" t="s">
        <v>1618</v>
      </c>
      <c r="F41" s="121">
        <f>_xll.BDP(C41,$F$3)</f>
        <v>19.97</v>
      </c>
      <c r="G41" s="121">
        <f>_xll.BDP(C41,$G$3)</f>
        <v>20.47</v>
      </c>
      <c r="H41" s="122">
        <f>IF(OR(OR(G41="#N/A N/A",G41="#N/A Real Time"),OR(F41="#N/A N/A",F41="#N/A Real Time")),0,  G41 - F41)</f>
        <v>0.5</v>
      </c>
      <c r="I41" s="123">
        <f>IF(OR(F41=0,F41="#N/A N/A"),0,H41 / F41*100)</f>
        <v>2.5037556334501754</v>
      </c>
      <c r="J41" s="124">
        <v>-73281</v>
      </c>
      <c r="K41" s="120" t="str">
        <f>CONCATENATE(D238,D41, " Curncy")</f>
        <v>EUREUR Curncy</v>
      </c>
      <c r="L41" s="120">
        <f>IF(D41 = D238,1,_xll.BDP(K41,$L$3))</f>
        <v>1</v>
      </c>
      <c r="M41" s="260">
        <f>IF(D41 = D238,1,_xll.BDP(K41,$M$3)*L41)</f>
        <v>1</v>
      </c>
      <c r="N41" s="126">
        <f>H41*J41*T41/M41</f>
        <v>-36640.5</v>
      </c>
      <c r="O41" s="268">
        <f>N41 / Y238</f>
        <v>-1.2406770402727875E-4</v>
      </c>
      <c r="P41" s="128">
        <f>IF(OR(OR(J41=0,G41 = "#N/A N/A"),G41="#N/A Real Time"),0,G41*J41*T41/M41)</f>
        <v>-1500062.0699999998</v>
      </c>
      <c r="Q41" s="273">
        <f>P41 / Y238*100</f>
        <v>-0.50793318028767909</v>
      </c>
      <c r="R41" s="129">
        <f>IF(Q41&lt;0,Q41,0)</f>
        <v>-0.50793318028767909</v>
      </c>
      <c r="S41" s="273">
        <f>IF(Q41&gt;0,Q41,0)</f>
        <v>0</v>
      </c>
      <c r="T41" s="120">
        <f>IF(EXACT(D41,UPPER(D41)),1,0.01)/V41</f>
        <v>1</v>
      </c>
      <c r="U41" s="120">
        <v>0</v>
      </c>
      <c r="V41" s="120">
        <v>1</v>
      </c>
      <c r="W41" s="127">
        <f>IF(AND(Q41&lt;0,O41&gt;0),O41,0)</f>
        <v>0</v>
      </c>
      <c r="X41" s="127">
        <f>IF(AND(Q41&gt;0,O41&gt;0),O41,0)</f>
        <v>0</v>
      </c>
      <c r="Y41" s="120"/>
      <c r="Z41" s="130">
        <f>_xll.BDH(C41,$Z$3,$D$1,$D$1)</f>
        <v>20.04</v>
      </c>
      <c r="AA41" s="130">
        <f>IF(OR(OR(F41="#N/A N/A",F41="#N/A Real Time"),OR(Z41="#N/A N/A",Z41="#N/A Real Time")),0,  F41 - Z41)</f>
        <v>-7.0000000000000284E-2</v>
      </c>
      <c r="AB41" s="177">
        <f>IF(OR(Z41=0,Z41="#N/A N/A"),0,AA41 / Z41*100)</f>
        <v>-0.34930139720559022</v>
      </c>
      <c r="AC41" s="132">
        <v>-73281</v>
      </c>
      <c r="AD41" s="133">
        <f>IF(D41 = D238,1,_xll.BDP(K41,$AD$3)*L41)</f>
        <v>1</v>
      </c>
      <c r="AE41" s="278">
        <f>AA41*AC41*T41/AD41 / AF238</f>
        <v>1.7299345553299013E-5</v>
      </c>
      <c r="AF41" s="135"/>
    </row>
    <row r="42" spans="1:32" x14ac:dyDescent="0.2">
      <c r="A42" s="209"/>
      <c r="B42" s="120">
        <v>28604</v>
      </c>
      <c r="C42" s="120" t="s">
        <v>1537</v>
      </c>
      <c r="D42" s="120" t="str">
        <f>_xll.BDP(C42,$D$3)</f>
        <v>EUR</v>
      </c>
      <c r="E42" s="120" t="s">
        <v>1538</v>
      </c>
      <c r="F42" s="121">
        <f>_xll.BDP(C42,$F$3)</f>
        <v>93.05</v>
      </c>
      <c r="G42" s="121">
        <f>_xll.BDP(C42,$G$3)</f>
        <v>93.45</v>
      </c>
      <c r="H42" s="122">
        <f>IF(OR(OR(G42="#N/A N/A",G42="#N/A Real Time"),OR(F42="#N/A N/A",F42="#N/A Real Time")),0,  G42 - F42)</f>
        <v>0.40000000000000568</v>
      </c>
      <c r="I42" s="123">
        <f>IF(OR(F42=0,F42="#N/A N/A"),0,H42 / F42*100)</f>
        <v>0.42987641053197817</v>
      </c>
      <c r="J42" s="124">
        <v>-83880</v>
      </c>
      <c r="K42" s="120" t="str">
        <f>CONCATENATE(D238,D42, " Curncy")</f>
        <v>EUREUR Curncy</v>
      </c>
      <c r="L42" s="120">
        <f>IF(D42 = D238,1,_xll.BDP(K42,$L$3))</f>
        <v>1</v>
      </c>
      <c r="M42" s="260">
        <f>IF(D42 = D238,1,_xll.BDP(K42,$M$3)*L42)</f>
        <v>1</v>
      </c>
      <c r="N42" s="126">
        <f>H42*J42*T42/M42</f>
        <v>-33552.00000000048</v>
      </c>
      <c r="O42" s="268">
        <f>N42 / Y238</f>
        <v>-1.1360979259353219E-4</v>
      </c>
      <c r="P42" s="128">
        <f>IF(OR(OR(J42=0,G42 = "#N/A N/A"),G42="#N/A Real Time"),0,G42*J42*T42/M42)</f>
        <v>-7838586</v>
      </c>
      <c r="Q42" s="273">
        <f>P42 / Y238*100</f>
        <v>-2.6542087794663578</v>
      </c>
      <c r="R42" s="129">
        <f>IF(Q42&lt;0,Q42,0)</f>
        <v>-2.6542087794663578</v>
      </c>
      <c r="S42" s="273">
        <f>IF(Q42&gt;0,Q42,0)</f>
        <v>0</v>
      </c>
      <c r="T42" s="120">
        <f>IF(EXACT(D42,UPPER(D42)),1,0.01)/V42</f>
        <v>1</v>
      </c>
      <c r="U42" s="120">
        <v>0</v>
      </c>
      <c r="V42" s="120">
        <v>1</v>
      </c>
      <c r="W42" s="127">
        <f>IF(AND(Q42&lt;0,O42&gt;0),O42,0)</f>
        <v>0</v>
      </c>
      <c r="X42" s="127">
        <f>IF(AND(Q42&gt;0,O42&gt;0),O42,0)</f>
        <v>0</v>
      </c>
      <c r="Y42" s="209"/>
      <c r="Z42" s="130">
        <f>_xll.BDH(C42,$Z$3,$D$1,$D$1)</f>
        <v>91.65</v>
      </c>
      <c r="AA42" s="130">
        <f>IF(OR(OR(F42="#N/A N/A",F42="#N/A Real Time"),OR(Z42="#N/A N/A",Z42="#N/A Real Time")),0,  F42 - Z42)</f>
        <v>1.3999999999999915</v>
      </c>
      <c r="AB42" s="177">
        <f>IF(OR(Z42=0,Z42="#N/A N/A"),0,AA42 / Z42*100)</f>
        <v>1.5275504637206672</v>
      </c>
      <c r="AC42" s="132">
        <v>-83880</v>
      </c>
      <c r="AD42" s="133">
        <f>IF(D42 = D238,1,_xll.BDP(K42,$AD$3)*L42)</f>
        <v>1</v>
      </c>
      <c r="AE42" s="278">
        <f>AA42*AC42*T42/AD42 / AF238</f>
        <v>-3.9602874005832515E-4</v>
      </c>
      <c r="AF42" s="224"/>
    </row>
    <row r="43" spans="1:32" x14ac:dyDescent="0.2">
      <c r="A43" s="120"/>
      <c r="B43" s="120">
        <v>1980</v>
      </c>
      <c r="C43" s="120" t="s">
        <v>172</v>
      </c>
      <c r="D43" s="120" t="str">
        <f>_xll.BDP(C43,$D$3)</f>
        <v>EUR</v>
      </c>
      <c r="E43" s="120" t="s">
        <v>369</v>
      </c>
      <c r="F43" s="121">
        <f>_xll.BDP(C43,$F$3)</f>
        <v>20.72</v>
      </c>
      <c r="G43" s="121">
        <f>_xll.BDP(C43,$G$3)</f>
        <v>20.63</v>
      </c>
      <c r="H43" s="122">
        <f>IF(OR(OR(G43="#N/A N/A",G43="#N/A Real Time"),OR(F43="#N/A N/A",F43="#N/A Real Time")),0,  G43 - F43)</f>
        <v>-8.9999999999999858E-2</v>
      </c>
      <c r="I43" s="123">
        <f>IF(OR(F43=0,F43="#N/A N/A"),0,H43 / F43*100)</f>
        <v>-0.43436293436293366</v>
      </c>
      <c r="J43" s="124">
        <v>-218091</v>
      </c>
      <c r="K43" s="120" t="str">
        <f>CONCATENATE(D238,D43, " Curncy")</f>
        <v>EUREUR Curncy</v>
      </c>
      <c r="L43" s="120">
        <f>IF(D43 = D238,1,_xll.BDP(K43,$L$3))</f>
        <v>1</v>
      </c>
      <c r="M43" s="260">
        <f>IF(D43 = D238,1,_xll.BDP(K43,$M$3)*L43)</f>
        <v>1</v>
      </c>
      <c r="N43" s="126">
        <f>H43*J43*T43/M43</f>
        <v>19628.18999999997</v>
      </c>
      <c r="O43" s="268">
        <f>N43 / Y238</f>
        <v>6.6462642909108466E-5</v>
      </c>
      <c r="P43" s="128">
        <f>IF(OR(OR(J43=0,G43 = "#N/A N/A"),G43="#N/A Real Time"),0,G43*J43*T43/M43)</f>
        <v>-4499217.33</v>
      </c>
      <c r="Q43" s="273">
        <f>P43 / Y238*100</f>
        <v>-1.5234714702387886</v>
      </c>
      <c r="R43" s="129">
        <f>IF(Q43&lt;0,Q43,0)</f>
        <v>-1.5234714702387886</v>
      </c>
      <c r="S43" s="273">
        <f>IF(Q43&gt;0,Q43,0)</f>
        <v>0</v>
      </c>
      <c r="T43" s="120">
        <f>IF(EXACT(D43,UPPER(D43)),1,0.01)/V43</f>
        <v>1</v>
      </c>
      <c r="U43" s="120">
        <v>0</v>
      </c>
      <c r="V43" s="120">
        <v>1</v>
      </c>
      <c r="W43" s="127">
        <f>IF(AND(Q43&lt;0,O43&gt;0),O43,0)</f>
        <v>6.6462642909108466E-5</v>
      </c>
      <c r="X43" s="127">
        <f>IF(AND(Q43&gt;0,O43&gt;0),O43,0)</f>
        <v>0</v>
      </c>
      <c r="Y43" s="120"/>
      <c r="Z43" s="130">
        <f>_xll.BDH(C43,$Z$3,$D$1,$D$1)</f>
        <v>20.114999999999998</v>
      </c>
      <c r="AA43" s="130">
        <f>IF(OR(OR(F43="#N/A N/A",F43="#N/A Real Time"),OR(Z43="#N/A N/A",Z43="#N/A Real Time")),0,  F43 - Z43)</f>
        <v>0.60500000000000043</v>
      </c>
      <c r="AB43" s="177">
        <f>IF(OR(Z43=0,Z43="#N/A N/A"),0,AA43 / Z43*100)</f>
        <v>3.0077056922694529</v>
      </c>
      <c r="AC43" s="132">
        <v>-218091</v>
      </c>
      <c r="AD43" s="133">
        <f>IF(D43 = D238,1,_xll.BDP(K43,$AD$3)*L43)</f>
        <v>1</v>
      </c>
      <c r="AE43" s="278">
        <f>AA43*AC43*T43/AD43 / AF238</f>
        <v>-4.4497269814511178E-4</v>
      </c>
      <c r="AF43" s="135"/>
    </row>
    <row r="44" spans="1:32" s="117" customFormat="1" ht="12" customHeight="1" x14ac:dyDescent="0.2">
      <c r="A44" s="120"/>
      <c r="B44" s="120">
        <v>19393</v>
      </c>
      <c r="C44" s="120" t="s">
        <v>164</v>
      </c>
      <c r="D44" s="120" t="str">
        <f>_xll.BDP(C44,$D$3)</f>
        <v>EUR</v>
      </c>
      <c r="E44" s="120" t="s">
        <v>276</v>
      </c>
      <c r="F44" s="121">
        <f>_xll.BDP(C44,$F$3)</f>
        <v>110.4</v>
      </c>
      <c r="G44" s="121">
        <f>_xll.BDP(C44,$G$3)</f>
        <v>112.5</v>
      </c>
      <c r="H44" s="122">
        <f>IF(OR(OR(G44="#N/A N/A",G44="#N/A Real Time"),OR(F44="#N/A N/A",F44="#N/A Real Time")),0,  G44 - F44)</f>
        <v>2.0999999999999943</v>
      </c>
      <c r="I44" s="123">
        <f>IF(OR(F44=0,F44="#N/A N/A"),0,H44 / F44*100)</f>
        <v>1.9021739130434732</v>
      </c>
      <c r="J44" s="124">
        <v>-51308</v>
      </c>
      <c r="K44" s="120" t="str">
        <f>CONCATENATE(D238,D44, " Curncy")</f>
        <v>EUREUR Curncy</v>
      </c>
      <c r="L44" s="120">
        <f>IF(D44 = D238,1,_xll.BDP(K44,$L$3))</f>
        <v>1</v>
      </c>
      <c r="M44" s="260">
        <f>IF(D44 = D238,1,_xll.BDP(K44,$M$3)*L44)</f>
        <v>1</v>
      </c>
      <c r="N44" s="126">
        <f>H44*J44*T44/M44</f>
        <v>-107746.79999999971</v>
      </c>
      <c r="O44" s="268">
        <f>N44 / Y238</f>
        <v>-3.6483940154436655E-4</v>
      </c>
      <c r="P44" s="128">
        <f>IF(OR(OR(J44=0,G44 = "#N/A N/A"),G44="#N/A Real Time"),0,G44*J44*T44/M44)</f>
        <v>-5772150</v>
      </c>
      <c r="Q44" s="273">
        <f>P44 / Y238*100</f>
        <v>-1.9544967939876829</v>
      </c>
      <c r="R44" s="129">
        <f>IF(Q44&lt;0,Q44,0)</f>
        <v>-1.9544967939876829</v>
      </c>
      <c r="S44" s="273">
        <f>IF(Q44&gt;0,Q44,0)</f>
        <v>0</v>
      </c>
      <c r="T44" s="120">
        <f>IF(EXACT(D44,UPPER(D44)),1,0.01)/V44</f>
        <v>1</v>
      </c>
      <c r="U44" s="120">
        <v>0</v>
      </c>
      <c r="V44" s="120">
        <v>1</v>
      </c>
      <c r="W44" s="127">
        <f>IF(AND(Q44&lt;0,O44&gt;0),O44,0)</f>
        <v>0</v>
      </c>
      <c r="X44" s="127">
        <f>IF(AND(Q44&gt;0,O44&gt;0),O44,0)</f>
        <v>0</v>
      </c>
      <c r="Y44" s="120"/>
      <c r="Z44" s="130">
        <f>_xll.BDH(C44,$Z$3,$D$1,$D$1)</f>
        <v>110.8</v>
      </c>
      <c r="AA44" s="130">
        <f>IF(OR(OR(F44="#N/A N/A",F44="#N/A Real Time"),OR(Z44="#N/A N/A",Z44="#N/A Real Time")),0,  F44 - Z44)</f>
        <v>-0.39999999999999147</v>
      </c>
      <c r="AB44" s="177">
        <f>IF(OR(Z44=0,Z44="#N/A N/A"),0,AA44 / Z44*100)</f>
        <v>-0.36101083032490205</v>
      </c>
      <c r="AC44" s="132">
        <v>-51308</v>
      </c>
      <c r="AD44" s="133">
        <f>IF(D44 = D238,1,_xll.BDP(K44,$AD$3)*L44)</f>
        <v>1</v>
      </c>
      <c r="AE44" s="278">
        <f>AA44*AC44*T44/AD44 / AF238</f>
        <v>6.9212625502119488E-5</v>
      </c>
      <c r="AF44" s="135"/>
    </row>
    <row r="45" spans="1:32" x14ac:dyDescent="0.2">
      <c r="A45" s="102" t="s">
        <v>1391</v>
      </c>
      <c r="B45" s="102"/>
      <c r="C45" s="102"/>
      <c r="D45" s="102"/>
      <c r="E45" s="102" t="s">
        <v>163</v>
      </c>
      <c r="F45" s="136"/>
      <c r="G45" s="136"/>
      <c r="H45" s="137"/>
      <c r="I45" s="138"/>
      <c r="J45" s="139"/>
      <c r="K45" s="102"/>
      <c r="L45" s="102"/>
      <c r="M45" s="263"/>
      <c r="N45" s="158">
        <f xml:space="preserve"> SUM(N39:N44)</f>
        <v>-227891.46000000037</v>
      </c>
      <c r="O45" s="270">
        <f xml:space="preserve"> SUM(O39:O44)</f>
        <v>-7.7165896234015585E-4</v>
      </c>
      <c r="P45" s="141">
        <f xml:space="preserve"> SUM(P39:P44)</f>
        <v>-22564860.93</v>
      </c>
      <c r="Q45" s="275">
        <f xml:space="preserve"> SUM(Q39:Q44)</f>
        <v>-7.6406448800642632</v>
      </c>
      <c r="R45" s="142">
        <f xml:space="preserve"> SUM(R39:R44)</f>
        <v>-7.6406448800642632</v>
      </c>
      <c r="S45" s="275">
        <f xml:space="preserve"> SUM(S39:S44)</f>
        <v>0</v>
      </c>
      <c r="T45" s="102"/>
      <c r="U45" s="102"/>
      <c r="V45" s="102"/>
      <c r="W45" s="143">
        <f xml:space="preserve"> SUM(W39:W44)</f>
        <v>6.6462642909108466E-5</v>
      </c>
      <c r="X45" s="143">
        <f xml:space="preserve"> SUM(X39:X44)</f>
        <v>0</v>
      </c>
      <c r="Y45" s="102"/>
      <c r="Z45" s="144"/>
      <c r="AA45" s="144"/>
      <c r="AB45" s="178"/>
      <c r="AC45" s="145"/>
      <c r="AD45" s="146"/>
      <c r="AE45" s="280">
        <f xml:space="preserve"> SUM(AE39:AE44)</f>
        <v>-8.0142014761555179E-4</v>
      </c>
      <c r="AF45" s="171"/>
    </row>
    <row r="46" spans="1:32" s="117" customFormat="1" ht="12" customHeight="1" x14ac:dyDescent="0.2">
      <c r="A46" s="120"/>
      <c r="B46" s="120"/>
      <c r="C46" s="120"/>
      <c r="D46" s="120"/>
      <c r="E46" s="120"/>
      <c r="F46" s="121"/>
      <c r="G46" s="121"/>
      <c r="H46" s="122"/>
      <c r="I46" s="123"/>
      <c r="J46" s="124"/>
      <c r="K46" s="120"/>
      <c r="L46" s="120"/>
      <c r="M46" s="260"/>
      <c r="N46" s="126"/>
      <c r="O46" s="268"/>
      <c r="P46" s="128"/>
      <c r="Q46" s="273"/>
      <c r="R46" s="129"/>
      <c r="S46" s="273"/>
      <c r="T46" s="120"/>
      <c r="U46" s="120"/>
      <c r="V46" s="120"/>
      <c r="W46" s="127"/>
      <c r="X46" s="127"/>
      <c r="Y46" s="120"/>
      <c r="Z46" s="130"/>
      <c r="AA46" s="130"/>
      <c r="AB46" s="131"/>
      <c r="AC46" s="132"/>
      <c r="AD46" s="133"/>
      <c r="AE46" s="278"/>
      <c r="AF46" s="135"/>
    </row>
    <row r="47" spans="1:32" x14ac:dyDescent="0.2">
      <c r="A47" s="120"/>
      <c r="B47" s="120">
        <v>6948</v>
      </c>
      <c r="C47" s="120" t="s">
        <v>416</v>
      </c>
      <c r="D47" s="120" t="str">
        <f>_xll.BDP(C47,$D$3)</f>
        <v>EUR</v>
      </c>
      <c r="E47" s="120" t="s">
        <v>417</v>
      </c>
      <c r="F47" s="121">
        <f>_xll.BDP(C47,$F$3)</f>
        <v>1.48</v>
      </c>
      <c r="G47" s="121">
        <f>_xll.BDP(C47,$G$3)</f>
        <v>1.4930000000000001</v>
      </c>
      <c r="H47" s="122">
        <f>IF(OR(OR(G47="#N/A N/A",G47="#N/A Real Time"),OR(F47="#N/A N/A",F47="#N/A Real Time")),0,  G47 - F47)</f>
        <v>1.3000000000000123E-2</v>
      </c>
      <c r="I47" s="123">
        <f>IF(OR(F47=0,F47="#N/A N/A"),0,H47 / F47*100)</f>
        <v>0.87837837837838673</v>
      </c>
      <c r="J47" s="124">
        <v>161065</v>
      </c>
      <c r="K47" s="120" t="str">
        <f>CONCATENATE(D238,D47, " Curncy")</f>
        <v>EUREUR Curncy</v>
      </c>
      <c r="L47" s="120">
        <f>IF(D47 = D238,1,_xll.BDP(K47,$L$3))</f>
        <v>1</v>
      </c>
      <c r="M47" s="260">
        <f>IF(D47 = D238,1,_xll.BDP(K47,$M$3)*L47)</f>
        <v>1</v>
      </c>
      <c r="N47" s="126">
        <f>H47*J47*T47/M47</f>
        <v>2093.8450000000198</v>
      </c>
      <c r="O47" s="268">
        <f>N47 / Y238</f>
        <v>7.0899289512697675E-6</v>
      </c>
      <c r="P47" s="128">
        <f>IF(OR(OR(J47=0,G47 = "#N/A N/A"),G47="#N/A Real Time"),0,G47*J47*T47/M47)</f>
        <v>240470.04500000001</v>
      </c>
      <c r="Q47" s="273">
        <f>P47 / Y238*100</f>
        <v>8.1425107109582034E-2</v>
      </c>
      <c r="R47" s="129">
        <f>IF(Q47&lt;0,Q47,0)</f>
        <v>0</v>
      </c>
      <c r="S47" s="273">
        <f>IF(Q47&gt;0,Q47,0)</f>
        <v>8.1425107109582034E-2</v>
      </c>
      <c r="T47" s="120">
        <f>IF(EXACT(D47,UPPER(D47)),1,0.01)/V47</f>
        <v>1</v>
      </c>
      <c r="U47" s="120">
        <v>0</v>
      </c>
      <c r="V47" s="120">
        <v>1</v>
      </c>
      <c r="W47" s="127">
        <f>IF(AND(Q47&lt;0,O47&gt;0),O47,0)</f>
        <v>0</v>
      </c>
      <c r="X47" s="127">
        <f>IF(AND(Q47&gt;0,O47&gt;0),O47,0)</f>
        <v>7.0899289512697675E-6</v>
      </c>
      <c r="Y47" s="120"/>
      <c r="Z47" s="130">
        <f>_xll.BDH(C47,$Z$3,$D$1,$D$1)</f>
        <v>1.4950000000000001</v>
      </c>
      <c r="AA47" s="130">
        <f>IF(OR(OR(F47="#N/A N/A",F47="#N/A Real Time"),OR(Z47="#N/A N/A",Z47="#N/A Real Time")),0,  F47 - Z47)</f>
        <v>-1.5000000000000124E-2</v>
      </c>
      <c r="AB47" s="177">
        <f>IF(OR(Z47=0,Z47="#N/A N/A"),0,AA47 / Z47*100)</f>
        <v>-1.0033444816053594</v>
      </c>
      <c r="AC47" s="132">
        <v>161065</v>
      </c>
      <c r="AD47" s="133">
        <f>IF(D47 = D238,1,_xll.BDP(K47,$AD$3)*L47)</f>
        <v>1</v>
      </c>
      <c r="AE47" s="278">
        <f>AA47*AC47*T47/AD47 / AF238</f>
        <v>-8.1476559648343375E-6</v>
      </c>
      <c r="AF47" s="135"/>
    </row>
    <row r="48" spans="1:32" x14ac:dyDescent="0.2">
      <c r="A48" s="102" t="s">
        <v>1392</v>
      </c>
      <c r="B48" s="102"/>
      <c r="C48" s="102"/>
      <c r="D48" s="102"/>
      <c r="E48" s="102" t="s">
        <v>415</v>
      </c>
      <c r="F48" s="136"/>
      <c r="G48" s="136"/>
      <c r="H48" s="137"/>
      <c r="I48" s="138"/>
      <c r="J48" s="139"/>
      <c r="K48" s="102"/>
      <c r="L48" s="102"/>
      <c r="M48" s="263"/>
      <c r="N48" s="158">
        <f xml:space="preserve"> SUM(N46:N47)</f>
        <v>2093.8450000000198</v>
      </c>
      <c r="O48" s="270">
        <f xml:space="preserve"> SUM(O46:O47)</f>
        <v>7.0899289512697675E-6</v>
      </c>
      <c r="P48" s="141">
        <f xml:space="preserve"> SUM(P46:P47)</f>
        <v>240470.04500000001</v>
      </c>
      <c r="Q48" s="275">
        <f xml:space="preserve"> SUM(Q46:Q47)</f>
        <v>8.1425107109582034E-2</v>
      </c>
      <c r="R48" s="142">
        <f xml:space="preserve"> SUM(R46:R47)</f>
        <v>0</v>
      </c>
      <c r="S48" s="275">
        <f xml:space="preserve"> SUM(S46:S47)</f>
        <v>8.1425107109582034E-2</v>
      </c>
      <c r="T48" s="102"/>
      <c r="U48" s="102"/>
      <c r="V48" s="102"/>
      <c r="W48" s="143">
        <f xml:space="preserve"> SUM(W46:W47)</f>
        <v>0</v>
      </c>
      <c r="X48" s="143">
        <f xml:space="preserve"> SUM(X46:X47)</f>
        <v>7.0899289512697675E-6</v>
      </c>
      <c r="Y48" s="102"/>
      <c r="Z48" s="144"/>
      <c r="AA48" s="144"/>
      <c r="AB48" s="178"/>
      <c r="AC48" s="145"/>
      <c r="AD48" s="146"/>
      <c r="AE48" s="280">
        <f xml:space="preserve"> SUM(AE46:AE47)</f>
        <v>-8.1476559648343375E-6</v>
      </c>
      <c r="AF48" s="171"/>
    </row>
    <row r="49" spans="1:32" x14ac:dyDescent="0.2">
      <c r="A49" s="209"/>
      <c r="B49" s="209"/>
      <c r="C49" s="209"/>
      <c r="D49" s="209"/>
      <c r="E49" s="209"/>
      <c r="F49" s="210"/>
      <c r="G49" s="210"/>
      <c r="H49" s="211"/>
      <c r="I49" s="212"/>
      <c r="J49" s="213"/>
      <c r="K49" s="209"/>
      <c r="L49" s="209"/>
      <c r="M49" s="262"/>
      <c r="N49" s="214"/>
      <c r="O49" s="269"/>
      <c r="P49" s="216"/>
      <c r="Q49" s="274"/>
      <c r="R49" s="217"/>
      <c r="S49" s="274"/>
      <c r="T49" s="209"/>
      <c r="U49" s="209"/>
      <c r="V49" s="209"/>
      <c r="W49" s="215"/>
      <c r="X49" s="215"/>
      <c r="Y49" s="209"/>
      <c r="Z49" s="219"/>
      <c r="AA49" s="219"/>
      <c r="AB49" s="220"/>
      <c r="AC49" s="221"/>
      <c r="AD49" s="222"/>
      <c r="AE49" s="279"/>
      <c r="AF49" s="224"/>
    </row>
    <row r="50" spans="1:32" x14ac:dyDescent="0.2">
      <c r="A50" s="209"/>
      <c r="B50" s="120">
        <v>26542</v>
      </c>
      <c r="C50" s="120" t="s">
        <v>148</v>
      </c>
      <c r="D50" s="120" t="str">
        <f>_xll.BDP(C50,$D$3)</f>
        <v>USD</v>
      </c>
      <c r="E50" s="120" t="s">
        <v>355</v>
      </c>
      <c r="F50" s="121">
        <f>_xll.BDP(C50,$F$3)</f>
        <v>135.44</v>
      </c>
      <c r="G50" s="121">
        <f>_xll.BDP(C50,$G$3)</f>
        <v>135.09700000000001</v>
      </c>
      <c r="H50" s="122">
        <f>IF(OR(OR(G50="#N/A N/A",G50="#N/A Real Time"),OR(F50="#N/A N/A",F50="#N/A Real Time")),0,  G50 - F50)</f>
        <v>-0.34299999999998931</v>
      </c>
      <c r="I50" s="123">
        <f>IF(OR(F50=0,F50="#N/A N/A"),0,H50 / F50*100)</f>
        <v>-0.25324867099822013</v>
      </c>
      <c r="J50" s="124">
        <v>500000</v>
      </c>
      <c r="K50" s="120" t="str">
        <f>CONCATENATE(D238,D50, " Curncy")</f>
        <v>EURUSD Curncy</v>
      </c>
      <c r="L50" s="120">
        <f>IF(D50 = D238,1,_xll.BDP(K50,$L$3))</f>
        <v>1</v>
      </c>
      <c r="M50" s="260">
        <f>IF(D50 = D238,1,_xll.BDP(K50,$M$3)*L50)</f>
        <v>1.1314</v>
      </c>
      <c r="N50" s="126">
        <f>H50*J50*T50/M50</f>
        <v>-1515.8211065935536</v>
      </c>
      <c r="O50" s="268">
        <f>N50 / Y238</f>
        <v>-5.1326931786179542E-6</v>
      </c>
      <c r="P50" s="128">
        <f>IF(OR(OR(J50=0,G50 = "#N/A N/A"),G50="#N/A Real Time"),0,G50*J50*T50/M50)</f>
        <v>597034.6473395793</v>
      </c>
      <c r="Q50" s="273">
        <f>P50 / Y238*100</f>
        <v>0.20216077269730945</v>
      </c>
      <c r="R50" s="129">
        <f>IF(Q50&lt;0,Q50,0)</f>
        <v>0</v>
      </c>
      <c r="S50" s="273">
        <f>IF(Q50&gt;0,Q50,0)</f>
        <v>0.20216077269730945</v>
      </c>
      <c r="T50" s="120">
        <f>IF(EXACT(D50,UPPER(D50)),1,0.01)/V50</f>
        <v>0.01</v>
      </c>
      <c r="U50" s="120">
        <v>4</v>
      </c>
      <c r="V50" s="120">
        <v>100</v>
      </c>
      <c r="W50" s="127">
        <f>IF(AND(Q50&lt;0,O50&gt;0),O50,0)</f>
        <v>0</v>
      </c>
      <c r="X50" s="127">
        <f>IF(AND(Q50&gt;0,O50&gt;0),O50,0)</f>
        <v>0</v>
      </c>
      <c r="Y50" s="209"/>
      <c r="Z50" s="130" t="str">
        <f>_xll.BDH(C50,$Z$3,$D$1,$D$1)</f>
        <v>#N/A N/A</v>
      </c>
      <c r="AA50" s="130">
        <f>IF(OR(OR(F50="#N/A N/A",F50="#N/A Real Time"),OR(Z50="#N/A N/A",Z50="#N/A Real Time")),0,  F50 - Z50)</f>
        <v>0</v>
      </c>
      <c r="AB50" s="177">
        <f>IF(OR(Z50=0,Z50="#N/A N/A"),0,AA50 / Z50*100)</f>
        <v>0</v>
      </c>
      <c r="AC50" s="132">
        <v>500000</v>
      </c>
      <c r="AD50" s="133">
        <f>IF(D50 = D238,1,_xll.BDP(K50,$AD$3)*L50)</f>
        <v>1.1298999999999999</v>
      </c>
      <c r="AE50" s="278">
        <f>AA50*AC50*T50/AD50 / AF238</f>
        <v>0</v>
      </c>
      <c r="AF50" s="224"/>
    </row>
    <row r="51" spans="1:32" x14ac:dyDescent="0.2">
      <c r="A51" s="102" t="s">
        <v>1559</v>
      </c>
      <c r="B51" s="102"/>
      <c r="C51" s="102"/>
      <c r="D51" s="102"/>
      <c r="E51" s="102" t="s">
        <v>161</v>
      </c>
      <c r="F51" s="136"/>
      <c r="G51" s="136"/>
      <c r="H51" s="137"/>
      <c r="I51" s="138"/>
      <c r="J51" s="139"/>
      <c r="K51" s="102"/>
      <c r="L51" s="102"/>
      <c r="M51" s="263"/>
      <c r="N51" s="158">
        <f xml:space="preserve"> SUM(N49:N50)</f>
        <v>-1515.8211065935536</v>
      </c>
      <c r="O51" s="270">
        <f xml:space="preserve"> SUM(O49:O50)</f>
        <v>-5.1326931786179542E-6</v>
      </c>
      <c r="P51" s="141">
        <f xml:space="preserve"> SUM(P49:P50)</f>
        <v>597034.6473395793</v>
      </c>
      <c r="Q51" s="275">
        <f xml:space="preserve"> SUM(Q49:Q50)</f>
        <v>0.20216077269730945</v>
      </c>
      <c r="R51" s="142">
        <f xml:space="preserve"> SUM(R49:R50)</f>
        <v>0</v>
      </c>
      <c r="S51" s="275">
        <f xml:space="preserve"> SUM(S49:S50)</f>
        <v>0.20216077269730945</v>
      </c>
      <c r="T51" s="102"/>
      <c r="U51" s="102"/>
      <c r="V51" s="102"/>
      <c r="W51" s="143">
        <f xml:space="preserve"> SUM(W49:W50)</f>
        <v>0</v>
      </c>
      <c r="X51" s="143">
        <f xml:space="preserve"> SUM(X49:X50)</f>
        <v>0</v>
      </c>
      <c r="Y51" s="102"/>
      <c r="Z51" s="144"/>
      <c r="AA51" s="144"/>
      <c r="AB51" s="178"/>
      <c r="AC51" s="145"/>
      <c r="AD51" s="146"/>
      <c r="AE51" s="280">
        <f xml:space="preserve"> SUM(AE49:AE50)</f>
        <v>0</v>
      </c>
      <c r="AF51" s="171"/>
    </row>
    <row r="52" spans="1:32" x14ac:dyDescent="0.2">
      <c r="A52" s="120"/>
      <c r="B52" s="120"/>
      <c r="C52" s="120"/>
      <c r="D52" s="120"/>
      <c r="E52" s="120"/>
      <c r="F52" s="121"/>
      <c r="G52" s="121"/>
      <c r="H52" s="122"/>
      <c r="I52" s="123"/>
      <c r="J52" s="124"/>
      <c r="K52" s="120"/>
      <c r="L52" s="120"/>
      <c r="M52" s="260"/>
      <c r="N52" s="126"/>
      <c r="O52" s="268"/>
      <c r="P52" s="128"/>
      <c r="Q52" s="273"/>
      <c r="R52" s="129"/>
      <c r="S52" s="273"/>
      <c r="T52" s="120"/>
      <c r="U52" s="120"/>
      <c r="V52" s="120"/>
      <c r="W52" s="127"/>
      <c r="X52" s="127"/>
      <c r="Y52" s="120"/>
      <c r="Z52" s="130"/>
      <c r="AA52" s="130"/>
      <c r="AB52" s="177"/>
      <c r="AC52" s="132"/>
      <c r="AD52" s="133"/>
      <c r="AE52" s="278"/>
      <c r="AF52" s="135"/>
    </row>
    <row r="53" spans="1:32" x14ac:dyDescent="0.2">
      <c r="A53" s="120"/>
      <c r="B53" s="120">
        <v>28008</v>
      </c>
      <c r="C53" s="120" t="s">
        <v>1333</v>
      </c>
      <c r="D53" s="120" t="str">
        <f>_xll.BDP(C53,$D$3)</f>
        <v>HKD</v>
      </c>
      <c r="E53" s="120" t="s">
        <v>1334</v>
      </c>
      <c r="F53" s="121">
        <f>_xll.BDP(C53,$F$3)</f>
        <v>16.899999999999999</v>
      </c>
      <c r="G53" s="121">
        <f>_xll.BDP(C53,$G$3)</f>
        <v>16.940000000000001</v>
      </c>
      <c r="H53" s="122">
        <f>IF(OR(OR(G53="#N/A N/A",G53="#N/A Real Time"),OR(F53="#N/A N/A",F53="#N/A Real Time")),0,  G53 - F53)</f>
        <v>4.00000000000027E-2</v>
      </c>
      <c r="I53" s="123">
        <f>IF(OR(F53=0,F53="#N/A N/A"),0,H53 / F53*100)</f>
        <v>0.23668639053256038</v>
      </c>
      <c r="J53" s="124">
        <v>-1720000</v>
      </c>
      <c r="K53" s="120" t="str">
        <f>CONCATENATE(D238,D53, " Curncy")</f>
        <v>EURHKD Curncy</v>
      </c>
      <c r="L53" s="120">
        <f>IF(D53 = D238,1,_xll.BDP(K53,$L$3))</f>
        <v>1</v>
      </c>
      <c r="M53" s="260">
        <f>IF(D53 = D238,1,_xll.BDP(K53,$M$3)*L53)</f>
        <v>8.8698999999999995</v>
      </c>
      <c r="N53" s="126">
        <f>H53*J53*T53/M53</f>
        <v>-7756.5699726044995</v>
      </c>
      <c r="O53" s="268">
        <f>N53 / Y238</f>
        <v>-2.6264374875560449E-5</v>
      </c>
      <c r="P53" s="128">
        <f>IF(OR(OR(J53=0,G53 = "#N/A N/A"),G53="#N/A Real Time"),0,G53*J53*T53/M53)</f>
        <v>-3284907.3833977841</v>
      </c>
      <c r="Q53" s="273">
        <f>P53 / Y238*100</f>
        <v>-1.11229627597991</v>
      </c>
      <c r="R53" s="129">
        <f>IF(Q53&lt;0,Q53,0)</f>
        <v>-1.11229627597991</v>
      </c>
      <c r="S53" s="273">
        <f>IF(Q53&gt;0,Q53,0)</f>
        <v>0</v>
      </c>
      <c r="T53" s="120">
        <f>IF(EXACT(D53,UPPER(D53)),1,0.01)/V53</f>
        <v>1</v>
      </c>
      <c r="U53" s="120">
        <v>0</v>
      </c>
      <c r="V53" s="120">
        <v>1</v>
      </c>
      <c r="W53" s="127">
        <f>IF(AND(Q53&lt;0,O53&gt;0),O53,0)</f>
        <v>0</v>
      </c>
      <c r="X53" s="127">
        <f>IF(AND(Q53&gt;0,O53&gt;0),O53,0)</f>
        <v>0</v>
      </c>
      <c r="Y53" s="120"/>
      <c r="Z53" s="130">
        <f>_xll.BDH(C53,$Z$3,$D$1,$D$1)</f>
        <v>17.62</v>
      </c>
      <c r="AA53" s="130">
        <f>IF(OR(OR(F53="#N/A N/A",F53="#N/A Real Time"),OR(Z53="#N/A N/A",Z53="#N/A Real Time")),0,  F53 - Z53)</f>
        <v>-0.72000000000000242</v>
      </c>
      <c r="AB53" s="177">
        <f>IF(OR(Z53=0,Z53="#N/A N/A"),0,AA53 / Z53*100)</f>
        <v>-4.0862656072644858</v>
      </c>
      <c r="AC53" s="132">
        <v>-1720000</v>
      </c>
      <c r="AD53" s="133">
        <f>IF(D53 = D238,1,_xll.BDP(K53,$AD$3)*L53)</f>
        <v>8.8610000000000007</v>
      </c>
      <c r="AE53" s="278">
        <f>AA53*AC53*T53/AD53 / AF238</f>
        <v>4.7132280473755034E-4</v>
      </c>
      <c r="AF53" s="135"/>
    </row>
    <row r="54" spans="1:32" x14ac:dyDescent="0.2">
      <c r="A54" s="102" t="s">
        <v>1629</v>
      </c>
      <c r="B54" s="102"/>
      <c r="C54" s="102"/>
      <c r="D54" s="102"/>
      <c r="E54" s="102" t="s">
        <v>157</v>
      </c>
      <c r="F54" s="136"/>
      <c r="G54" s="136"/>
      <c r="H54" s="137"/>
      <c r="I54" s="138"/>
      <c r="J54" s="139"/>
      <c r="K54" s="102"/>
      <c r="L54" s="102"/>
      <c r="M54" s="263"/>
      <c r="N54" s="158">
        <f xml:space="preserve"> SUM(N52:N53)</f>
        <v>-7756.5699726044995</v>
      </c>
      <c r="O54" s="270">
        <f xml:space="preserve"> SUM(O52:O53)</f>
        <v>-2.6264374875560449E-5</v>
      </c>
      <c r="P54" s="141">
        <f xml:space="preserve"> SUM(P52:P53)</f>
        <v>-3284907.3833977841</v>
      </c>
      <c r="Q54" s="275">
        <f xml:space="preserve"> SUM(Q52:Q53)</f>
        <v>-1.11229627597991</v>
      </c>
      <c r="R54" s="142">
        <f xml:space="preserve"> SUM(R52:R53)</f>
        <v>-1.11229627597991</v>
      </c>
      <c r="S54" s="275">
        <f xml:space="preserve"> SUM(S52:S53)</f>
        <v>0</v>
      </c>
      <c r="T54" s="102"/>
      <c r="U54" s="102"/>
      <c r="V54" s="102"/>
      <c r="W54" s="143">
        <f xml:space="preserve"> SUM(W52:W53)</f>
        <v>0</v>
      </c>
      <c r="X54" s="143">
        <f xml:space="preserve"> SUM(X52:X53)</f>
        <v>0</v>
      </c>
      <c r="Y54" s="102"/>
      <c r="Z54" s="144"/>
      <c r="AA54" s="144"/>
      <c r="AB54" s="178"/>
      <c r="AC54" s="145"/>
      <c r="AD54" s="146"/>
      <c r="AE54" s="280">
        <f xml:space="preserve"> SUM(AE52:AE53)</f>
        <v>4.7132280473755034E-4</v>
      </c>
      <c r="AF54" s="171"/>
    </row>
    <row r="55" spans="1:32" s="117" customFormat="1" ht="12" customHeight="1" x14ac:dyDescent="0.2">
      <c r="A55" s="120"/>
      <c r="B55" s="120"/>
      <c r="C55" s="120"/>
      <c r="D55" s="120"/>
      <c r="E55" s="120"/>
      <c r="F55" s="121"/>
      <c r="G55" s="121"/>
      <c r="H55" s="122"/>
      <c r="I55" s="123"/>
      <c r="J55" s="124"/>
      <c r="K55" s="120"/>
      <c r="L55" s="120"/>
      <c r="M55" s="260"/>
      <c r="N55" s="126"/>
      <c r="O55" s="268"/>
      <c r="P55" s="128"/>
      <c r="Q55" s="273"/>
      <c r="R55" s="129"/>
      <c r="S55" s="273"/>
      <c r="T55" s="120"/>
      <c r="U55" s="120"/>
      <c r="V55" s="120"/>
      <c r="W55" s="127"/>
      <c r="X55" s="127"/>
      <c r="Y55" s="120"/>
      <c r="Z55" s="130"/>
      <c r="AA55" s="130"/>
      <c r="AB55" s="177"/>
      <c r="AC55" s="132"/>
      <c r="AD55" s="133"/>
      <c r="AE55" s="278"/>
      <c r="AF55" s="135"/>
    </row>
    <row r="56" spans="1:32" x14ac:dyDescent="0.2">
      <c r="A56" s="120"/>
      <c r="B56" s="120">
        <v>27136</v>
      </c>
      <c r="C56" s="120" t="s">
        <v>1578</v>
      </c>
      <c r="D56" s="120" t="str">
        <f>_xll.BDP(C56,$D$3)</f>
        <v>EUR</v>
      </c>
      <c r="E56" s="120" t="s">
        <v>1579</v>
      </c>
      <c r="F56" s="121">
        <f>_xll.BDP(C56,$F$3)</f>
        <v>4.2539999999999996</v>
      </c>
      <c r="G56" s="121">
        <f>_xll.BDP(C56,$G$3)</f>
        <v>4.24</v>
      </c>
      <c r="H56" s="122">
        <f>IF(OR(OR(G56="#N/A N/A",G56="#N/A Real Time"),OR(F56="#N/A N/A",F56="#N/A Real Time")),0,  G56 - F56)</f>
        <v>-1.3999999999999346E-2</v>
      </c>
      <c r="I56" s="123">
        <f>IF(OR(F56=0,F56="#N/A N/A"),0,H56 / F56*100)</f>
        <v>-0.32910202162668895</v>
      </c>
      <c r="J56" s="124">
        <v>-869076</v>
      </c>
      <c r="K56" s="120" t="str">
        <f>CONCATENATE(D238,D56, " Curncy")</f>
        <v>EUREUR Curncy</v>
      </c>
      <c r="L56" s="120">
        <f>IF(D56 = D238,1,_xll.BDP(K56,$L$3))</f>
        <v>1</v>
      </c>
      <c r="M56" s="260">
        <f>IF(D56 = D238,1,_xll.BDP(K56,$M$3)*L56)</f>
        <v>1</v>
      </c>
      <c r="N56" s="126">
        <f>H56*J56*T56/M56</f>
        <v>12167.063999999433</v>
      </c>
      <c r="O56" s="268">
        <f>N56 / Y238</f>
        <v>4.1198665281120288E-5</v>
      </c>
      <c r="P56" s="128">
        <f>IF(OR(OR(J56=0,G56 = "#N/A N/A"),G56="#N/A Real Time"),0,G56*J56*T56/M56)</f>
        <v>-3684882.24</v>
      </c>
      <c r="Q56" s="273">
        <f>P56 / Y238*100</f>
        <v>-1.247731005656844</v>
      </c>
      <c r="R56" s="129">
        <f>IF(Q56&lt;0,Q56,0)</f>
        <v>-1.247731005656844</v>
      </c>
      <c r="S56" s="273">
        <f>IF(Q56&gt;0,Q56,0)</f>
        <v>0</v>
      </c>
      <c r="T56" s="120">
        <f>IF(EXACT(D56,UPPER(D56)),1,0.01)/V56</f>
        <v>1</v>
      </c>
      <c r="U56" s="120">
        <v>0</v>
      </c>
      <c r="V56" s="120">
        <v>1</v>
      </c>
      <c r="W56" s="127">
        <f>IF(AND(Q56&lt;0,O56&gt;0),O56,0)</f>
        <v>4.1198665281120288E-5</v>
      </c>
      <c r="X56" s="127">
        <f>IF(AND(Q56&gt;0,O56&gt;0),O56,0)</f>
        <v>0</v>
      </c>
      <c r="Y56" s="120"/>
      <c r="Z56" s="130">
        <f>_xll.BDH(C56,$Z$3,$D$1,$D$1)</f>
        <v>4.13</v>
      </c>
      <c r="AA56" s="130">
        <f>IF(OR(OR(F56="#N/A N/A",F56="#N/A Real Time"),OR(Z56="#N/A N/A",Z56="#N/A Real Time")),0,  F56 - Z56)</f>
        <v>0.12399999999999967</v>
      </c>
      <c r="AB56" s="177">
        <f>IF(OR(Z56=0,Z56="#N/A N/A"),0,AA56 / Z56*100)</f>
        <v>3.0024213075060451</v>
      </c>
      <c r="AC56" s="132">
        <v>-869076</v>
      </c>
      <c r="AD56" s="133">
        <f>IF(D56 = D238,1,_xll.BDP(K56,$AD$3)*L56)</f>
        <v>1</v>
      </c>
      <c r="AE56" s="278">
        <f>AA56*AC56*T56/AD56 / AF238</f>
        <v>-3.6342909163236036E-4</v>
      </c>
      <c r="AF56" s="135"/>
    </row>
    <row r="57" spans="1:32" x14ac:dyDescent="0.2">
      <c r="A57" s="102" t="s">
        <v>1599</v>
      </c>
      <c r="B57" s="102"/>
      <c r="C57" s="102"/>
      <c r="D57" s="102"/>
      <c r="E57" s="102" t="s">
        <v>154</v>
      </c>
      <c r="F57" s="136"/>
      <c r="G57" s="136"/>
      <c r="H57" s="137"/>
      <c r="I57" s="138"/>
      <c r="J57" s="139"/>
      <c r="K57" s="102"/>
      <c r="L57" s="102"/>
      <c r="M57" s="263"/>
      <c r="N57" s="158">
        <f xml:space="preserve"> SUM(N55:N56)</f>
        <v>12167.063999999433</v>
      </c>
      <c r="O57" s="270">
        <f xml:space="preserve"> SUM(O55:O56)</f>
        <v>4.1198665281120288E-5</v>
      </c>
      <c r="P57" s="141">
        <f xml:space="preserve"> SUM(P55:P56)</f>
        <v>-3684882.24</v>
      </c>
      <c r="Q57" s="275">
        <f xml:space="preserve"> SUM(Q55:Q56)</f>
        <v>-1.247731005656844</v>
      </c>
      <c r="R57" s="142">
        <f xml:space="preserve"> SUM(R55:R56)</f>
        <v>-1.247731005656844</v>
      </c>
      <c r="S57" s="275">
        <f xml:space="preserve"> SUM(S55:S56)</f>
        <v>0</v>
      </c>
      <c r="T57" s="102"/>
      <c r="U57" s="102"/>
      <c r="V57" s="102"/>
      <c r="W57" s="143">
        <f xml:space="preserve"> SUM(W55:W56)</f>
        <v>4.1198665281120288E-5</v>
      </c>
      <c r="X57" s="143">
        <f xml:space="preserve"> SUM(X55:X56)</f>
        <v>0</v>
      </c>
      <c r="Y57" s="102"/>
      <c r="Z57" s="144"/>
      <c r="AA57" s="144"/>
      <c r="AB57" s="178"/>
      <c r="AC57" s="145"/>
      <c r="AD57" s="146"/>
      <c r="AE57" s="280">
        <f xml:space="preserve"> SUM(AE55:AE56)</f>
        <v>-3.6342909163236036E-4</v>
      </c>
      <c r="AF57" s="171"/>
    </row>
    <row r="58" spans="1:32" s="117" customFormat="1" ht="12" customHeight="1" x14ac:dyDescent="0.2">
      <c r="A58" s="120"/>
      <c r="B58" s="120"/>
      <c r="C58" s="120"/>
      <c r="D58" s="120"/>
      <c r="E58" s="120"/>
      <c r="F58" s="121"/>
      <c r="G58" s="121"/>
      <c r="H58" s="122"/>
      <c r="I58" s="123"/>
      <c r="J58" s="124"/>
      <c r="K58" s="120"/>
      <c r="L58" s="120"/>
      <c r="M58" s="260"/>
      <c r="N58" s="126"/>
      <c r="O58" s="268"/>
      <c r="P58" s="128"/>
      <c r="Q58" s="273"/>
      <c r="R58" s="129"/>
      <c r="S58" s="273"/>
      <c r="T58" s="120"/>
      <c r="U58" s="120"/>
      <c r="V58" s="120"/>
      <c r="W58" s="127"/>
      <c r="X58" s="127"/>
      <c r="Y58" s="120"/>
      <c r="Z58" s="130"/>
      <c r="AA58" s="130"/>
      <c r="AB58" s="131"/>
      <c r="AC58" s="132"/>
      <c r="AD58" s="133"/>
      <c r="AE58" s="278"/>
      <c r="AF58" s="135"/>
    </row>
    <row r="59" spans="1:32" s="117" customFormat="1" ht="12" customHeight="1" x14ac:dyDescent="0.2">
      <c r="A59" s="120"/>
      <c r="B59" s="120">
        <v>25371</v>
      </c>
      <c r="C59" s="120" t="s">
        <v>153</v>
      </c>
      <c r="D59" s="120" t="str">
        <f>_xll.BDP(C59,$D$3)</f>
        <v>EUR</v>
      </c>
      <c r="E59" s="120" t="s">
        <v>359</v>
      </c>
      <c r="F59" s="121">
        <f>_xll.BDP(C59,$F$3)</f>
        <v>15.78</v>
      </c>
      <c r="G59" s="121">
        <f>_xll.BDP(C59,$G$3)</f>
        <v>15.85</v>
      </c>
      <c r="H59" s="122">
        <f>IF(OR(OR(G59="#N/A N/A",G59="#N/A Real Time"),OR(F59="#N/A N/A",F59="#N/A Real Time")),0,  G59 - F59)</f>
        <v>7.0000000000000284E-2</v>
      </c>
      <c r="I59" s="123">
        <f>IF(OR(F59=0,F59="#N/A N/A"),0,H59 / F59*100)</f>
        <v>0.44359949302915264</v>
      </c>
      <c r="J59" s="124">
        <v>133011</v>
      </c>
      <c r="K59" s="120" t="str">
        <f>CONCATENATE(D238,D59, " Curncy")</f>
        <v>EUREUR Curncy</v>
      </c>
      <c r="L59" s="120">
        <f>IF(D59 = D238,1,_xll.BDP(K59,$L$3))</f>
        <v>1</v>
      </c>
      <c r="M59" s="260">
        <f>IF(D59 = D238,1,_xll.BDP(K59,$M$3)*L59)</f>
        <v>1</v>
      </c>
      <c r="N59" s="126">
        <f>H59*J59*T59/M59</f>
        <v>9310.7700000000386</v>
      </c>
      <c r="O59" s="268">
        <f>N59 / Y238</f>
        <v>3.1527022192002588E-5</v>
      </c>
      <c r="P59" s="128">
        <f>IF(OR(OR(J59=0,G59 = "#N/A N/A"),G59="#N/A Real Time"),0,G59*J59*T59/M59)</f>
        <v>2108224.35</v>
      </c>
      <c r="Q59" s="273">
        <f>P59 / Y238*100</f>
        <v>0.71386185963319859</v>
      </c>
      <c r="R59" s="129">
        <f>IF(Q59&lt;0,Q59,0)</f>
        <v>0</v>
      </c>
      <c r="S59" s="273">
        <f>IF(Q59&gt;0,Q59,0)</f>
        <v>0.71386185963319859</v>
      </c>
      <c r="T59" s="120">
        <f>IF(EXACT(D59,UPPER(D59)),1,0.01)/V59</f>
        <v>1</v>
      </c>
      <c r="U59" s="120">
        <v>0</v>
      </c>
      <c r="V59" s="120">
        <v>1</v>
      </c>
      <c r="W59" s="127">
        <f>IF(AND(Q59&lt;0,O59&gt;0),O59,0)</f>
        <v>0</v>
      </c>
      <c r="X59" s="127">
        <f>IF(AND(Q59&gt;0,O59&gt;0),O59,0)</f>
        <v>3.1527022192002588E-5</v>
      </c>
      <c r="Y59" s="120"/>
      <c r="Z59" s="130">
        <f>_xll.BDH(C59,$Z$3,$D$1,$D$1)</f>
        <v>15.52</v>
      </c>
      <c r="AA59" s="130">
        <f>IF(OR(OR(F59="#N/A N/A",F59="#N/A Real Time"),OR(Z59="#N/A N/A",Z59="#N/A Real Time")),0,  F59 - Z59)</f>
        <v>0.25999999999999979</v>
      </c>
      <c r="AB59" s="177">
        <f>IF(OR(Z59=0,Z59="#N/A N/A"),0,AA59 / Z59*100)</f>
        <v>1.6752577319587614</v>
      </c>
      <c r="AC59" s="132">
        <v>133011</v>
      </c>
      <c r="AD59" s="133">
        <f>IF(D59 = D238,1,_xll.BDP(K59,$AD$3)*L59)</f>
        <v>1</v>
      </c>
      <c r="AE59" s="278">
        <f>AA59*AC59*T59/AD59 / AF238</f>
        <v>1.1662755018575451E-4</v>
      </c>
      <c r="AF59" s="135"/>
    </row>
    <row r="60" spans="1:32" s="117" customFormat="1" ht="12" customHeight="1" x14ac:dyDescent="0.2">
      <c r="A60" s="120"/>
      <c r="B60" s="120">
        <v>20770</v>
      </c>
      <c r="C60" s="120" t="s">
        <v>152</v>
      </c>
      <c r="D60" s="120" t="str">
        <f>_xll.BDP(C60,$D$3)</f>
        <v>EUR</v>
      </c>
      <c r="E60" s="120" t="s">
        <v>358</v>
      </c>
      <c r="F60" s="121">
        <f>_xll.BDP(C60,$F$3)</f>
        <v>14.202</v>
      </c>
      <c r="G60" s="121">
        <f>_xll.BDP(C60,$G$3)</f>
        <v>14.23</v>
      </c>
      <c r="H60" s="122">
        <f>IF(OR(OR(G60="#N/A N/A",G60="#N/A Real Time"),OR(F60="#N/A N/A",F60="#N/A Real Time")),0,  G60 - F60)</f>
        <v>2.8000000000000469E-2</v>
      </c>
      <c r="I60" s="123">
        <f>IF(OR(F60=0,F60="#N/A N/A"),0,H60 / F60*100)</f>
        <v>0.19715533023518145</v>
      </c>
      <c r="J60" s="124">
        <v>-146850</v>
      </c>
      <c r="K60" s="120" t="str">
        <f>CONCATENATE(D238,D60, " Curncy")</f>
        <v>EUREUR Curncy</v>
      </c>
      <c r="L60" s="120">
        <f>IF(D60 = D238,1,_xll.BDP(K60,$L$3))</f>
        <v>1</v>
      </c>
      <c r="M60" s="260">
        <f>IF(D60 = D238,1,_xll.BDP(K60,$M$3)*L60)</f>
        <v>1</v>
      </c>
      <c r="N60" s="126">
        <f>H60*J60*T60/M60</f>
        <v>-4111.8000000000693</v>
      </c>
      <c r="O60" s="268">
        <f>N60 / Y238</f>
        <v>-1.392288820893201E-5</v>
      </c>
      <c r="P60" s="128">
        <f>IF(OR(OR(J60=0,G60 = "#N/A N/A"),G60="#N/A Real Time"),0,G60*J60*T60/M60)</f>
        <v>-2089675.5</v>
      </c>
      <c r="Q60" s="273">
        <f>P60 / Y238*100</f>
        <v>-0.70758106861821135</v>
      </c>
      <c r="R60" s="129">
        <f>IF(Q60&lt;0,Q60,0)</f>
        <v>-0.70758106861821135</v>
      </c>
      <c r="S60" s="273">
        <f>IF(Q60&gt;0,Q60,0)</f>
        <v>0</v>
      </c>
      <c r="T60" s="120">
        <f>IF(EXACT(D60,UPPER(D60)),1,0.01)/V60</f>
        <v>1</v>
      </c>
      <c r="U60" s="120">
        <v>0</v>
      </c>
      <c r="V60" s="120">
        <v>1</v>
      </c>
      <c r="W60" s="127">
        <f>IF(AND(Q60&lt;0,O60&gt;0),O60,0)</f>
        <v>0</v>
      </c>
      <c r="X60" s="127">
        <f>IF(AND(Q60&gt;0,O60&gt;0),O60,0)</f>
        <v>0</v>
      </c>
      <c r="Y60" s="120"/>
      <c r="Z60" s="130">
        <f>_xll.BDH(C60,$Z$3,$D$1,$D$1)</f>
        <v>13.898</v>
      </c>
      <c r="AA60" s="130">
        <f>IF(OR(OR(F60="#N/A N/A",F60="#N/A Real Time"),OR(Z60="#N/A N/A",Z60="#N/A Real Time")),0,  F60 - Z60)</f>
        <v>0.30400000000000027</v>
      </c>
      <c r="AB60" s="177">
        <f>IF(OR(Z60=0,Z60="#N/A N/A"),0,AA60 / Z60*100)</f>
        <v>2.1873650885019447</v>
      </c>
      <c r="AC60" s="132">
        <v>-146850</v>
      </c>
      <c r="AD60" s="133">
        <f>IF(D60 = D238,1,_xll.BDP(K60,$AD$3)*L60)</f>
        <v>1</v>
      </c>
      <c r="AE60" s="278">
        <f>AA60*AC60*T60/AD60 / AF238</f>
        <v>-1.5055243396331407E-4</v>
      </c>
      <c r="AF60" s="135"/>
    </row>
    <row r="61" spans="1:32" s="117" customFormat="1" ht="12" customHeight="1" x14ac:dyDescent="0.2">
      <c r="A61" s="209"/>
      <c r="B61" s="120">
        <v>6885</v>
      </c>
      <c r="C61" s="120" t="s">
        <v>1479</v>
      </c>
      <c r="D61" s="120" t="str">
        <f>_xll.BDP(C61,$D$3)</f>
        <v>EUR</v>
      </c>
      <c r="E61" s="120" t="s">
        <v>1480</v>
      </c>
      <c r="F61" s="121">
        <f>_xll.BDP(C61,$F$3)</f>
        <v>1.64</v>
      </c>
      <c r="G61" s="121">
        <f>_xll.BDP(C61,$G$3)</f>
        <v>1.6419999999999999</v>
      </c>
      <c r="H61" s="122">
        <f>IF(OR(OR(G61="#N/A N/A",G61="#N/A Real Time"),OR(F61="#N/A N/A",F61="#N/A Real Time")),0,  G61 - F61)</f>
        <v>2.0000000000000018E-3</v>
      </c>
      <c r="I61" s="123">
        <f>IF(OR(F61=0,F61="#N/A N/A"),0,H61 / F61*100)</f>
        <v>0.12195121951219523</v>
      </c>
      <c r="J61" s="124">
        <v>1196577</v>
      </c>
      <c r="K61" s="120" t="str">
        <f>CONCATENATE(D238,D61, " Curncy")</f>
        <v>EUREUR Curncy</v>
      </c>
      <c r="L61" s="120">
        <f>IF(D61 = D238,1,_xll.BDP(K61,$L$3))</f>
        <v>1</v>
      </c>
      <c r="M61" s="260">
        <f>IF(D61 = D238,1,_xll.BDP(K61,$M$3)*L61)</f>
        <v>1</v>
      </c>
      <c r="N61" s="126">
        <f>H61*J61*T61/M61</f>
        <v>2393.1540000000023</v>
      </c>
      <c r="O61" s="268">
        <f>N61 / Y238</f>
        <v>8.1034134950041214E-6</v>
      </c>
      <c r="P61" s="128">
        <f>IF(OR(OR(J61=0,G61 = "#N/A N/A"),G61="#N/A Real Time"),0,G61*J61*T61/M61)</f>
        <v>1964779.4339999999</v>
      </c>
      <c r="Q61" s="273">
        <f>P61 / Y238*100</f>
        <v>0.66529024793983771</v>
      </c>
      <c r="R61" s="129">
        <f>IF(Q61&lt;0,Q61,0)</f>
        <v>0</v>
      </c>
      <c r="S61" s="273">
        <f>IF(Q61&gt;0,Q61,0)</f>
        <v>0.66529024793983771</v>
      </c>
      <c r="T61" s="120">
        <f>IF(EXACT(D61,UPPER(D61)),1,0.01)/V61</f>
        <v>1</v>
      </c>
      <c r="U61" s="120">
        <v>0</v>
      </c>
      <c r="V61" s="120">
        <v>1</v>
      </c>
      <c r="W61" s="127">
        <f>IF(AND(Q61&lt;0,O61&gt;0),O61,0)</f>
        <v>0</v>
      </c>
      <c r="X61" s="127">
        <f>IF(AND(Q61&gt;0,O61&gt;0),O61,0)</f>
        <v>8.1034134950041214E-6</v>
      </c>
      <c r="Y61" s="209"/>
      <c r="Z61" s="130">
        <f>_xll.BDH(C61,$Z$3,$D$1,$D$1)</f>
        <v>1.649</v>
      </c>
      <c r="AA61" s="130">
        <f>IF(OR(OR(F61="#N/A N/A",F61="#N/A Real Time"),OR(Z61="#N/A N/A",Z61="#N/A Real Time")),0,  F61 - Z61)</f>
        <v>-9.000000000000119E-3</v>
      </c>
      <c r="AB61" s="177">
        <f>IF(OR(Z61=0,Z61="#N/A N/A"),0,AA61 / Z61*100)</f>
        <v>-0.54578532443906114</v>
      </c>
      <c r="AC61" s="132">
        <v>1196577</v>
      </c>
      <c r="AD61" s="133">
        <f>IF(D61 = D238,1,_xll.BDP(K61,$AD$3)*L61)</f>
        <v>1</v>
      </c>
      <c r="AE61" s="278">
        <f>AA61*AC61*T61/AD61 / AF238</f>
        <v>-3.631812398013333E-5</v>
      </c>
      <c r="AF61" s="224"/>
    </row>
    <row r="62" spans="1:32" x14ac:dyDescent="0.2">
      <c r="A62" s="102" t="s">
        <v>1393</v>
      </c>
      <c r="B62" s="102"/>
      <c r="C62" s="102"/>
      <c r="D62" s="102"/>
      <c r="E62" s="102" t="s">
        <v>150</v>
      </c>
      <c r="F62" s="136"/>
      <c r="G62" s="136"/>
      <c r="H62" s="137"/>
      <c r="I62" s="138"/>
      <c r="J62" s="139"/>
      <c r="K62" s="102"/>
      <c r="L62" s="102"/>
      <c r="M62" s="263"/>
      <c r="N62" s="158">
        <f xml:space="preserve"> SUM(N58:N61)</f>
        <v>7592.1239999999716</v>
      </c>
      <c r="O62" s="270">
        <f xml:space="preserve"> SUM(O58:O61)</f>
        <v>2.5707547478074699E-5</v>
      </c>
      <c r="P62" s="141">
        <f xml:space="preserve"> SUM(P58:P61)</f>
        <v>1983328.284</v>
      </c>
      <c r="Q62" s="275">
        <f xml:space="preserve"> SUM(Q58:Q61)</f>
        <v>0.67157103895482495</v>
      </c>
      <c r="R62" s="142">
        <f xml:space="preserve"> SUM(R58:R61)</f>
        <v>-0.70758106861821135</v>
      </c>
      <c r="S62" s="275">
        <f xml:space="preserve"> SUM(S58:S61)</f>
        <v>1.3791521075730362</v>
      </c>
      <c r="T62" s="102"/>
      <c r="U62" s="102"/>
      <c r="V62" s="102"/>
      <c r="W62" s="143">
        <f xml:space="preserve"> SUM(W58:W61)</f>
        <v>0</v>
      </c>
      <c r="X62" s="143">
        <f xml:space="preserve"> SUM(X58:X61)</f>
        <v>3.9630435687006707E-5</v>
      </c>
      <c r="Y62" s="102"/>
      <c r="Z62" s="144"/>
      <c r="AA62" s="144"/>
      <c r="AB62" s="178"/>
      <c r="AC62" s="145"/>
      <c r="AD62" s="146"/>
      <c r="AE62" s="280">
        <f xml:space="preserve"> SUM(AE58:AE61)</f>
        <v>-7.0243007757692897E-5</v>
      </c>
      <c r="AF62" s="171"/>
    </row>
    <row r="63" spans="1:32" x14ac:dyDescent="0.2">
      <c r="A63" s="120"/>
      <c r="B63" s="120"/>
      <c r="C63" s="120"/>
      <c r="D63" s="120"/>
      <c r="E63" s="120"/>
      <c r="F63" s="121"/>
      <c r="G63" s="121"/>
      <c r="H63" s="122"/>
      <c r="I63" s="123"/>
      <c r="J63" s="124"/>
      <c r="K63" s="120"/>
      <c r="L63" s="120"/>
      <c r="M63" s="260"/>
      <c r="N63" s="126"/>
      <c r="O63" s="268"/>
      <c r="P63" s="128"/>
      <c r="Q63" s="273"/>
      <c r="R63" s="129"/>
      <c r="S63" s="273"/>
      <c r="T63" s="120"/>
      <c r="U63" s="120"/>
      <c r="V63" s="120"/>
      <c r="W63" s="127"/>
      <c r="X63" s="127"/>
      <c r="Y63" s="120"/>
      <c r="Z63" s="130"/>
      <c r="AA63" s="130"/>
      <c r="AB63" s="131"/>
      <c r="AC63" s="132"/>
      <c r="AD63" s="133"/>
      <c r="AE63" s="278"/>
      <c r="AF63" s="135"/>
    </row>
    <row r="64" spans="1:32" x14ac:dyDescent="0.2">
      <c r="A64" s="120"/>
      <c r="B64" s="120">
        <v>25510</v>
      </c>
      <c r="C64" s="120" t="s">
        <v>1652</v>
      </c>
      <c r="D64" s="120" t="str">
        <f>_xll.BDP(C64,$D$3)</f>
        <v>JPY</v>
      </c>
      <c r="E64" s="120" t="s">
        <v>1653</v>
      </c>
      <c r="F64" s="121">
        <f>_xll.BDP(C64,$F$3)</f>
        <v>3550</v>
      </c>
      <c r="G64" s="121">
        <f>_xll.BDP(C64,$G$3)</f>
        <v>3580</v>
      </c>
      <c r="H64" s="122">
        <f>IF(OR(OR(G64="#N/A N/A",G64="#N/A Real Time"),OR(F64="#N/A N/A",F64="#N/A Real Time")),0,  G64 - F64)</f>
        <v>30</v>
      </c>
      <c r="I64" s="123">
        <f>IF(OR(F64=0,F64="#N/A N/A"),0,H64 / F64*100)</f>
        <v>0.84507042253521114</v>
      </c>
      <c r="J64" s="124">
        <v>58138</v>
      </c>
      <c r="K64" s="120" t="str">
        <f>CONCATENATE(D238,D64, " Curncy")</f>
        <v>EURJPY Curncy</v>
      </c>
      <c r="L64" s="120">
        <f>IF(D64 = D238,1,_xll.BDP(K64,$L$3))</f>
        <v>1</v>
      </c>
      <c r="M64" s="260">
        <f>IF(D64 = D238,1,_xll.BDP(K64,$M$3)*L64)</f>
        <v>126.66</v>
      </c>
      <c r="N64" s="126">
        <f>H64*J64*T64/M64</f>
        <v>13770.25106584557</v>
      </c>
      <c r="O64" s="268">
        <f>N64 / Y238</f>
        <v>4.6627186681913396E-5</v>
      </c>
      <c r="P64" s="128">
        <f>IF(OR(OR(J64=0,G64 = "#N/A N/A"),G64="#N/A Real Time"),0,G64*J64*T64/M64)</f>
        <v>1643249.9605242382</v>
      </c>
      <c r="Q64" s="273">
        <f>P64 / Y238*100</f>
        <v>0.55641776107083329</v>
      </c>
      <c r="R64" s="129">
        <f>IF(Q64&lt;0,Q64,0)</f>
        <v>0</v>
      </c>
      <c r="S64" s="273">
        <f>IF(Q64&gt;0,Q64,0)</f>
        <v>0.55641776107083329</v>
      </c>
      <c r="T64" s="120">
        <f>IF(EXACT(D64,UPPER(D64)),1,0.01)/V64</f>
        <v>1</v>
      </c>
      <c r="U64" s="120">
        <v>0</v>
      </c>
      <c r="V64" s="120">
        <v>1</v>
      </c>
      <c r="W64" s="127">
        <f>IF(AND(Q64&lt;0,O64&gt;0),O64,0)</f>
        <v>0</v>
      </c>
      <c r="X64" s="127">
        <f>IF(AND(Q64&gt;0,O64&gt;0),O64,0)</f>
        <v>4.6627186681913396E-5</v>
      </c>
      <c r="Y64" s="120"/>
      <c r="Z64" s="130">
        <f>_xll.BDH(C64,$Z$3,$D$1,$D$1)</f>
        <v>3680</v>
      </c>
      <c r="AA64" s="130">
        <f>IF(OR(OR(F64="#N/A N/A",F64="#N/A Real Time"),OR(Z64="#N/A N/A",Z64="#N/A Real Time")),0,  F64 - Z64)</f>
        <v>-130</v>
      </c>
      <c r="AB64" s="177">
        <f>IF(OR(Z64=0,Z64="#N/A N/A"),0,AA64 / Z64*100)</f>
        <v>-3.5326086956521738</v>
      </c>
      <c r="AC64" s="132">
        <v>58138</v>
      </c>
      <c r="AD64" s="133">
        <f>IF(D64 = D238,1,_xll.BDP(K64,$AD$3)*L64)</f>
        <v>126.57</v>
      </c>
      <c r="AE64" s="278">
        <f>AA64*AC64*T64/AD64 / AF238</f>
        <v>-2.0137840947661515E-4</v>
      </c>
      <c r="AF64" s="135"/>
    </row>
    <row r="65" spans="1:32" x14ac:dyDescent="0.2">
      <c r="A65" s="120"/>
      <c r="B65" s="120">
        <v>25511</v>
      </c>
      <c r="C65" s="120" t="s">
        <v>421</v>
      </c>
      <c r="D65" s="120" t="str">
        <f>_xll.BDP(C65,$D$3)</f>
        <v>JPY</v>
      </c>
      <c r="E65" s="120" t="s">
        <v>1474</v>
      </c>
      <c r="F65" s="121">
        <f>_xll.BDP(C65,$F$3)</f>
        <v>535.9</v>
      </c>
      <c r="G65" s="121">
        <f>_xll.BDP(C65,$G$3)</f>
        <v>544.20000000000005</v>
      </c>
      <c r="H65" s="122">
        <f>IF(OR(OR(G65="#N/A N/A",G65="#N/A Real Time"),OR(F65="#N/A N/A",F65="#N/A Real Time")),0,  G65 - F65)</f>
        <v>8.3000000000000682</v>
      </c>
      <c r="I65" s="123">
        <f>IF(OR(F65=0,F65="#N/A N/A"),0,H65 / F65*100)</f>
        <v>1.5487964172420357</v>
      </c>
      <c r="J65" s="124">
        <v>2145686</v>
      </c>
      <c r="K65" s="120" t="str">
        <f>CONCATENATE(D238,D65, " Curncy")</f>
        <v>EURJPY Curncy</v>
      </c>
      <c r="L65" s="120">
        <f>IF(D65 = D238,1,_xll.BDP(K65,$L$3))</f>
        <v>1</v>
      </c>
      <c r="M65" s="260">
        <f>IF(D65 = D238,1,_xll.BDP(K65,$M$3)*L65)</f>
        <v>126.66</v>
      </c>
      <c r="N65" s="126">
        <f>H65*J65*T65/M65</f>
        <v>140606.29875256709</v>
      </c>
      <c r="O65" s="268">
        <f>N65 / Y238</f>
        <v>4.7610432876201542E-4</v>
      </c>
      <c r="P65" s="128">
        <f>IF(OR(OR(J65=0,G65 = "#N/A N/A"),G65="#N/A Real Time"),0,G65*J65*T65/M65)</f>
        <v>9219029.8531501666</v>
      </c>
      <c r="Q65" s="273">
        <f>P65 / Y238*100</f>
        <v>3.1216382615938154</v>
      </c>
      <c r="R65" s="129">
        <f>IF(Q65&lt;0,Q65,0)</f>
        <v>0</v>
      </c>
      <c r="S65" s="273">
        <f>IF(Q65&gt;0,Q65,0)</f>
        <v>3.1216382615938154</v>
      </c>
      <c r="T65" s="120">
        <f>IF(EXACT(D65,UPPER(D65)),1,0.01)/V65</f>
        <v>1</v>
      </c>
      <c r="U65" s="120">
        <v>0</v>
      </c>
      <c r="V65" s="120">
        <v>1</v>
      </c>
      <c r="W65" s="127">
        <f>IF(AND(Q65&lt;0,O65&gt;0),O65,0)</f>
        <v>0</v>
      </c>
      <c r="X65" s="127">
        <f>IF(AND(Q65&gt;0,O65&gt;0),O65,0)</f>
        <v>4.7610432876201542E-4</v>
      </c>
      <c r="Y65" s="120"/>
      <c r="Z65" s="130">
        <f>_xll.BDH(C65,$Z$3,$D$1,$D$1)</f>
        <v>545.70000000000005</v>
      </c>
      <c r="AA65" s="130">
        <f>IF(OR(OR(F65="#N/A N/A",F65="#N/A Real Time"),OR(Z65="#N/A N/A",Z65="#N/A Real Time")),0,  F65 - Z65)</f>
        <v>-9.8000000000000682</v>
      </c>
      <c r="AB65" s="177">
        <f>IF(OR(Z65=0,Z65="#N/A N/A"),0,AA65 / Z65*100)</f>
        <v>-1.7958585303280312</v>
      </c>
      <c r="AC65" s="132">
        <v>2145686</v>
      </c>
      <c r="AD65" s="133">
        <f>IF(D65 = D238,1,_xll.BDP(K65,$AD$3)*L65)</f>
        <v>126.57</v>
      </c>
      <c r="AE65" s="278">
        <f>AA65*AC65*T65/AD65 / AF238</f>
        <v>-5.6027560054448507E-4</v>
      </c>
      <c r="AF65" s="135"/>
    </row>
    <row r="66" spans="1:32" s="117" customFormat="1" ht="12" customHeight="1" x14ac:dyDescent="0.2">
      <c r="A66" s="120"/>
      <c r="B66" s="120">
        <v>27628</v>
      </c>
      <c r="C66" s="120" t="s">
        <v>787</v>
      </c>
      <c r="D66" s="120" t="str">
        <f>_xll.BDP(C66,$D$3)</f>
        <v>JPY</v>
      </c>
      <c r="E66" s="120" t="s">
        <v>833</v>
      </c>
      <c r="F66" s="121">
        <f>_xll.BDP(C66,$F$3)</f>
        <v>205</v>
      </c>
      <c r="G66" s="121">
        <f>_xll.BDP(C66,$G$3)</f>
        <v>211</v>
      </c>
      <c r="H66" s="122">
        <f>IF(OR(OR(G66="#N/A N/A",G66="#N/A Real Time"),OR(F66="#N/A N/A",F66="#N/A Real Time")),0,  G66 - F66)</f>
        <v>6</v>
      </c>
      <c r="I66" s="123">
        <f>IF(OR(F66=0,F66="#N/A N/A"),0,H66 / F66*100)</f>
        <v>2.9268292682926833</v>
      </c>
      <c r="J66" s="124">
        <v>5284900</v>
      </c>
      <c r="K66" s="120" t="str">
        <f>CONCATENATE(D238,D66, " Curncy")</f>
        <v>EURJPY Curncy</v>
      </c>
      <c r="L66" s="120">
        <f>IF(D66 = D238,1,_xll.BDP(K66,$L$3))</f>
        <v>1</v>
      </c>
      <c r="M66" s="260">
        <f>IF(D66 = D238,1,_xll.BDP(K66,$M$3)*L66)</f>
        <v>126.66</v>
      </c>
      <c r="N66" s="126">
        <f>H66*J66*T66/M66</f>
        <v>250350.54476551397</v>
      </c>
      <c r="O66" s="268">
        <f>N66 / Y238</f>
        <v>8.4770724447089379E-4</v>
      </c>
      <c r="P66" s="128">
        <f>IF(OR(OR(J66=0,G66 = "#N/A N/A"),G66="#N/A Real Time"),0,G66*J66*T66/M66)</f>
        <v>8803994.1575872414</v>
      </c>
      <c r="Q66" s="273">
        <f>P66 / Y238*100</f>
        <v>2.9811038097226432</v>
      </c>
      <c r="R66" s="129">
        <f>IF(Q66&lt;0,Q66,0)</f>
        <v>0</v>
      </c>
      <c r="S66" s="273">
        <f>IF(Q66&gt;0,Q66,0)</f>
        <v>2.9811038097226432</v>
      </c>
      <c r="T66" s="120">
        <f>IF(EXACT(D66,UPPER(D66)),1,0.01)/V66</f>
        <v>1</v>
      </c>
      <c r="U66" s="120">
        <v>0</v>
      </c>
      <c r="V66" s="120">
        <v>1</v>
      </c>
      <c r="W66" s="127">
        <f>IF(AND(Q66&lt;0,O66&gt;0),O66,0)</f>
        <v>0</v>
      </c>
      <c r="X66" s="127">
        <f>IF(AND(Q66&gt;0,O66&gt;0),O66,0)</f>
        <v>8.4770724447089379E-4</v>
      </c>
      <c r="Y66" s="120"/>
      <c r="Z66" s="130">
        <f>_xll.BDH(C66,$Z$3,$D$1,$D$1)</f>
        <v>208</v>
      </c>
      <c r="AA66" s="130">
        <f>IF(OR(OR(F66="#N/A N/A",F66="#N/A Real Time"),OR(Z66="#N/A N/A",Z66="#N/A Real Time")),0,  F66 - Z66)</f>
        <v>-3</v>
      </c>
      <c r="AB66" s="177">
        <f>IF(OR(Z66=0,Z66="#N/A N/A"),0,AA66 / Z66*100)</f>
        <v>-1.4423076923076923</v>
      </c>
      <c r="AC66" s="132">
        <v>5284900</v>
      </c>
      <c r="AD66" s="133">
        <f>IF(D66 = D238,1,_xll.BDP(K66,$AD$3)*L66)</f>
        <v>126.57</v>
      </c>
      <c r="AE66" s="278">
        <f>AA66*AC66*T66/AD66 / AF238</f>
        <v>-4.2244239418795201E-4</v>
      </c>
      <c r="AF66" s="135"/>
    </row>
    <row r="67" spans="1:32" s="117" customFormat="1" ht="12" customHeight="1" x14ac:dyDescent="0.2">
      <c r="A67" s="120"/>
      <c r="B67" s="120">
        <v>25547</v>
      </c>
      <c r="C67" s="120" t="s">
        <v>145</v>
      </c>
      <c r="D67" s="120" t="str">
        <f>_xll.BDP(C67,$D$3)</f>
        <v>JPY</v>
      </c>
      <c r="E67" s="120" t="s">
        <v>424</v>
      </c>
      <c r="F67" s="121">
        <f>_xll.BDP(C67,$F$3)</f>
        <v>1233</v>
      </c>
      <c r="G67" s="121">
        <f>_xll.BDP(C67,$G$3)</f>
        <v>1281</v>
      </c>
      <c r="H67" s="122">
        <f>IF(OR(OR(G67="#N/A N/A",G67="#N/A Real Time"),OR(F67="#N/A N/A",F67="#N/A Real Time")),0,  G67 - F67)</f>
        <v>48</v>
      </c>
      <c r="I67" s="123">
        <f>IF(OR(F67=0,F67="#N/A N/A"),0,H67 / F67*100)</f>
        <v>3.8929440389294405</v>
      </c>
      <c r="J67" s="124">
        <v>-84519</v>
      </c>
      <c r="K67" s="120" t="str">
        <f>CONCATENATE(D238,D67, " Curncy")</f>
        <v>EURJPY Curncy</v>
      </c>
      <c r="L67" s="120">
        <f>IF(D67 = D238,1,_xll.BDP(K67,$L$3))</f>
        <v>1</v>
      </c>
      <c r="M67" s="260">
        <f>IF(D67 = D238,1,_xll.BDP(K67,$M$3)*L67)</f>
        <v>126.66</v>
      </c>
      <c r="N67" s="126">
        <f>H67*J67*T67/M67</f>
        <v>-32029.938417811463</v>
      </c>
      <c r="O67" s="268">
        <f>N67 / Y238</f>
        <v>-1.0845596865853352E-4</v>
      </c>
      <c r="P67" s="128">
        <f>IF(OR(OR(J67=0,G67 = "#N/A N/A"),G67="#N/A Real Time"),0,G67*J67*T67/M67)</f>
        <v>-854798.98152534349</v>
      </c>
      <c r="Q67" s="273">
        <f>P67 / Y238*100</f>
        <v>-0.28944186635746133</v>
      </c>
      <c r="R67" s="129">
        <f>IF(Q67&lt;0,Q67,0)</f>
        <v>-0.28944186635746133</v>
      </c>
      <c r="S67" s="273">
        <f>IF(Q67&gt;0,Q67,0)</f>
        <v>0</v>
      </c>
      <c r="T67" s="120">
        <f>IF(EXACT(D67,UPPER(D67)),1,0.01)/V67</f>
        <v>1</v>
      </c>
      <c r="U67" s="120">
        <v>0</v>
      </c>
      <c r="V67" s="120">
        <v>1</v>
      </c>
      <c r="W67" s="127">
        <f>IF(AND(Q67&lt;0,O67&gt;0),O67,0)</f>
        <v>0</v>
      </c>
      <c r="X67" s="127">
        <f>IF(AND(Q67&gt;0,O67&gt;0),O67,0)</f>
        <v>0</v>
      </c>
      <c r="Y67" s="120"/>
      <c r="Z67" s="130">
        <f>_xll.BDH(C67,$Z$3,$D$1,$D$1)</f>
        <v>1262</v>
      </c>
      <c r="AA67" s="130">
        <f>IF(OR(OR(F67="#N/A N/A",F67="#N/A Real Time"),OR(Z67="#N/A N/A",Z67="#N/A Real Time")),0,  F67 - Z67)</f>
        <v>-29</v>
      </c>
      <c r="AB67" s="177">
        <f>IF(OR(Z67=0,Z67="#N/A N/A"),0,AA67 / Z67*100)</f>
        <v>-2.2979397781299524</v>
      </c>
      <c r="AC67" s="132">
        <v>-84519</v>
      </c>
      <c r="AD67" s="133">
        <f>IF(D67 = D238,1,_xll.BDP(K67,$AD$3)*L67)</f>
        <v>126.57</v>
      </c>
      <c r="AE67" s="278">
        <f>AA67*AC67*T67/AD67 / AF238</f>
        <v>6.530731282943063E-5</v>
      </c>
      <c r="AF67" s="135"/>
    </row>
    <row r="68" spans="1:32" s="117" customFormat="1" ht="12" customHeight="1" x14ac:dyDescent="0.2">
      <c r="A68" s="209"/>
      <c r="B68" s="120">
        <v>24443</v>
      </c>
      <c r="C68" s="120" t="s">
        <v>144</v>
      </c>
      <c r="D68" s="120" t="str">
        <f>_xll.BDP(C68,$D$3)</f>
        <v>JPY</v>
      </c>
      <c r="E68" s="120" t="s">
        <v>353</v>
      </c>
      <c r="F68" s="121">
        <f>_xll.BDP(C68,$F$3)</f>
        <v>1348</v>
      </c>
      <c r="G68" s="121">
        <f>_xll.BDP(C68,$G$3)</f>
        <v>1383</v>
      </c>
      <c r="H68" s="122">
        <f>IF(OR(OR(G68="#N/A N/A",G68="#N/A Real Time"),OR(F68="#N/A N/A",F68="#N/A Real Time")),0,  G68 - F68)</f>
        <v>35</v>
      </c>
      <c r="I68" s="123">
        <f>IF(OR(F68=0,F68="#N/A N/A"),0,H68 / F68*100)</f>
        <v>2.5964391691394662</v>
      </c>
      <c r="J68" s="124">
        <v>321802</v>
      </c>
      <c r="K68" s="120" t="str">
        <f>CONCATENATE(D238,D68, " Curncy")</f>
        <v>EURJPY Curncy</v>
      </c>
      <c r="L68" s="120">
        <f>IF(D68 = D238,1,_xll.BDP(K68,$L$3))</f>
        <v>1</v>
      </c>
      <c r="M68" s="260">
        <f>IF(D68 = D238,1,_xll.BDP(K68,$M$3)*L68)</f>
        <v>126.66</v>
      </c>
      <c r="N68" s="126">
        <f>H68*J68*T68/M68</f>
        <v>88923.65387651982</v>
      </c>
      <c r="O68" s="268">
        <f>N68 / Y238</f>
        <v>3.0110270247884824E-4</v>
      </c>
      <c r="P68" s="128">
        <f>IF(OR(OR(J68=0,G68 = "#N/A N/A"),G68="#N/A Real Time"),0,G68*J68*T68/M68)</f>
        <v>3513754.6660350547</v>
      </c>
      <c r="Q68" s="273">
        <f>P68 / Y238*100</f>
        <v>1.1897858215092776</v>
      </c>
      <c r="R68" s="129">
        <f>IF(Q68&lt;0,Q68,0)</f>
        <v>0</v>
      </c>
      <c r="S68" s="273">
        <f>IF(Q68&gt;0,Q68,0)</f>
        <v>1.1897858215092776</v>
      </c>
      <c r="T68" s="120">
        <f>IF(EXACT(D68,UPPER(D68)),1,0.01)/V68</f>
        <v>1</v>
      </c>
      <c r="U68" s="120">
        <v>0</v>
      </c>
      <c r="V68" s="120">
        <v>1</v>
      </c>
      <c r="W68" s="127">
        <f>IF(AND(Q68&lt;0,O68&gt;0),O68,0)</f>
        <v>0</v>
      </c>
      <c r="X68" s="127">
        <f>IF(AND(Q68&gt;0,O68&gt;0),O68,0)</f>
        <v>3.0110270247884824E-4</v>
      </c>
      <c r="Y68" s="209"/>
      <c r="Z68" s="130">
        <f>_xll.BDH(C68,$Z$3,$D$1,$D$1)</f>
        <v>1356</v>
      </c>
      <c r="AA68" s="130">
        <f>IF(OR(OR(F68="#N/A N/A",F68="#N/A Real Time"),OR(Z68="#N/A N/A",Z68="#N/A Real Time")),0,  F68 - Z68)</f>
        <v>-8</v>
      </c>
      <c r="AB68" s="177">
        <f>IF(OR(Z68=0,Z68="#N/A N/A"),0,AA68 / Z68*100)</f>
        <v>-0.58997050147492625</v>
      </c>
      <c r="AC68" s="132">
        <v>321802</v>
      </c>
      <c r="AD68" s="133">
        <f>IF(D68 = D238,1,_xll.BDP(K68,$AD$3)*L68)</f>
        <v>126.57</v>
      </c>
      <c r="AE68" s="278">
        <f>AA68*AC68*T68/AD68 / AF238</f>
        <v>-6.8594325889217116E-5</v>
      </c>
      <c r="AF68" s="224"/>
    </row>
    <row r="69" spans="1:32" s="117" customFormat="1" ht="12" customHeight="1" x14ac:dyDescent="0.2">
      <c r="A69" s="120"/>
      <c r="B69" s="120">
        <v>22749</v>
      </c>
      <c r="C69" s="120" t="s">
        <v>143</v>
      </c>
      <c r="D69" s="120" t="str">
        <f>_xll.BDP(C69,$D$3)</f>
        <v>JPY</v>
      </c>
      <c r="E69" s="120" t="s">
        <v>352</v>
      </c>
      <c r="F69" s="121">
        <f>_xll.BDP(C69,$F$3)</f>
        <v>7999</v>
      </c>
      <c r="G69" s="121">
        <f>_xll.BDP(C69,$G$3)</f>
        <v>8152</v>
      </c>
      <c r="H69" s="122">
        <f>IF(OR(OR(G69="#N/A N/A",G69="#N/A Real Time"),OR(F69="#N/A N/A",F69="#N/A Real Time")),0,  G69 - F69)</f>
        <v>153</v>
      </c>
      <c r="I69" s="123">
        <f>IF(OR(F69=0,F69="#N/A N/A"),0,H69 / F69*100)</f>
        <v>1.9127390923865482</v>
      </c>
      <c r="J69" s="124">
        <v>279513</v>
      </c>
      <c r="K69" s="120" t="str">
        <f>CONCATENATE(D238,D69, " Curncy")</f>
        <v>EURJPY Curncy</v>
      </c>
      <c r="L69" s="120">
        <f>IF(D69 = D238,1,_xll.BDP(K69,$L$3))</f>
        <v>1</v>
      </c>
      <c r="M69" s="260">
        <f>IF(D69 = D238,1,_xll.BDP(K69,$M$3)*L69)</f>
        <v>126.66</v>
      </c>
      <c r="N69" s="126">
        <f>H69*J69*T69/M69</f>
        <v>337640.05210800568</v>
      </c>
      <c r="O69" s="268">
        <f>N69 / Y238</f>
        <v>1.1432765942793091E-3</v>
      </c>
      <c r="P69" s="128">
        <f>IF(OR(OR(J69=0,G69 = "#N/A N/A"),G69="#N/A Real Time"),0,G69*J69*T69/M69)</f>
        <v>17989815.063950736</v>
      </c>
      <c r="Q69" s="273">
        <f>P69 / Y238*100</f>
        <v>6.0914972526568159</v>
      </c>
      <c r="R69" s="129">
        <f>IF(Q69&lt;0,Q69,0)</f>
        <v>0</v>
      </c>
      <c r="S69" s="273">
        <f>IF(Q69&gt;0,Q69,0)</f>
        <v>6.0914972526568159</v>
      </c>
      <c r="T69" s="120">
        <f>IF(EXACT(D69,UPPER(D69)),1,0.01)/V69</f>
        <v>1</v>
      </c>
      <c r="U69" s="120">
        <v>0</v>
      </c>
      <c r="V69" s="120">
        <v>1</v>
      </c>
      <c r="W69" s="127">
        <f>IF(AND(Q69&lt;0,O69&gt;0),O69,0)</f>
        <v>0</v>
      </c>
      <c r="X69" s="127">
        <f>IF(AND(Q69&gt;0,O69&gt;0),O69,0)</f>
        <v>1.1432765942793091E-3</v>
      </c>
      <c r="Y69" s="120"/>
      <c r="Z69" s="130">
        <f>_xll.BDH(C69,$Z$3,$D$1,$D$1)</f>
        <v>8076</v>
      </c>
      <c r="AA69" s="130">
        <f>IF(OR(OR(F69="#N/A N/A",F69="#N/A Real Time"),OR(Z69="#N/A N/A",Z69="#N/A Real Time")),0,  F69 - Z69)</f>
        <v>-77</v>
      </c>
      <c r="AB69" s="177">
        <f>IF(OR(Z69=0,Z69="#N/A N/A"),0,AA69 / Z69*100)</f>
        <v>-0.95344229816740966</v>
      </c>
      <c r="AC69" s="132">
        <v>279513</v>
      </c>
      <c r="AD69" s="133">
        <f>IF(D69 = D238,1,_xll.BDP(K69,$AD$3)*L69)</f>
        <v>126.57</v>
      </c>
      <c r="AE69" s="278">
        <f>AA69*AC69*T69/AD69 / AF238</f>
        <v>-5.7345877571651251E-4</v>
      </c>
      <c r="AF69" s="135"/>
    </row>
    <row r="70" spans="1:32" s="117" customFormat="1" ht="12" customHeight="1" x14ac:dyDescent="0.2">
      <c r="A70" s="209"/>
      <c r="B70" s="120">
        <v>26491</v>
      </c>
      <c r="C70" s="120" t="s">
        <v>1442</v>
      </c>
      <c r="D70" s="120" t="str">
        <f>_xll.BDP(C70,$D$3)</f>
        <v>JPY</v>
      </c>
      <c r="E70" s="120" t="s">
        <v>1443</v>
      </c>
      <c r="F70" s="121">
        <f>_xll.BDP(C70,$F$3)</f>
        <v>1453</v>
      </c>
      <c r="G70" s="121">
        <f>_xll.BDP(C70,$G$3)</f>
        <v>1505</v>
      </c>
      <c r="H70" s="122">
        <f>IF(OR(OR(G70="#N/A N/A",G70="#N/A Real Time"),OR(F70="#N/A N/A",F70="#N/A Real Time")),0,  G70 - F70)</f>
        <v>52</v>
      </c>
      <c r="I70" s="123">
        <f>IF(OR(F70=0,F70="#N/A N/A"),0,H70 / F70*100)</f>
        <v>3.5788024776324847</v>
      </c>
      <c r="J70" s="124">
        <v>70060</v>
      </c>
      <c r="K70" s="120" t="str">
        <f>CONCATENATE(D238,D70, " Curncy")</f>
        <v>EURJPY Curncy</v>
      </c>
      <c r="L70" s="120">
        <f>IF(D70 = D238,1,_xll.BDP(K70,$L$3))</f>
        <v>1</v>
      </c>
      <c r="M70" s="260">
        <f>IF(D70 = D238,1,_xll.BDP(K70,$M$3)*L70)</f>
        <v>126.66</v>
      </c>
      <c r="N70" s="126">
        <f>H70*J70*T70/M70</f>
        <v>28762.987525659246</v>
      </c>
      <c r="O70" s="268">
        <f>N70 / Y238</f>
        <v>9.7393808034109845E-5</v>
      </c>
      <c r="P70" s="128">
        <f>IF(OR(OR(J70=0,G70 = "#N/A N/A"),G70="#N/A Real Time"),0,G70*J70*T70/M70)</f>
        <v>832467.23511763779</v>
      </c>
      <c r="Q70" s="273">
        <f>P70 / Y238*100</f>
        <v>0.28188015594487559</v>
      </c>
      <c r="R70" s="129">
        <f>IF(Q70&lt;0,Q70,0)</f>
        <v>0</v>
      </c>
      <c r="S70" s="273">
        <f>IF(Q70&gt;0,Q70,0)</f>
        <v>0.28188015594487559</v>
      </c>
      <c r="T70" s="120">
        <f>IF(EXACT(D70,UPPER(D70)),1,0.01)/V70</f>
        <v>1</v>
      </c>
      <c r="U70" s="120">
        <v>0</v>
      </c>
      <c r="V70" s="120">
        <v>1</v>
      </c>
      <c r="W70" s="127">
        <f>IF(AND(Q70&lt;0,O70&gt;0),O70,0)</f>
        <v>0</v>
      </c>
      <c r="X70" s="127">
        <f>IF(AND(Q70&gt;0,O70&gt;0),O70,0)</f>
        <v>9.7393808034109845E-5</v>
      </c>
      <c r="Y70" s="209"/>
      <c r="Z70" s="130">
        <f>_xll.BDH(C70,$Z$3,$D$1,$D$1)</f>
        <v>1487</v>
      </c>
      <c r="AA70" s="130">
        <f>IF(OR(OR(F70="#N/A N/A",F70="#N/A Real Time"),OR(Z70="#N/A N/A",Z70="#N/A Real Time")),0,  F70 - Z70)</f>
        <v>-34</v>
      </c>
      <c r="AB70" s="177">
        <f>IF(OR(Z70=0,Z70="#N/A N/A"),0,AA70 / Z70*100)</f>
        <v>-2.2864828513786146</v>
      </c>
      <c r="AC70" s="132">
        <v>70060</v>
      </c>
      <c r="AD70" s="133">
        <f>IF(D70 = D238,1,_xll.BDP(K70,$AD$3)*L70)</f>
        <v>126.57</v>
      </c>
      <c r="AE70" s="278">
        <f>AA70*AC70*T70/AD70 / AF238</f>
        <v>-6.3468541230768749E-5</v>
      </c>
      <c r="AF70" s="224"/>
    </row>
    <row r="71" spans="1:32" s="117" customFormat="1" ht="12" customHeight="1" x14ac:dyDescent="0.2">
      <c r="A71" s="102" t="s">
        <v>1394</v>
      </c>
      <c r="B71" s="102"/>
      <c r="C71" s="102"/>
      <c r="D71" s="102"/>
      <c r="E71" s="102" t="s">
        <v>21</v>
      </c>
      <c r="F71" s="136"/>
      <c r="G71" s="136"/>
      <c r="H71" s="137"/>
      <c r="I71" s="138"/>
      <c r="J71" s="139"/>
      <c r="K71" s="102"/>
      <c r="L71" s="102"/>
      <c r="M71" s="263"/>
      <c r="N71" s="158">
        <f xml:space="preserve"> SUM(N63:N70)</f>
        <v>828023.84967629996</v>
      </c>
      <c r="O71" s="270">
        <f xml:space="preserve"> SUM(O63:O70)</f>
        <v>2.8037558960485563E-3</v>
      </c>
      <c r="P71" s="141">
        <f xml:space="preserve"> SUM(P63:P70)</f>
        <v>41147511.954839729</v>
      </c>
      <c r="Q71" s="275">
        <f xml:space="preserve"> SUM(Q63:Q70)</f>
        <v>13.932881196140801</v>
      </c>
      <c r="R71" s="142">
        <f xml:space="preserve"> SUM(R63:R70)</f>
        <v>-0.28944186635746133</v>
      </c>
      <c r="S71" s="275">
        <f xml:space="preserve"> SUM(S63:S70)</f>
        <v>14.222323062498262</v>
      </c>
      <c r="T71" s="102"/>
      <c r="U71" s="102"/>
      <c r="V71" s="102"/>
      <c r="W71" s="143">
        <f xml:space="preserve"> SUM(W63:W70)</f>
        <v>0</v>
      </c>
      <c r="X71" s="143">
        <f xml:space="preserve"> SUM(X63:X70)</f>
        <v>2.9122118647070898E-3</v>
      </c>
      <c r="Y71" s="102"/>
      <c r="Z71" s="144"/>
      <c r="AA71" s="144"/>
      <c r="AB71" s="178"/>
      <c r="AC71" s="145"/>
      <c r="AD71" s="146"/>
      <c r="AE71" s="280">
        <f xml:space="preserve"> SUM(AE63:AE70)</f>
        <v>-1.8243107342161198E-3</v>
      </c>
      <c r="AF71" s="171"/>
    </row>
    <row r="72" spans="1:32" s="117" customFormat="1" ht="12" customHeight="1" x14ac:dyDescent="0.2">
      <c r="A72" s="120"/>
      <c r="B72" s="120"/>
      <c r="C72" s="120"/>
      <c r="D72" s="120"/>
      <c r="E72" s="120"/>
      <c r="F72" s="121"/>
      <c r="G72" s="121"/>
      <c r="H72" s="122"/>
      <c r="I72" s="123"/>
      <c r="J72" s="124"/>
      <c r="K72" s="120"/>
      <c r="L72" s="120"/>
      <c r="M72" s="260"/>
      <c r="N72" s="126"/>
      <c r="O72" s="268"/>
      <c r="P72" s="128"/>
      <c r="Q72" s="273"/>
      <c r="R72" s="129"/>
      <c r="S72" s="273"/>
      <c r="T72" s="120"/>
      <c r="U72" s="120"/>
      <c r="V72" s="120"/>
      <c r="W72" s="127"/>
      <c r="X72" s="127"/>
      <c r="Y72" s="120"/>
      <c r="Z72" s="130"/>
      <c r="AA72" s="130"/>
      <c r="AB72" s="131"/>
      <c r="AC72" s="132"/>
      <c r="AD72" s="133"/>
      <c r="AE72" s="278"/>
      <c r="AF72" s="135"/>
    </row>
    <row r="73" spans="1:32" x14ac:dyDescent="0.2">
      <c r="A73" s="120"/>
      <c r="B73" s="120">
        <v>28269</v>
      </c>
      <c r="C73" s="120" t="s">
        <v>1615</v>
      </c>
      <c r="D73" s="120" t="str">
        <f>_xll.BDP(C73,$D$3)</f>
        <v>EUR</v>
      </c>
      <c r="E73" s="120" t="s">
        <v>1616</v>
      </c>
      <c r="F73" s="121">
        <f>_xll.BDP(C73,$F$3)</f>
        <v>693.8</v>
      </c>
      <c r="G73" s="121">
        <f>_xll.BDP(C73,$G$3)</f>
        <v>701</v>
      </c>
      <c r="H73" s="122">
        <f>IF(OR(OR(G73="#N/A N/A",G73="#N/A Real Time"),OR(F73="#N/A N/A",F73="#N/A Real Time")),0,  G73 - F73)</f>
        <v>7.2000000000000455</v>
      </c>
      <c r="I73" s="123">
        <f>IF(OR(F73=0,F73="#N/A N/A"),0,H73 / F73*100)</f>
        <v>1.0377630441049361</v>
      </c>
      <c r="J73" s="124">
        <v>-3802</v>
      </c>
      <c r="K73" s="120" t="str">
        <f>CONCATENATE(D238,D73, " Curncy")</f>
        <v>EUREUR Curncy</v>
      </c>
      <c r="L73" s="120">
        <f>IF(D73 = D238,1,_xll.BDP(K73,$L$3))</f>
        <v>1</v>
      </c>
      <c r="M73" s="260">
        <f>IF(D73 = D238,1,_xll.BDP(K73,$M$3)*L73)</f>
        <v>1</v>
      </c>
      <c r="N73" s="126">
        <f>H73*J73*T73/M73</f>
        <v>-27374.400000000172</v>
      </c>
      <c r="O73" s="268">
        <f>N73 / Y238</f>
        <v>-9.2691938077383239E-5</v>
      </c>
      <c r="P73" s="128">
        <f>IF(OR(OR(J73=0,G73 = "#N/A N/A"),G73="#N/A Real Time"),0,G73*J73*T73/M73)</f>
        <v>-2665202</v>
      </c>
      <c r="Q73" s="273">
        <f>P73 / Y238*100</f>
        <v>-0.90245900822562841</v>
      </c>
      <c r="R73" s="129">
        <f>IF(Q73&lt;0,Q73,0)</f>
        <v>-0.90245900822562841</v>
      </c>
      <c r="S73" s="273">
        <f>IF(Q73&gt;0,Q73,0)</f>
        <v>0</v>
      </c>
      <c r="T73" s="120">
        <f>IF(EXACT(D73,UPPER(D73)),1,0.01)/V73</f>
        <v>1</v>
      </c>
      <c r="U73" s="120">
        <v>0</v>
      </c>
      <c r="V73" s="120">
        <v>1</v>
      </c>
      <c r="W73" s="127">
        <f>IF(AND(Q73&lt;0,O73&gt;0),O73,0)</f>
        <v>0</v>
      </c>
      <c r="X73" s="127">
        <f>IF(AND(Q73&gt;0,O73&gt;0),O73,0)</f>
        <v>0</v>
      </c>
      <c r="Y73" s="120"/>
      <c r="Z73" s="130">
        <f>_xll.BDH(C73,$Z$3,$D$1,$D$1)</f>
        <v>686.8</v>
      </c>
      <c r="AA73" s="130">
        <f>IF(OR(OR(F73="#N/A N/A",F73="#N/A Real Time"),OR(Z73="#N/A N/A",Z73="#N/A Real Time")),0,  F73 - Z73)</f>
        <v>7</v>
      </c>
      <c r="AB73" s="177">
        <f>IF(OR(Z73=0,Z73="#N/A N/A"),0,AA73 / Z73*100)</f>
        <v>1.0192195690157253</v>
      </c>
      <c r="AC73" s="132">
        <v>-3802</v>
      </c>
      <c r="AD73" s="133">
        <f>IF(D73 = D238,1,_xll.BDP(K73,$AD$3)*L73)</f>
        <v>1</v>
      </c>
      <c r="AE73" s="278">
        <f>AA73*AC73*T73/AD73 / AF238</f>
        <v>-8.9753294569728262E-5</v>
      </c>
      <c r="AF73" s="135"/>
    </row>
    <row r="74" spans="1:32" s="117" customFormat="1" ht="12" customHeight="1" x14ac:dyDescent="0.2">
      <c r="A74" s="209"/>
      <c r="B74" s="120">
        <v>2011</v>
      </c>
      <c r="C74" s="120" t="s">
        <v>139</v>
      </c>
      <c r="D74" s="120" t="str">
        <f>_xll.BDP(C74,$D$3)</f>
        <v>EUR</v>
      </c>
      <c r="E74" s="120" t="s">
        <v>349</v>
      </c>
      <c r="F74" s="121">
        <f>_xll.BDP(C74,$F$3)</f>
        <v>20.055</v>
      </c>
      <c r="G74" s="121">
        <f>_xll.BDP(C74,$G$3)</f>
        <v>20.239999999999998</v>
      </c>
      <c r="H74" s="122">
        <f>IF(OR(OR(G74="#N/A N/A",G74="#N/A Real Time"),OR(F74="#N/A N/A",F74="#N/A Real Time")),0,  G74 - F74)</f>
        <v>0.18499999999999872</v>
      </c>
      <c r="I74" s="123">
        <f>IF(OR(F74=0,F74="#N/A N/A"),0,H74 / F74*100)</f>
        <v>0.92246322612814136</v>
      </c>
      <c r="J74" s="124">
        <v>-147469</v>
      </c>
      <c r="K74" s="120" t="str">
        <f>CONCATENATE(D238,D74, " Curncy")</f>
        <v>EUREUR Curncy</v>
      </c>
      <c r="L74" s="120">
        <f>IF(D74 = D238,1,_xll.BDP(K74,$L$3))</f>
        <v>1</v>
      </c>
      <c r="M74" s="260">
        <f>IF(D74 = D238,1,_xll.BDP(K74,$M$3)*L74)</f>
        <v>1</v>
      </c>
      <c r="N74" s="126">
        <f>H74*J74*T74/M74</f>
        <v>-27281.76499999981</v>
      </c>
      <c r="O74" s="268">
        <f>N74 / Y238</f>
        <v>-9.2378268455991285E-5</v>
      </c>
      <c r="P74" s="128">
        <f>IF(OR(OR(J74=0,G74 = "#N/A N/A"),G74="#N/A Real Time"),0,G74*J74*T74/M74)</f>
        <v>-2984772.5599999996</v>
      </c>
      <c r="Q74" s="273">
        <f>P74 / Y238*100</f>
        <v>-1.0106681911077169</v>
      </c>
      <c r="R74" s="129">
        <f>IF(Q74&lt;0,Q74,0)</f>
        <v>-1.0106681911077169</v>
      </c>
      <c r="S74" s="273">
        <f>IF(Q74&gt;0,Q74,0)</f>
        <v>0</v>
      </c>
      <c r="T74" s="120">
        <f>IF(EXACT(D74,UPPER(D74)),1,0.01)/V74</f>
        <v>1</v>
      </c>
      <c r="U74" s="120">
        <v>0</v>
      </c>
      <c r="V74" s="120">
        <v>1</v>
      </c>
      <c r="W74" s="127">
        <f>IF(AND(Q74&lt;0,O74&gt;0),O74,0)</f>
        <v>0</v>
      </c>
      <c r="X74" s="127">
        <f>IF(AND(Q74&gt;0,O74&gt;0),O74,0)</f>
        <v>0</v>
      </c>
      <c r="Y74" s="209"/>
      <c r="Z74" s="130">
        <f>_xll.BDH(C74,$Z$3,$D$1,$D$1)</f>
        <v>19.597999999999999</v>
      </c>
      <c r="AA74" s="130">
        <f>IF(OR(OR(F74="#N/A N/A",F74="#N/A Real Time"),OR(Z74="#N/A N/A",Z74="#N/A Real Time")),0,  F74 - Z74)</f>
        <v>0.45700000000000074</v>
      </c>
      <c r="AB74" s="177">
        <f>IF(OR(Z74=0,Z74="#N/A N/A"),0,AA74 / Z74*100)</f>
        <v>2.3318705990407222</v>
      </c>
      <c r="AC74" s="132">
        <v>-147469</v>
      </c>
      <c r="AD74" s="133">
        <f>IF(D74 = D238,1,_xll.BDP(K74,$AD$3)*L74)</f>
        <v>1</v>
      </c>
      <c r="AE74" s="278">
        <f>AA74*AC74*T74/AD74 / AF238</f>
        <v>-2.2727788640507999E-4</v>
      </c>
      <c r="AF74" s="224"/>
    </row>
    <row r="75" spans="1:32" x14ac:dyDescent="0.2">
      <c r="A75" s="120"/>
      <c r="B75" s="120">
        <v>1650</v>
      </c>
      <c r="C75" s="120" t="s">
        <v>705</v>
      </c>
      <c r="D75" s="120" t="str">
        <f>_xll.BDP(C75,$D$3)</f>
        <v>EUR</v>
      </c>
      <c r="E75" s="120" t="s">
        <v>737</v>
      </c>
      <c r="F75" s="121">
        <f>_xll.BDP(C75,$F$3)</f>
        <v>178.72</v>
      </c>
      <c r="G75" s="121">
        <f>_xll.BDP(C75,$G$3)</f>
        <v>178.54</v>
      </c>
      <c r="H75" s="122">
        <f>IF(OR(OR(G75="#N/A N/A",G75="#N/A Real Time"),OR(F75="#N/A N/A",F75="#N/A Real Time")),0,  G75 - F75)</f>
        <v>-0.18000000000000682</v>
      </c>
      <c r="I75" s="123">
        <f>IF(OR(F75=0,F75="#N/A N/A"),0,H75 / F75*100)</f>
        <v>-0.1007162041181775</v>
      </c>
      <c r="J75" s="124">
        <v>-22868</v>
      </c>
      <c r="K75" s="120" t="str">
        <f>CONCATENATE(D238,D75, " Curncy")</f>
        <v>EUREUR Curncy</v>
      </c>
      <c r="L75" s="120">
        <f>IF(D75 = D238,1,_xll.BDP(K75,$L$3))</f>
        <v>1</v>
      </c>
      <c r="M75" s="260">
        <f>IF(D75 = D238,1,_xll.BDP(K75,$M$3)*L75)</f>
        <v>1</v>
      </c>
      <c r="N75" s="126">
        <f>H75*J75*T75/M75</f>
        <v>4116.2400000001562</v>
      </c>
      <c r="O75" s="268">
        <f>N75 / Y238</f>
        <v>1.3937922408953624E-5</v>
      </c>
      <c r="P75" s="128">
        <f>IF(OR(OR(J75=0,G75 = "#N/A N/A"),G75="#N/A Real Time"),0,G75*J75*T75/M75)</f>
        <v>-4082852.7199999997</v>
      </c>
      <c r="Q75" s="273">
        <f>P75 / Y238*100</f>
        <v>-1.3824870371636029</v>
      </c>
      <c r="R75" s="129">
        <f>IF(Q75&lt;0,Q75,0)</f>
        <v>-1.3824870371636029</v>
      </c>
      <c r="S75" s="273">
        <f>IF(Q75&gt;0,Q75,0)</f>
        <v>0</v>
      </c>
      <c r="T75" s="120">
        <f>IF(EXACT(D75,UPPER(D75)),1,0.01)/V75</f>
        <v>1</v>
      </c>
      <c r="U75" s="120">
        <v>0</v>
      </c>
      <c r="V75" s="120">
        <v>1</v>
      </c>
      <c r="W75" s="127">
        <f>IF(AND(Q75&lt;0,O75&gt;0),O75,0)</f>
        <v>1.3937922408953624E-5</v>
      </c>
      <c r="X75" s="127">
        <f>IF(AND(Q75&gt;0,O75&gt;0),O75,0)</f>
        <v>0</v>
      </c>
      <c r="Y75" s="120"/>
      <c r="Z75" s="130">
        <f>_xll.BDH(C75,$Z$3,$D$1,$D$1)</f>
        <v>176.3</v>
      </c>
      <c r="AA75" s="130">
        <f>IF(OR(OR(F75="#N/A N/A",F75="#N/A Real Time"),OR(Z75="#N/A N/A",Z75="#N/A Real Time")),0,  F75 - Z75)</f>
        <v>2.4199999999999875</v>
      </c>
      <c r="AB75" s="177">
        <f>IF(OR(Z75=0,Z75="#N/A N/A"),0,AA75 / Z75*100)</f>
        <v>1.3726602382302822</v>
      </c>
      <c r="AC75" s="132">
        <v>-22868</v>
      </c>
      <c r="AD75" s="133">
        <f>IF(D75 = D238,1,_xll.BDP(K75,$AD$3)*L75)</f>
        <v>1</v>
      </c>
      <c r="AE75" s="278">
        <f>AA75*AC75*T75/AD75 / AF238</f>
        <v>-1.866310056110955E-4</v>
      </c>
      <c r="AF75" s="135"/>
    </row>
    <row r="76" spans="1:32" x14ac:dyDescent="0.2">
      <c r="A76" s="120"/>
      <c r="B76" s="120">
        <v>63</v>
      </c>
      <c r="C76" s="120" t="s">
        <v>138</v>
      </c>
      <c r="D76" s="120" t="str">
        <f>_xll.BDP(C76,$D$3)</f>
        <v>EUR</v>
      </c>
      <c r="E76" s="120" t="s">
        <v>348</v>
      </c>
      <c r="F76" s="121">
        <f>_xll.BDP(C76,$F$3)</f>
        <v>63.6</v>
      </c>
      <c r="G76" s="121">
        <f>_xll.BDP(C76,$G$3)</f>
        <v>63.4</v>
      </c>
      <c r="H76" s="122">
        <f>IF(OR(OR(G76="#N/A N/A",G76="#N/A Real Time"),OR(F76="#N/A N/A",F76="#N/A Real Time")),0,  G76 - F76)</f>
        <v>-0.20000000000000284</v>
      </c>
      <c r="I76" s="123">
        <f>IF(OR(F76=0,F76="#N/A N/A"),0,H76 / F76*100)</f>
        <v>-0.31446540880503587</v>
      </c>
      <c r="J76" s="124">
        <v>127078</v>
      </c>
      <c r="K76" s="120" t="str">
        <f>CONCATENATE(D238,D76, " Curncy")</f>
        <v>EUREUR Curncy</v>
      </c>
      <c r="L76" s="120">
        <f>IF(D76 = D238,1,_xll.BDP(K76,$L$3))</f>
        <v>1</v>
      </c>
      <c r="M76" s="260">
        <f>IF(D76 = D238,1,_xll.BDP(K76,$M$3)*L76)</f>
        <v>1</v>
      </c>
      <c r="N76" s="126">
        <f>H76*J76*T76/M76</f>
        <v>-25415.600000000362</v>
      </c>
      <c r="O76" s="268">
        <f>N76 / Y238</f>
        <v>-8.6059282446357193E-5</v>
      </c>
      <c r="P76" s="128">
        <f>IF(OR(OR(J76=0,G76 = "#N/A N/A"),G76="#N/A Real Time"),0,G76*J76*T76/M76)</f>
        <v>8056745.2000000002</v>
      </c>
      <c r="Q76" s="273">
        <f>P76 / Y238*100</f>
        <v>2.7280792535494842</v>
      </c>
      <c r="R76" s="129">
        <f>IF(Q76&lt;0,Q76,0)</f>
        <v>0</v>
      </c>
      <c r="S76" s="273">
        <f>IF(Q76&gt;0,Q76,0)</f>
        <v>2.7280792535494842</v>
      </c>
      <c r="T76" s="120">
        <f>IF(EXACT(D76,UPPER(D76)),1,0.01)/V76</f>
        <v>1</v>
      </c>
      <c r="U76" s="120">
        <v>0</v>
      </c>
      <c r="V76" s="120">
        <v>1</v>
      </c>
      <c r="W76" s="127">
        <f>IF(AND(Q76&lt;0,O76&gt;0),O76,0)</f>
        <v>0</v>
      </c>
      <c r="X76" s="127">
        <f>IF(AND(Q76&gt;0,O76&gt;0),O76,0)</f>
        <v>0</v>
      </c>
      <c r="Y76" s="120"/>
      <c r="Z76" s="130">
        <f>_xll.BDH(C76,$Z$3,$D$1,$D$1)</f>
        <v>63</v>
      </c>
      <c r="AA76" s="130">
        <f>IF(OR(OR(F76="#N/A N/A",F76="#N/A Real Time"),OR(Z76="#N/A N/A",Z76="#N/A Real Time")),0,  F76 - Z76)</f>
        <v>0.60000000000000142</v>
      </c>
      <c r="AB76" s="177">
        <f>IF(OR(Z76=0,Z76="#N/A N/A"),0,AA76 / Z76*100)</f>
        <v>0.95238095238095477</v>
      </c>
      <c r="AC76" s="132">
        <v>127078</v>
      </c>
      <c r="AD76" s="133">
        <f>IF(D76 = D238,1,_xll.BDP(K76,$AD$3)*L76)</f>
        <v>1</v>
      </c>
      <c r="AE76" s="278">
        <f>AA76*AC76*T76/AD76 / AF238</f>
        <v>2.5713539867735678E-4</v>
      </c>
      <c r="AF76" s="135"/>
    </row>
    <row r="77" spans="1:32" x14ac:dyDescent="0.2">
      <c r="A77" s="102" t="s">
        <v>1395</v>
      </c>
      <c r="B77" s="102"/>
      <c r="C77" s="102"/>
      <c r="D77" s="102"/>
      <c r="E77" s="102" t="s">
        <v>136</v>
      </c>
      <c r="F77" s="136"/>
      <c r="G77" s="136"/>
      <c r="H77" s="137"/>
      <c r="I77" s="138"/>
      <c r="J77" s="139"/>
      <c r="K77" s="102"/>
      <c r="L77" s="102"/>
      <c r="M77" s="263"/>
      <c r="N77" s="158">
        <f xml:space="preserve"> SUM(N72:N76)</f>
        <v>-75955.525000000183</v>
      </c>
      <c r="O77" s="270">
        <f xml:space="preserve"> SUM(O72:O76)</f>
        <v>-2.5719156657077807E-4</v>
      </c>
      <c r="P77" s="141">
        <f xml:space="preserve"> SUM(P72:P76)</f>
        <v>-1676082.0799999991</v>
      </c>
      <c r="Q77" s="275">
        <f xml:space="preserve"> SUM(Q72:Q76)</f>
        <v>-0.56753498294746363</v>
      </c>
      <c r="R77" s="142">
        <f xml:space="preserve"> SUM(R72:R76)</f>
        <v>-3.2956142364969478</v>
      </c>
      <c r="S77" s="275">
        <f xml:space="preserve"> SUM(S72:S76)</f>
        <v>2.7280792535494842</v>
      </c>
      <c r="T77" s="102"/>
      <c r="U77" s="102"/>
      <c r="V77" s="102"/>
      <c r="W77" s="143">
        <f xml:space="preserve"> SUM(W72:W76)</f>
        <v>1.3937922408953624E-5</v>
      </c>
      <c r="X77" s="143">
        <f xml:space="preserve"> SUM(X72:X76)</f>
        <v>0</v>
      </c>
      <c r="Y77" s="102"/>
      <c r="Z77" s="144"/>
      <c r="AA77" s="144"/>
      <c r="AB77" s="178"/>
      <c r="AC77" s="145"/>
      <c r="AD77" s="146"/>
      <c r="AE77" s="280">
        <f xml:space="preserve"> SUM(AE72:AE76)</f>
        <v>-2.4652678790854695E-4</v>
      </c>
      <c r="AF77" s="171"/>
    </row>
    <row r="78" spans="1:32" x14ac:dyDescent="0.2">
      <c r="A78" s="120"/>
      <c r="B78" s="120"/>
      <c r="C78" s="120"/>
      <c r="D78" s="120"/>
      <c r="E78" s="120"/>
      <c r="F78" s="121"/>
      <c r="G78" s="121"/>
      <c r="H78" s="122"/>
      <c r="I78" s="123"/>
      <c r="J78" s="124"/>
      <c r="K78" s="120"/>
      <c r="L78" s="120"/>
      <c r="M78" s="260"/>
      <c r="N78" s="126"/>
      <c r="O78" s="268"/>
      <c r="P78" s="128"/>
      <c r="Q78" s="273"/>
      <c r="R78" s="129"/>
      <c r="S78" s="273"/>
      <c r="T78" s="120"/>
      <c r="U78" s="120"/>
      <c r="V78" s="120"/>
      <c r="W78" s="127"/>
      <c r="X78" s="127"/>
      <c r="Y78" s="120"/>
      <c r="Z78" s="130"/>
      <c r="AA78" s="130"/>
      <c r="AB78" s="131"/>
      <c r="AC78" s="132"/>
      <c r="AD78" s="133"/>
      <c r="AE78" s="278"/>
      <c r="AF78" s="135"/>
    </row>
    <row r="79" spans="1:32" x14ac:dyDescent="0.2">
      <c r="A79" s="120"/>
      <c r="B79" s="120">
        <v>24498</v>
      </c>
      <c r="C79" s="120" t="s">
        <v>135</v>
      </c>
      <c r="D79" s="120" t="str">
        <f>_xll.BDP(C79,$D$3)</f>
        <v>NOK</v>
      </c>
      <c r="E79" s="120" t="s">
        <v>310</v>
      </c>
      <c r="F79" s="121">
        <f>_xll.BDP(C79,$F$3)</f>
        <v>306.8</v>
      </c>
      <c r="G79" s="121">
        <f>_xll.BDP(C79,$G$3)</f>
        <v>306.10000000000002</v>
      </c>
      <c r="H79" s="122">
        <f>IF(OR(OR(G79="#N/A N/A",G79="#N/A Real Time"),OR(F79="#N/A N/A",F79="#N/A Real Time")),0,  G79 - F79)</f>
        <v>-0.69999999999998863</v>
      </c>
      <c r="I79" s="123">
        <f>IF(OR(F79=0,F79="#N/A N/A"),0,H79 / F79*100)</f>
        <v>-0.22816166883963124</v>
      </c>
      <c r="J79" s="124">
        <v>439446</v>
      </c>
      <c r="K79" s="120" t="str">
        <f>CONCATENATE(D238,D79, " Curncy")</f>
        <v>EURNOK Curncy</v>
      </c>
      <c r="L79" s="120">
        <f>IF(D79 = D238,1,_xll.BDP(K79,$L$3))</f>
        <v>1</v>
      </c>
      <c r="M79" s="260">
        <f>IF(D79 = D238,1,_xll.BDP(K79,$M$3)*L79)</f>
        <v>9.6133000000000006</v>
      </c>
      <c r="N79" s="126">
        <f>H79*J79*T79/M79</f>
        <v>-31998.606097801483</v>
      </c>
      <c r="O79" s="268">
        <f>N79 / Y238</f>
        <v>-1.0834987488237091E-4</v>
      </c>
      <c r="P79" s="128">
        <f>IF(OR(OR(J79=0,G79 = "#N/A N/A"),G79="#N/A Real Time"),0,G79*J79*T79/M79)</f>
        <v>13992533.323624562</v>
      </c>
      <c r="Q79" s="273">
        <f>P79 / Y238*100</f>
        <v>4.7379852430706109</v>
      </c>
      <c r="R79" s="129">
        <f>IF(Q79&lt;0,Q79,0)</f>
        <v>0</v>
      </c>
      <c r="S79" s="273">
        <f>IF(Q79&gt;0,Q79,0)</f>
        <v>4.7379852430706109</v>
      </c>
      <c r="T79" s="120">
        <f>IF(EXACT(D79,UPPER(D79)),1,0.01)/V79</f>
        <v>1</v>
      </c>
      <c r="U79" s="120">
        <v>0</v>
      </c>
      <c r="V79" s="120">
        <v>1</v>
      </c>
      <c r="W79" s="127">
        <f>IF(AND(Q79&lt;0,O79&gt;0),O79,0)</f>
        <v>0</v>
      </c>
      <c r="X79" s="127">
        <f>IF(AND(Q79&gt;0,O79&gt;0),O79,0)</f>
        <v>0</v>
      </c>
      <c r="Y79" s="120"/>
      <c r="Z79" s="130">
        <f>_xll.BDH(C79,$Z$3,$D$1,$D$1)</f>
        <v>308.7</v>
      </c>
      <c r="AA79" s="130">
        <f>IF(OR(OR(F79="#N/A N/A",F79="#N/A Real Time"),OR(Z79="#N/A N/A",Z79="#N/A Real Time")),0,  F79 - Z79)</f>
        <v>-1.8999999999999773</v>
      </c>
      <c r="AB79" s="177">
        <f>IF(OR(Z79=0,Z79="#N/A N/A"),0,AA79 / Z79*100)</f>
        <v>-0.61548428895366936</v>
      </c>
      <c r="AC79" s="132">
        <v>439446</v>
      </c>
      <c r="AD79" s="133">
        <f>IF(D79 = D238,1,_xll.BDP(K79,$AD$3)*L79)</f>
        <v>9.5894999999999992</v>
      </c>
      <c r="AE79" s="278">
        <f>AA79*AC79*T79/AD79 / AF238</f>
        <v>-2.9363201121851136E-4</v>
      </c>
      <c r="AF79" s="135"/>
    </row>
    <row r="80" spans="1:32" x14ac:dyDescent="0.2">
      <c r="A80" s="209"/>
      <c r="B80" s="120">
        <v>565</v>
      </c>
      <c r="C80" s="120" t="s">
        <v>133</v>
      </c>
      <c r="D80" s="120" t="str">
        <f>_xll.BDP(C80,$D$3)</f>
        <v>NOK</v>
      </c>
      <c r="E80" s="120" t="s">
        <v>301</v>
      </c>
      <c r="F80" s="121">
        <f>_xll.BDP(C80,$F$3)</f>
        <v>67.05</v>
      </c>
      <c r="G80" s="121">
        <f>_xll.BDP(C80,$G$3)</f>
        <v>66.3</v>
      </c>
      <c r="H80" s="122">
        <f>IF(OR(OR(G80="#N/A N/A",G80="#N/A Real Time"),OR(F80="#N/A N/A",F80="#N/A Real Time")),0,  G80 - F80)</f>
        <v>-0.75</v>
      </c>
      <c r="I80" s="123">
        <f>IF(OR(F80=0,F80="#N/A N/A"),0,H80 / F80*100)</f>
        <v>-1.1185682326621924</v>
      </c>
      <c r="J80" s="124">
        <v>415104</v>
      </c>
      <c r="K80" s="120" t="str">
        <f>CONCATENATE(D238,D80, " Curncy")</f>
        <v>EURNOK Curncy</v>
      </c>
      <c r="L80" s="120">
        <f>IF(D80 = D238,1,_xll.BDP(K80,$L$3))</f>
        <v>1</v>
      </c>
      <c r="M80" s="260">
        <f>IF(D80 = D238,1,_xll.BDP(K80,$M$3)*L80)</f>
        <v>9.6133000000000006</v>
      </c>
      <c r="N80" s="126">
        <f>H80*J80*T80/M80</f>
        <v>-32385.133096855396</v>
      </c>
      <c r="O80" s="268">
        <f>N80 / Y238</f>
        <v>-1.0965868664305029E-4</v>
      </c>
      <c r="P80" s="128">
        <f>IF(OR(OR(J80=0,G80 = "#N/A N/A"),G80="#N/A Real Time"),0,G80*J80*T80/M80)</f>
        <v>2862845.7657620171</v>
      </c>
      <c r="Q80" s="273">
        <f>P80 / Y238*100</f>
        <v>0.96938278992456473</v>
      </c>
      <c r="R80" s="129">
        <f>IF(Q80&lt;0,Q80,0)</f>
        <v>0</v>
      </c>
      <c r="S80" s="273">
        <f>IF(Q80&gt;0,Q80,0)</f>
        <v>0.96938278992456473</v>
      </c>
      <c r="T80" s="120">
        <f>IF(EXACT(D80,UPPER(D80)),1,0.01)/V80</f>
        <v>1</v>
      </c>
      <c r="U80" s="120">
        <v>0</v>
      </c>
      <c r="V80" s="120">
        <v>1</v>
      </c>
      <c r="W80" s="127">
        <f>IF(AND(Q80&lt;0,O80&gt;0),O80,0)</f>
        <v>0</v>
      </c>
      <c r="X80" s="127">
        <f>IF(AND(Q80&gt;0,O80&gt;0),O80,0)</f>
        <v>0</v>
      </c>
      <c r="Y80" s="209"/>
      <c r="Z80" s="130">
        <f>_xll.BDH(C80,$Z$3,$D$1,$D$1)</f>
        <v>66.2</v>
      </c>
      <c r="AA80" s="130">
        <f>IF(OR(OR(F80="#N/A N/A",F80="#N/A Real Time"),OR(Z80="#N/A N/A",Z80="#N/A Real Time")),0,  F80 - Z80)</f>
        <v>0.84999999999999432</v>
      </c>
      <c r="AB80" s="177">
        <f>IF(OR(Z80=0,Z80="#N/A N/A"),0,AA80 / Z80*100)</f>
        <v>1.2839879154078464</v>
      </c>
      <c r="AC80" s="132">
        <v>415104</v>
      </c>
      <c r="AD80" s="133">
        <f>IF(D80 = D238,1,_xll.BDP(K80,$AD$3)*L80)</f>
        <v>9.5894999999999992</v>
      </c>
      <c r="AE80" s="278">
        <f>AA80*AC80*T80/AD80 / AF238</f>
        <v>1.2408524061171056E-4</v>
      </c>
      <c r="AF80" s="224"/>
    </row>
    <row r="81" spans="1:32" x14ac:dyDescent="0.2">
      <c r="A81" s="209"/>
      <c r="B81" s="120">
        <v>28128</v>
      </c>
      <c r="C81" s="120" t="s">
        <v>1467</v>
      </c>
      <c r="D81" s="120" t="str">
        <f>_xll.BDP(C81,$D$3)</f>
        <v>NOK</v>
      </c>
      <c r="E81" s="120" t="s">
        <v>1468</v>
      </c>
      <c r="F81" s="121">
        <f>_xll.BDP(C81,$F$3)</f>
        <v>3.6</v>
      </c>
      <c r="G81" s="121">
        <f>_xll.BDP(C81,$G$3)</f>
        <v>3.55</v>
      </c>
      <c r="H81" s="122">
        <f>IF(OR(OR(G81="#N/A N/A",G81="#N/A Real Time"),OR(F81="#N/A N/A",F81="#N/A Real Time")),0,  G81 - F81)</f>
        <v>-5.0000000000000266E-2</v>
      </c>
      <c r="I81" s="123">
        <f>IF(OR(F81=0,F81="#N/A N/A"),0,H81 / F81*100)</f>
        <v>-1.3888888888888962</v>
      </c>
      <c r="J81" s="124">
        <v>315996</v>
      </c>
      <c r="K81" s="120" t="str">
        <f>CONCATENATE(D238,D81, " Curncy")</f>
        <v>EURNOK Curncy</v>
      </c>
      <c r="L81" s="120">
        <f>IF(D81 = D238,1,_xll.BDP(K81,$L$3))</f>
        <v>1</v>
      </c>
      <c r="M81" s="260">
        <f>IF(D81 = D238,1,_xll.BDP(K81,$M$3)*L81)</f>
        <v>9.6133000000000006</v>
      </c>
      <c r="N81" s="126">
        <f>H81*J81*T81/M81</f>
        <v>-1643.5355185004196</v>
      </c>
      <c r="O81" s="268">
        <f>N81 / Y238</f>
        <v>-5.5651445331704035E-6</v>
      </c>
      <c r="P81" s="128">
        <f>IF(OR(OR(J81=0,G81 = "#N/A N/A"),G81="#N/A Real Time"),0,G81*J81*T81/M81)</f>
        <v>116691.02181352917</v>
      </c>
      <c r="Q81" s="273">
        <f>P81 / Y238*100</f>
        <v>3.9512526185509655E-2</v>
      </c>
      <c r="R81" s="129">
        <f>IF(Q81&lt;0,Q81,0)</f>
        <v>0</v>
      </c>
      <c r="S81" s="273">
        <f>IF(Q81&gt;0,Q81,0)</f>
        <v>3.9512526185509655E-2</v>
      </c>
      <c r="T81" s="120">
        <f>IF(EXACT(D81,UPPER(D81)),1,0.01)/V81</f>
        <v>1</v>
      </c>
      <c r="U81" s="120">
        <v>0</v>
      </c>
      <c r="V81" s="120">
        <v>1</v>
      </c>
      <c r="W81" s="127">
        <f>IF(AND(Q81&lt;0,O81&gt;0),O81,0)</f>
        <v>0</v>
      </c>
      <c r="X81" s="127">
        <f>IF(AND(Q81&gt;0,O81&gt;0),O81,0)</f>
        <v>0</v>
      </c>
      <c r="Y81" s="209"/>
      <c r="Z81" s="130">
        <f>_xll.BDH(C81,$Z$3,$D$1,$D$1)</f>
        <v>3.6</v>
      </c>
      <c r="AA81" s="130">
        <f>IF(OR(OR(F81="#N/A N/A",F81="#N/A Real Time"),OR(Z81="#N/A N/A",Z81="#N/A Real Time")),0,  F81 - Z81)</f>
        <v>0</v>
      </c>
      <c r="AB81" s="177">
        <f>IF(OR(Z81=0,Z81="#N/A N/A"),0,AA81 / Z81*100)</f>
        <v>0</v>
      </c>
      <c r="AC81" s="132">
        <v>315996</v>
      </c>
      <c r="AD81" s="133">
        <f>IF(D81 = D238,1,_xll.BDP(K81,$AD$3)*L81)</f>
        <v>9.5894999999999992</v>
      </c>
      <c r="AE81" s="278">
        <f>AA81*AC81*T81/AD81 / AF238</f>
        <v>0</v>
      </c>
      <c r="AF81" s="224"/>
    </row>
    <row r="82" spans="1:32" s="117" customFormat="1" ht="12" customHeight="1" x14ac:dyDescent="0.2">
      <c r="A82" s="120"/>
      <c r="B82" s="120">
        <v>26989</v>
      </c>
      <c r="C82" s="120" t="s">
        <v>132</v>
      </c>
      <c r="D82" s="120" t="str">
        <f>_xll.BDP(C82,$D$3)</f>
        <v>NOK</v>
      </c>
      <c r="E82" s="120" t="s">
        <v>287</v>
      </c>
      <c r="F82" s="121">
        <f>_xll.BDP(C82,$F$3)</f>
        <v>57</v>
      </c>
      <c r="G82" s="121">
        <f>_xll.BDP(C82,$G$3)</f>
        <v>56.4</v>
      </c>
      <c r="H82" s="122">
        <f>IF(OR(OR(G82="#N/A N/A",G82="#N/A Real Time"),OR(F82="#N/A N/A",F82="#N/A Real Time")),0,  G82 - F82)</f>
        <v>-0.60000000000000142</v>
      </c>
      <c r="I82" s="123">
        <f>IF(OR(F82=0,F82="#N/A N/A"),0,H82 / F82*100)</f>
        <v>-1.052631578947371</v>
      </c>
      <c r="J82" s="124">
        <v>379495</v>
      </c>
      <c r="K82" s="120" t="str">
        <f>CONCATENATE(D238,D82, " Curncy")</f>
        <v>EURNOK Curncy</v>
      </c>
      <c r="L82" s="120">
        <f>IF(D82 = D238,1,_xll.BDP(K82,$L$3))</f>
        <v>1</v>
      </c>
      <c r="M82" s="260">
        <f>IF(D82 = D238,1,_xll.BDP(K82,$M$3)*L82)</f>
        <v>9.6133000000000006</v>
      </c>
      <c r="N82" s="126">
        <f>H82*J82*T82/M82</f>
        <v>-23685.623043075793</v>
      </c>
      <c r="O82" s="268">
        <f>N82 / Y238</f>
        <v>-8.0201440193502295E-5</v>
      </c>
      <c r="P82" s="128">
        <f>IF(OR(OR(J82=0,G82 = "#N/A N/A"),G82="#N/A Real Time"),0,G82*J82*T82/M82)</f>
        <v>2226448.5660491195</v>
      </c>
      <c r="Q82" s="273">
        <f>P82 / Y238*100</f>
        <v>0.75389353781891988</v>
      </c>
      <c r="R82" s="129">
        <f>IF(Q82&lt;0,Q82,0)</f>
        <v>0</v>
      </c>
      <c r="S82" s="273">
        <f>IF(Q82&gt;0,Q82,0)</f>
        <v>0.75389353781891988</v>
      </c>
      <c r="T82" s="120">
        <f>IF(EXACT(D82,UPPER(D82)),1,0.01)/V82</f>
        <v>1</v>
      </c>
      <c r="U82" s="120">
        <v>0</v>
      </c>
      <c r="V82" s="120">
        <v>1</v>
      </c>
      <c r="W82" s="127">
        <f>IF(AND(Q82&lt;0,O82&gt;0),O82,0)</f>
        <v>0</v>
      </c>
      <c r="X82" s="127">
        <f>IF(AND(Q82&gt;0,O82&gt;0),O82,0)</f>
        <v>0</v>
      </c>
      <c r="Y82" s="120"/>
      <c r="Z82" s="130">
        <f>_xll.BDH(C82,$Z$3,$D$1,$D$1)</f>
        <v>58.5</v>
      </c>
      <c r="AA82" s="130">
        <f>IF(OR(OR(F82="#N/A N/A",F82="#N/A Real Time"),OR(Z82="#N/A N/A",Z82="#N/A Real Time")),0,  F82 - Z82)</f>
        <v>-1.5</v>
      </c>
      <c r="AB82" s="177">
        <f>IF(OR(Z82=0,Z82="#N/A N/A"),0,AA82 / Z82*100)</f>
        <v>-2.5641025641025639</v>
      </c>
      <c r="AC82" s="132">
        <v>379495</v>
      </c>
      <c r="AD82" s="133">
        <f>IF(D82 = D238,1,_xll.BDP(K82,$AD$3)*L82)</f>
        <v>9.5894999999999992</v>
      </c>
      <c r="AE82" s="278">
        <f>AA82*AC82*T82/AD82 / AF238</f>
        <v>-2.0018964086367051E-4</v>
      </c>
      <c r="AF82" s="135"/>
    </row>
    <row r="83" spans="1:32" x14ac:dyDescent="0.2">
      <c r="A83" s="209"/>
      <c r="B83" s="120">
        <v>2014</v>
      </c>
      <c r="C83" s="120" t="s">
        <v>130</v>
      </c>
      <c r="D83" s="120" t="str">
        <f>_xll.BDP(C83,$D$3)</f>
        <v>NOK</v>
      </c>
      <c r="E83" s="120" t="s">
        <v>346</v>
      </c>
      <c r="F83" s="121">
        <f>_xll.BDP(C83,$F$3)</f>
        <v>83.1</v>
      </c>
      <c r="G83" s="121">
        <f>_xll.BDP(C83,$G$3)</f>
        <v>81.650000000000006</v>
      </c>
      <c r="H83" s="122">
        <f>IF(OR(OR(G83="#N/A N/A",G83="#N/A Real Time"),OR(F83="#N/A N/A",F83="#N/A Real Time")),0,  G83 - F83)</f>
        <v>-1.4499999999999886</v>
      </c>
      <c r="I83" s="123">
        <f>IF(OR(F83=0,F83="#N/A N/A"),0,H83 / F83*100)</f>
        <v>-1.7448856799037169</v>
      </c>
      <c r="J83" s="124">
        <v>947425</v>
      </c>
      <c r="K83" s="120" t="str">
        <f>CONCATENATE(D238,D83, " Curncy")</f>
        <v>EURNOK Curncy</v>
      </c>
      <c r="L83" s="120">
        <f>IF(D83 = D238,1,_xll.BDP(K83,$L$3))</f>
        <v>1</v>
      </c>
      <c r="M83" s="260">
        <f>IF(D83 = D238,1,_xll.BDP(K83,$M$3)*L83)</f>
        <v>9.6133000000000006</v>
      </c>
      <c r="N83" s="126">
        <f>H83*J83*T83/M83</f>
        <v>-142902.67129913653</v>
      </c>
      <c r="O83" s="268">
        <f>N83 / Y238</f>
        <v>-4.8388003240809412E-4</v>
      </c>
      <c r="P83" s="128">
        <f>IF(OR(OR(J83=0,G83 = "#N/A N/A"),G83="#N/A Real Time"),0,G83*J83*T83/M83)</f>
        <v>8046898.6976376474</v>
      </c>
      <c r="Q83" s="273">
        <f>P83 / Y238*100</f>
        <v>2.724745148008358</v>
      </c>
      <c r="R83" s="129">
        <f>IF(Q83&lt;0,Q83,0)</f>
        <v>0</v>
      </c>
      <c r="S83" s="273">
        <f>IF(Q83&gt;0,Q83,0)</f>
        <v>2.724745148008358</v>
      </c>
      <c r="T83" s="120">
        <f>IF(EXACT(D83,UPPER(D83)),1,0.01)/V83</f>
        <v>1</v>
      </c>
      <c r="U83" s="120">
        <v>0</v>
      </c>
      <c r="V83" s="120">
        <v>1</v>
      </c>
      <c r="W83" s="127">
        <f>IF(AND(Q83&lt;0,O83&gt;0),O83,0)</f>
        <v>0</v>
      </c>
      <c r="X83" s="127">
        <f>IF(AND(Q83&gt;0,O83&gt;0),O83,0)</f>
        <v>0</v>
      </c>
      <c r="Y83" s="209"/>
      <c r="Z83" s="130">
        <f>_xll.BDH(C83,$Z$3,$D$1,$D$1)</f>
        <v>83.05</v>
      </c>
      <c r="AA83" s="130">
        <f>IF(OR(OR(F83="#N/A N/A",F83="#N/A Real Time"),OR(Z83="#N/A N/A",Z83="#N/A Real Time")),0,  F83 - Z83)</f>
        <v>4.9999999999997158E-2</v>
      </c>
      <c r="AB83" s="177">
        <f>IF(OR(Z83=0,Z83="#N/A N/A"),0,AA83 / Z83*100)</f>
        <v>6.0204695966281953E-2</v>
      </c>
      <c r="AC83" s="132">
        <v>947425</v>
      </c>
      <c r="AD83" s="133">
        <f>IF(D83 = D238,1,_xll.BDP(K83,$AD$3)*L83)</f>
        <v>9.5894999999999992</v>
      </c>
      <c r="AE83" s="278">
        <f>AA83*AC83*T83/AD83 / AF238</f>
        <v>1.6659391251992977E-5</v>
      </c>
      <c r="AF83" s="224"/>
    </row>
    <row r="84" spans="1:32" s="117" customFormat="1" ht="12" customHeight="1" x14ac:dyDescent="0.2">
      <c r="A84" s="102" t="s">
        <v>1396</v>
      </c>
      <c r="B84" s="102"/>
      <c r="C84" s="102"/>
      <c r="D84" s="102"/>
      <c r="E84" s="102" t="s">
        <v>129</v>
      </c>
      <c r="F84" s="136"/>
      <c r="G84" s="136"/>
      <c r="H84" s="137"/>
      <c r="I84" s="138"/>
      <c r="J84" s="139"/>
      <c r="K84" s="102"/>
      <c r="L84" s="102"/>
      <c r="M84" s="263"/>
      <c r="N84" s="158">
        <f xml:space="preserve"> SUM(N78:N83)</f>
        <v>-232615.56905536962</v>
      </c>
      <c r="O84" s="270">
        <f xml:space="preserve"> SUM(O78:O83)</f>
        <v>-7.8765517866018805E-4</v>
      </c>
      <c r="P84" s="141">
        <f xml:space="preserve"> SUM(P78:P83)</f>
        <v>27245417.374886878</v>
      </c>
      <c r="Q84" s="275">
        <f xml:space="preserve"> SUM(Q78:Q83)</f>
        <v>9.2255192450079626</v>
      </c>
      <c r="R84" s="142">
        <f xml:space="preserve"> SUM(R78:R83)</f>
        <v>0</v>
      </c>
      <c r="S84" s="275">
        <f xml:space="preserve"> SUM(S78:S83)</f>
        <v>9.2255192450079626</v>
      </c>
      <c r="T84" s="102"/>
      <c r="U84" s="102"/>
      <c r="V84" s="102"/>
      <c r="W84" s="143">
        <f xml:space="preserve"> SUM(W78:W83)</f>
        <v>0</v>
      </c>
      <c r="X84" s="143">
        <f xml:space="preserve"> SUM(X78:X83)</f>
        <v>0</v>
      </c>
      <c r="Y84" s="102"/>
      <c r="Z84" s="144"/>
      <c r="AA84" s="144"/>
      <c r="AB84" s="178"/>
      <c r="AC84" s="145"/>
      <c r="AD84" s="146"/>
      <c r="AE84" s="280">
        <f xml:space="preserve"> SUM(AE78:AE83)</f>
        <v>-3.5307702021847835E-4</v>
      </c>
      <c r="AF84" s="171"/>
    </row>
    <row r="85" spans="1:32" x14ac:dyDescent="0.2">
      <c r="A85" s="120"/>
      <c r="B85" s="120"/>
      <c r="C85" s="120"/>
      <c r="D85" s="120"/>
      <c r="E85" s="120"/>
      <c r="F85" s="121"/>
      <c r="G85" s="121"/>
      <c r="H85" s="122"/>
      <c r="I85" s="123"/>
      <c r="J85" s="124"/>
      <c r="K85" s="120"/>
      <c r="L85" s="120"/>
      <c r="M85" s="260"/>
      <c r="N85" s="126"/>
      <c r="O85" s="268"/>
      <c r="P85" s="128"/>
      <c r="Q85" s="273"/>
      <c r="R85" s="129"/>
      <c r="S85" s="273"/>
      <c r="T85" s="120"/>
      <c r="U85" s="120"/>
      <c r="V85" s="120"/>
      <c r="W85" s="127"/>
      <c r="X85" s="127"/>
      <c r="Y85" s="120"/>
      <c r="Z85" s="130"/>
      <c r="AA85" s="130"/>
      <c r="AB85" s="131"/>
      <c r="AC85" s="132"/>
      <c r="AD85" s="133"/>
      <c r="AE85" s="278"/>
      <c r="AF85" s="135"/>
    </row>
    <row r="86" spans="1:32" x14ac:dyDescent="0.2">
      <c r="A86" s="120"/>
      <c r="B86" s="120">
        <v>924</v>
      </c>
      <c r="C86" s="120" t="s">
        <v>427</v>
      </c>
      <c r="D86" s="120" t="str">
        <f>_xll.BDP(C86,$D$3)</f>
        <v>ZAr</v>
      </c>
      <c r="E86" s="120" t="s">
        <v>428</v>
      </c>
      <c r="F86" s="121">
        <f>_xll.BDP(C86,$F$3)</f>
        <v>18205</v>
      </c>
      <c r="G86" s="121">
        <f>_xll.BDP(C86,$G$3)</f>
        <v>17754</v>
      </c>
      <c r="H86" s="122">
        <f>IF(OR(OR(G86="#N/A N/A",G86="#N/A Real Time"),OR(F86="#N/A N/A",F86="#N/A Real Time")),0,  G86 - F86)</f>
        <v>-451</v>
      </c>
      <c r="I86" s="123">
        <f>IF(OR(F86=0,F86="#N/A N/A"),0,H86 / F86*100)</f>
        <v>-2.4773413897280965</v>
      </c>
      <c r="J86" s="124">
        <v>434663</v>
      </c>
      <c r="K86" s="120" t="str">
        <f>CONCATENATE(D238,D86, " Curncy")</f>
        <v>EURZAr Curncy</v>
      </c>
      <c r="L86" s="120">
        <f>IF(D86 = D238,1,_xll.BDP(K86,$L$3))</f>
        <v>1</v>
      </c>
      <c r="M86" s="260">
        <f>IF(D86 = D238,1,_xll.BDP(K86,$M$3)*L86)</f>
        <v>15.7798</v>
      </c>
      <c r="N86" s="126">
        <f>H86*J86*T86/M86</f>
        <v>-124230.35336316051</v>
      </c>
      <c r="O86" s="268">
        <f>N86 / Y238</f>
        <v>-4.2065404981550064E-4</v>
      </c>
      <c r="P86" s="128">
        <f>IF(OR(OR(J86=0,G86 = "#N/A N/A"),G86="#N/A Real Time"),0,G86*J86*T86/M86)</f>
        <v>4890433.9104424641</v>
      </c>
      <c r="Q86" s="273">
        <f>P86 / Y238*100</f>
        <v>1.6559405765907753</v>
      </c>
      <c r="R86" s="129">
        <f>IF(Q86&lt;0,Q86,0)</f>
        <v>0</v>
      </c>
      <c r="S86" s="273">
        <f>IF(Q86&gt;0,Q86,0)</f>
        <v>1.6559405765907753</v>
      </c>
      <c r="T86" s="120">
        <f>IF(EXACT(D86,UPPER(D86)),1,0.01)/V86</f>
        <v>0.01</v>
      </c>
      <c r="U86" s="120">
        <v>0</v>
      </c>
      <c r="V86" s="120">
        <v>1</v>
      </c>
      <c r="W86" s="127">
        <f>IF(AND(Q86&lt;0,O86&gt;0),O86,0)</f>
        <v>0</v>
      </c>
      <c r="X86" s="127">
        <f>IF(AND(Q86&gt;0,O86&gt;0),O86,0)</f>
        <v>0</v>
      </c>
      <c r="Y86" s="120"/>
      <c r="Z86" s="130">
        <f>_xll.BDH(C86,$Z$3,$D$1,$D$1)</f>
        <v>18492</v>
      </c>
      <c r="AA86" s="130">
        <f>IF(OR(OR(F86="#N/A N/A",F86="#N/A Real Time"),OR(Z86="#N/A N/A",Z86="#N/A Real Time")),0,  F86 - Z86)</f>
        <v>-287</v>
      </c>
      <c r="AB86" s="177">
        <f>IF(OR(Z86=0,Z86="#N/A N/A"),0,AA86 / Z86*100)</f>
        <v>-1.5520224962145792</v>
      </c>
      <c r="AC86" s="132">
        <v>434663</v>
      </c>
      <c r="AD86" s="133">
        <f>IF(D86 = D238,1,_xll.BDP(K86,$AD$3)*L86)</f>
        <v>15.7905</v>
      </c>
      <c r="AE86" s="278">
        <f>AA86*AC86*T86/AD86 / AF238</f>
        <v>-2.6642742936964793E-4</v>
      </c>
      <c r="AF86" s="135"/>
    </row>
    <row r="87" spans="1:32" x14ac:dyDescent="0.2">
      <c r="A87" s="120"/>
      <c r="B87" s="120">
        <v>22641</v>
      </c>
      <c r="C87" s="120" t="s">
        <v>1601</v>
      </c>
      <c r="D87" s="120" t="str">
        <f>_xll.BDP(C87,$D$3)</f>
        <v>ZAr</v>
      </c>
      <c r="E87" s="120" t="s">
        <v>1602</v>
      </c>
      <c r="F87" s="121">
        <f>_xll.BDP(C87,$F$3)</f>
        <v>5288</v>
      </c>
      <c r="G87" s="121">
        <f>_xll.BDP(C87,$G$3)</f>
        <v>5213</v>
      </c>
      <c r="H87" s="122">
        <f>IF(OR(OR(G87="#N/A N/A",G87="#N/A Real Time"),OR(F87="#N/A N/A",F87="#N/A Real Time")),0,  G87 - F87)</f>
        <v>-75</v>
      </c>
      <c r="I87" s="123">
        <f>IF(OR(F87=0,F87="#N/A N/A"),0,H87 / F87*100)</f>
        <v>-1.4183055975794252</v>
      </c>
      <c r="J87" s="124">
        <v>324749</v>
      </c>
      <c r="K87" s="120" t="str">
        <f>CONCATENATE(D238,D87, " Curncy")</f>
        <v>EURZAr Curncy</v>
      </c>
      <c r="L87" s="120">
        <f>IF(D87 = D238,1,_xll.BDP(K87,$L$3))</f>
        <v>1</v>
      </c>
      <c r="M87" s="260">
        <f>IF(D87 = D238,1,_xll.BDP(K87,$M$3)*L87)</f>
        <v>15.7798</v>
      </c>
      <c r="N87" s="126">
        <f>H87*J87*T87/M87</f>
        <v>-15435.034030849567</v>
      </c>
      <c r="O87" s="268">
        <f>N87 / Y238</f>
        <v>-5.2264276791812865E-5</v>
      </c>
      <c r="P87" s="128">
        <f>IF(OR(OR(J87=0,G87 = "#N/A N/A"),G87="#N/A Real Time"),0,G87*J87*T87/M87)</f>
        <v>1072837.7653709173</v>
      </c>
      <c r="Q87" s="273">
        <f>P87 / Y238*100</f>
        <v>0.36327156655429399</v>
      </c>
      <c r="R87" s="129">
        <f>IF(Q87&lt;0,Q87,0)</f>
        <v>0</v>
      </c>
      <c r="S87" s="273">
        <f>IF(Q87&gt;0,Q87,0)</f>
        <v>0.36327156655429399</v>
      </c>
      <c r="T87" s="120">
        <f>IF(EXACT(D87,UPPER(D87)),1,0.01)/V87</f>
        <v>0.01</v>
      </c>
      <c r="U87" s="120">
        <v>0</v>
      </c>
      <c r="V87" s="120">
        <v>1</v>
      </c>
      <c r="W87" s="127">
        <f>IF(AND(Q87&lt;0,O87&gt;0),O87,0)</f>
        <v>0</v>
      </c>
      <c r="X87" s="127">
        <f>IF(AND(Q87&gt;0,O87&gt;0),O87,0)</f>
        <v>0</v>
      </c>
      <c r="Y87" s="120"/>
      <c r="Z87" s="130">
        <f>_xll.BDH(C87,$Z$3,$D$1,$D$1)</f>
        <v>5330</v>
      </c>
      <c r="AA87" s="130">
        <f>IF(OR(OR(F87="#N/A N/A",F87="#N/A Real Time"),OR(Z87="#N/A N/A",Z87="#N/A Real Time")),0,  F87 - Z87)</f>
        <v>-42</v>
      </c>
      <c r="AB87" s="177">
        <f>IF(OR(Z87=0,Z87="#N/A N/A"),0,AA87 / Z87*100)</f>
        <v>-0.78799249530956861</v>
      </c>
      <c r="AC87" s="132">
        <v>324749</v>
      </c>
      <c r="AD87" s="133">
        <f>IF(D87 = D238,1,_xll.BDP(K87,$AD$3)*L87)</f>
        <v>15.7905</v>
      </c>
      <c r="AE87" s="278">
        <f>AA87*AC87*T87/AD87 / AF238</f>
        <v>-2.9130066593344714E-5</v>
      </c>
      <c r="AF87" s="135"/>
    </row>
    <row r="88" spans="1:32" x14ac:dyDescent="0.2">
      <c r="A88" s="120"/>
      <c r="B88" s="120">
        <v>23878</v>
      </c>
      <c r="C88" s="120" t="s">
        <v>127</v>
      </c>
      <c r="D88" s="120" t="str">
        <f>_xll.BDP(C88,$D$3)</f>
        <v>ZAr</v>
      </c>
      <c r="E88" s="120" t="s">
        <v>429</v>
      </c>
      <c r="F88" s="121">
        <f>_xll.BDP(C88,$F$3)</f>
        <v>47206</v>
      </c>
      <c r="G88" s="121">
        <f>_xll.BDP(C88,$G$3)</f>
        <v>47125</v>
      </c>
      <c r="H88" s="122">
        <f>IF(OR(OR(G88="#N/A N/A",G88="#N/A Real Time"),OR(F88="#N/A N/A",F88="#N/A Real Time")),0,  G88 - F88)</f>
        <v>-81</v>
      </c>
      <c r="I88" s="123">
        <f>IF(OR(F88=0,F88="#N/A N/A"),0,H88 / F88*100)</f>
        <v>-0.17158835741219336</v>
      </c>
      <c r="J88" s="124">
        <v>-127361</v>
      </c>
      <c r="K88" s="120" t="str">
        <f>CONCATENATE(D238,D88, " Curncy")</f>
        <v>EURZAr Curncy</v>
      </c>
      <c r="L88" s="120">
        <f>IF(D88 = D238,1,_xll.BDP(K88,$L$3))</f>
        <v>1</v>
      </c>
      <c r="M88" s="260">
        <f>IF(D88 = D238,1,_xll.BDP(K88,$M$3)*L88)</f>
        <v>15.7798</v>
      </c>
      <c r="N88" s="126">
        <f>H88*J88*T88/M88</f>
        <v>6537.6246847235079</v>
      </c>
      <c r="O88" s="268">
        <f>N88 / Y238</f>
        <v>2.213692729154099E-5</v>
      </c>
      <c r="P88" s="128">
        <f>IF(OR(OR(J88=0,G88 = "#N/A N/A"),G88="#N/A Real Time"),0,G88*J88*T88/M88)</f>
        <v>-3803525.4724394479</v>
      </c>
      <c r="Q88" s="273">
        <f>P88 / Y238*100</f>
        <v>-1.287904566189962</v>
      </c>
      <c r="R88" s="129">
        <f>IF(Q88&lt;0,Q88,0)</f>
        <v>-1.287904566189962</v>
      </c>
      <c r="S88" s="273">
        <f>IF(Q88&gt;0,Q88,0)</f>
        <v>0</v>
      </c>
      <c r="T88" s="120">
        <f>IF(EXACT(D88,UPPER(D88)),1,0.01)/V88</f>
        <v>0.01</v>
      </c>
      <c r="U88" s="120">
        <v>0</v>
      </c>
      <c r="V88" s="120">
        <v>1</v>
      </c>
      <c r="W88" s="127">
        <f>IF(AND(Q88&lt;0,O88&gt;0),O88,0)</f>
        <v>2.213692729154099E-5</v>
      </c>
      <c r="X88" s="127">
        <f>IF(AND(Q88&gt;0,O88&gt;0),O88,0)</f>
        <v>0</v>
      </c>
      <c r="Y88" s="120"/>
      <c r="Z88" s="130">
        <f>_xll.BDH(C88,$Z$3,$D$1,$D$1)</f>
        <v>46476</v>
      </c>
      <c r="AA88" s="130">
        <f>IF(OR(OR(F88="#N/A N/A",F88="#N/A Real Time"),OR(Z88="#N/A N/A",Z88="#N/A Real Time")),0,  F88 - Z88)</f>
        <v>730</v>
      </c>
      <c r="AB88" s="177">
        <f>IF(OR(Z88=0,Z88="#N/A N/A"),0,AA88 / Z88*100)</f>
        <v>1.5707031586195026</v>
      </c>
      <c r="AC88" s="132">
        <v>-127361</v>
      </c>
      <c r="AD88" s="133">
        <f>IF(D88 = D238,1,_xll.BDP(K88,$AD$3)*L88)</f>
        <v>15.7905</v>
      </c>
      <c r="AE88" s="278">
        <f>AA88*AC88*T88/AD88 / AF238</f>
        <v>-1.9856545035135066E-4</v>
      </c>
      <c r="AF88" s="135"/>
    </row>
    <row r="89" spans="1:32" x14ac:dyDescent="0.2">
      <c r="A89" s="209"/>
      <c r="B89" s="120">
        <v>19942</v>
      </c>
      <c r="C89" s="120" t="s">
        <v>856</v>
      </c>
      <c r="D89" s="120" t="str">
        <f>_xll.BDP(C89,$D$3)</f>
        <v>ZAr</v>
      </c>
      <c r="E89" s="120" t="s">
        <v>886</v>
      </c>
      <c r="F89" s="121">
        <f>_xll.BDP(C89,$F$3)</f>
        <v>1390</v>
      </c>
      <c r="G89" s="121">
        <f>_xll.BDP(C89,$G$3)</f>
        <v>1347</v>
      </c>
      <c r="H89" s="122">
        <f>IF(OR(OR(G89="#N/A N/A",G89="#N/A Real Time"),OR(F89="#N/A N/A",F89="#N/A Real Time")),0,  G89 - F89)</f>
        <v>-43</v>
      </c>
      <c r="I89" s="123">
        <f>IF(OR(F89=0,F89="#N/A N/A"),0,H89 / F89*100)</f>
        <v>-3.093525179856115</v>
      </c>
      <c r="J89" s="124">
        <v>6285168</v>
      </c>
      <c r="K89" s="120" t="str">
        <f>CONCATENATE(D238,D89, " Curncy")</f>
        <v>EURZAr Curncy</v>
      </c>
      <c r="L89" s="120">
        <f>IF(D89 = D238,1,_xll.BDP(K89,$L$3))</f>
        <v>1</v>
      </c>
      <c r="M89" s="260">
        <f>IF(D89 = D238,1,_xll.BDP(K89,$M$3)*L89)</f>
        <v>15.7798</v>
      </c>
      <c r="N89" s="126">
        <f>H89*J89*T89/M89</f>
        <v>-171271.00723710062</v>
      </c>
      <c r="O89" s="268">
        <f>N89 / Y238</f>
        <v>-5.7993751816559592E-4</v>
      </c>
      <c r="P89" s="128">
        <f>IF(OR(OR(J89=0,G89 = "#N/A N/A"),G89="#N/A Real Time"),0,G89*J89*T89/M89)</f>
        <v>5365163.8778691748</v>
      </c>
      <c r="Q89" s="273">
        <f>P89 / Y238*100</f>
        <v>1.8166879929512967</v>
      </c>
      <c r="R89" s="129">
        <f>IF(Q89&lt;0,Q89,0)</f>
        <v>0</v>
      </c>
      <c r="S89" s="273">
        <f>IF(Q89&gt;0,Q89,0)</f>
        <v>1.8166879929512967</v>
      </c>
      <c r="T89" s="120">
        <f>IF(EXACT(D89,UPPER(D89)),1,0.01)/V89</f>
        <v>0.01</v>
      </c>
      <c r="U89" s="120">
        <v>0</v>
      </c>
      <c r="V89" s="120">
        <v>1</v>
      </c>
      <c r="W89" s="127">
        <f>IF(AND(Q89&lt;0,O89&gt;0),O89,0)</f>
        <v>0</v>
      </c>
      <c r="X89" s="127">
        <f>IF(AND(Q89&gt;0,O89&gt;0),O89,0)</f>
        <v>0</v>
      </c>
      <c r="Y89" s="209"/>
      <c r="Z89" s="130">
        <f>_xll.BDH(C89,$Z$3,$D$1,$D$1)</f>
        <v>1384</v>
      </c>
      <c r="AA89" s="130">
        <f>IF(OR(OR(F89="#N/A N/A",F89="#N/A Real Time"),OR(Z89="#N/A N/A",Z89="#N/A Real Time")),0,  F89 - Z89)</f>
        <v>6</v>
      </c>
      <c r="AB89" s="177">
        <f>IF(OR(Z89=0,Z89="#N/A N/A"),0,AA89 / Z89*100)</f>
        <v>0.43352601156069359</v>
      </c>
      <c r="AC89" s="132">
        <v>6285168</v>
      </c>
      <c r="AD89" s="133">
        <f>IF(D89 = D238,1,_xll.BDP(K89,$AD$3)*L89)</f>
        <v>15.7905</v>
      </c>
      <c r="AE89" s="278">
        <f>AA89*AC89*T89/AD89 / AF238</f>
        <v>8.0540163277907021E-5</v>
      </c>
      <c r="AF89" s="224"/>
    </row>
    <row r="90" spans="1:32" s="117" customFormat="1" ht="12" customHeight="1" x14ac:dyDescent="0.2">
      <c r="A90" s="102" t="s">
        <v>1397</v>
      </c>
      <c r="B90" s="102"/>
      <c r="C90" s="102"/>
      <c r="D90" s="102"/>
      <c r="E90" s="102" t="s">
        <v>126</v>
      </c>
      <c r="F90" s="136"/>
      <c r="G90" s="136"/>
      <c r="H90" s="137"/>
      <c r="I90" s="138"/>
      <c r="J90" s="139"/>
      <c r="K90" s="102"/>
      <c r="L90" s="102"/>
      <c r="M90" s="263"/>
      <c r="N90" s="158">
        <f xml:space="preserve"> SUM(N85:N89)</f>
        <v>-304398.76994638721</v>
      </c>
      <c r="O90" s="270">
        <f xml:space="preserve"> SUM(O85:O89)</f>
        <v>-1.0307189174813686E-3</v>
      </c>
      <c r="P90" s="141">
        <f xml:space="preserve"> SUM(P85:P89)</f>
        <v>7524910.081243109</v>
      </c>
      <c r="Q90" s="275">
        <f xml:space="preserve"> SUM(Q85:Q89)</f>
        <v>2.5479955699064041</v>
      </c>
      <c r="R90" s="142">
        <f xml:space="preserve"> SUM(R85:R89)</f>
        <v>-1.287904566189962</v>
      </c>
      <c r="S90" s="275">
        <f xml:space="preserve"> SUM(S85:S89)</f>
        <v>3.8359001360963658</v>
      </c>
      <c r="T90" s="102"/>
      <c r="U90" s="102"/>
      <c r="V90" s="102"/>
      <c r="W90" s="143">
        <f xml:space="preserve"> SUM(W85:W89)</f>
        <v>2.213692729154099E-5</v>
      </c>
      <c r="X90" s="143">
        <f xml:space="preserve"> SUM(X85:X89)</f>
        <v>0</v>
      </c>
      <c r="Y90" s="102"/>
      <c r="Z90" s="144"/>
      <c r="AA90" s="144"/>
      <c r="AB90" s="178"/>
      <c r="AC90" s="145"/>
      <c r="AD90" s="146"/>
      <c r="AE90" s="280">
        <f xml:space="preserve"> SUM(AE85:AE89)</f>
        <v>-4.1358278303643632E-4</v>
      </c>
      <c r="AF90" s="171"/>
    </row>
    <row r="91" spans="1:32" x14ac:dyDescent="0.2">
      <c r="A91" s="209"/>
      <c r="B91" s="209"/>
      <c r="C91" s="209"/>
      <c r="D91" s="209"/>
      <c r="E91" s="209"/>
      <c r="F91" s="210"/>
      <c r="G91" s="210"/>
      <c r="H91" s="211"/>
      <c r="I91" s="212"/>
      <c r="J91" s="213"/>
      <c r="K91" s="209"/>
      <c r="L91" s="209"/>
      <c r="M91" s="262"/>
      <c r="N91" s="214"/>
      <c r="O91" s="269"/>
      <c r="P91" s="216"/>
      <c r="Q91" s="274"/>
      <c r="R91" s="217"/>
      <c r="S91" s="274"/>
      <c r="T91" s="209"/>
      <c r="U91" s="209"/>
      <c r="V91" s="209"/>
      <c r="W91" s="215"/>
      <c r="X91" s="215"/>
      <c r="Y91" s="209"/>
      <c r="Z91" s="219"/>
      <c r="AA91" s="219"/>
      <c r="AB91" s="220"/>
      <c r="AC91" s="221"/>
      <c r="AD91" s="222"/>
      <c r="AE91" s="279"/>
      <c r="AF91" s="224"/>
    </row>
    <row r="92" spans="1:32" x14ac:dyDescent="0.2">
      <c r="A92" s="209"/>
      <c r="B92" s="120">
        <v>4284</v>
      </c>
      <c r="C92" s="120" t="s">
        <v>617</v>
      </c>
      <c r="D92" s="120" t="str">
        <f>_xll.BDP(C92,$D$3)</f>
        <v>EUR</v>
      </c>
      <c r="E92" s="120" t="s">
        <v>635</v>
      </c>
      <c r="F92" s="121">
        <f>_xll.BDP(C92,$F$3)</f>
        <v>0.99</v>
      </c>
      <c r="G92" s="121">
        <f>_xll.BDP(C92,$G$3)</f>
        <v>0.998</v>
      </c>
      <c r="H92" s="122">
        <f>IF(OR(OR(G92="#N/A N/A",G92="#N/A Real Time"),OR(F92="#N/A N/A",F92="#N/A Real Time")),0,  G92 - F92)</f>
        <v>8.0000000000000071E-3</v>
      </c>
      <c r="I92" s="123">
        <f>IF(OR(F92=0,F92="#N/A N/A"),0,H92 / F92*100)</f>
        <v>0.80808080808080873</v>
      </c>
      <c r="J92" s="124">
        <v>-3508493</v>
      </c>
      <c r="K92" s="120" t="str">
        <f>CONCATENATE(D238,D92, " Curncy")</f>
        <v>EUREUR Curncy</v>
      </c>
      <c r="L92" s="120">
        <f>IF(D92 = D238,1,_xll.BDP(K92,$L$3))</f>
        <v>1</v>
      </c>
      <c r="M92" s="260">
        <f>IF(D92 = D238,1,_xll.BDP(K92,$M$3)*L92)</f>
        <v>1</v>
      </c>
      <c r="N92" s="126">
        <f>H92*J92*T92/M92</f>
        <v>-28067.944000000025</v>
      </c>
      <c r="O92" s="268">
        <f>N92 / Y238</f>
        <v>-9.5040334298010048E-5</v>
      </c>
      <c r="P92" s="128">
        <f>IF(OR(OR(J92=0,G92 = "#N/A N/A"),G92="#N/A Real Time"),0,G92*J92*T92/M92)</f>
        <v>-3501476.014</v>
      </c>
      <c r="Q92" s="273">
        <f>P92 / Y238*100</f>
        <v>-1.1856281703676743</v>
      </c>
      <c r="R92" s="129">
        <f>IF(Q92&lt;0,Q92,0)</f>
        <v>-1.1856281703676743</v>
      </c>
      <c r="S92" s="273">
        <f>IF(Q92&gt;0,Q92,0)</f>
        <v>0</v>
      </c>
      <c r="T92" s="120">
        <f>IF(EXACT(D92,UPPER(D92)),1,0.01)/V92</f>
        <v>1</v>
      </c>
      <c r="U92" s="120">
        <v>0</v>
      </c>
      <c r="V92" s="120">
        <v>1</v>
      </c>
      <c r="W92" s="127">
        <f>IF(AND(Q92&lt;0,O92&gt;0),O92,0)</f>
        <v>0</v>
      </c>
      <c r="X92" s="127">
        <f>IF(AND(Q92&gt;0,O92&gt;0),O92,0)</f>
        <v>0</v>
      </c>
      <c r="Y92" s="209"/>
      <c r="Z92" s="130">
        <f>_xll.BDH(C92,$Z$3,$D$1,$D$1)</f>
        <v>0.96519999999999995</v>
      </c>
      <c r="AA92" s="130">
        <f>IF(OR(OR(F92="#N/A N/A",F92="#N/A Real Time"),OR(Z92="#N/A N/A",Z92="#N/A Real Time")),0,  F92 - Z92)</f>
        <v>2.4800000000000044E-2</v>
      </c>
      <c r="AB92" s="177">
        <f>IF(OR(Z92=0,Z92="#N/A N/A"),0,AA92 / Z92*100)</f>
        <v>2.5694156651471243</v>
      </c>
      <c r="AC92" s="132">
        <v>-3508493</v>
      </c>
      <c r="AD92" s="133">
        <f>IF(D92 = D238,1,_xll.BDP(K92,$AD$3)*L92)</f>
        <v>1</v>
      </c>
      <c r="AE92" s="278">
        <f>AA92*AC92*T92/AD92 / AF238</f>
        <v>-2.9343542428705903E-4</v>
      </c>
      <c r="AF92" s="224"/>
    </row>
    <row r="93" spans="1:32" x14ac:dyDescent="0.2">
      <c r="A93" s="102" t="s">
        <v>1471</v>
      </c>
      <c r="B93" s="102"/>
      <c r="C93" s="102"/>
      <c r="D93" s="102"/>
      <c r="E93" s="102" t="s">
        <v>628</v>
      </c>
      <c r="F93" s="136"/>
      <c r="G93" s="136"/>
      <c r="H93" s="137"/>
      <c r="I93" s="138"/>
      <c r="J93" s="139"/>
      <c r="K93" s="102"/>
      <c r="L93" s="102"/>
      <c r="M93" s="263"/>
      <c r="N93" s="158">
        <f xml:space="preserve"> SUM(N91:N92)</f>
        <v>-28067.944000000025</v>
      </c>
      <c r="O93" s="270">
        <f xml:space="preserve"> SUM(O91:O92)</f>
        <v>-9.5040334298010048E-5</v>
      </c>
      <c r="P93" s="141">
        <f xml:space="preserve"> SUM(P91:P92)</f>
        <v>-3501476.014</v>
      </c>
      <c r="Q93" s="275">
        <f xml:space="preserve"> SUM(Q91:Q92)</f>
        <v>-1.1856281703676743</v>
      </c>
      <c r="R93" s="142">
        <f xml:space="preserve"> SUM(R91:R92)</f>
        <v>-1.1856281703676743</v>
      </c>
      <c r="S93" s="275">
        <f xml:space="preserve"> SUM(S91:S92)</f>
        <v>0</v>
      </c>
      <c r="T93" s="102"/>
      <c r="U93" s="102"/>
      <c r="V93" s="102"/>
      <c r="W93" s="143">
        <f xml:space="preserve"> SUM(W91:W92)</f>
        <v>0</v>
      </c>
      <c r="X93" s="143">
        <f xml:space="preserve"> SUM(X91:X92)</f>
        <v>0</v>
      </c>
      <c r="Y93" s="102"/>
      <c r="Z93" s="144"/>
      <c r="AA93" s="144"/>
      <c r="AB93" s="178"/>
      <c r="AC93" s="145"/>
      <c r="AD93" s="146"/>
      <c r="AE93" s="280">
        <f xml:space="preserve"> SUM(AE91:AE92)</f>
        <v>-2.9343542428705903E-4</v>
      </c>
      <c r="AF93" s="171"/>
    </row>
    <row r="94" spans="1:32" x14ac:dyDescent="0.2">
      <c r="A94" s="120"/>
      <c r="B94" s="120"/>
      <c r="C94" s="120"/>
      <c r="D94" s="120"/>
      <c r="E94" s="120"/>
      <c r="F94" s="121"/>
      <c r="G94" s="121"/>
      <c r="H94" s="122"/>
      <c r="I94" s="123"/>
      <c r="J94" s="124"/>
      <c r="K94" s="120"/>
      <c r="L94" s="120"/>
      <c r="M94" s="260"/>
      <c r="N94" s="126"/>
      <c r="O94" s="268"/>
      <c r="P94" s="128"/>
      <c r="Q94" s="273"/>
      <c r="R94" s="129"/>
      <c r="S94" s="273"/>
      <c r="T94" s="120"/>
      <c r="U94" s="120"/>
      <c r="V94" s="120"/>
      <c r="W94" s="127"/>
      <c r="X94" s="127"/>
      <c r="Y94" s="120"/>
      <c r="Z94" s="130"/>
      <c r="AA94" s="130"/>
      <c r="AB94" s="131"/>
      <c r="AC94" s="132"/>
      <c r="AD94" s="133"/>
      <c r="AE94" s="278"/>
      <c r="AF94" s="135"/>
    </row>
    <row r="95" spans="1:32" x14ac:dyDescent="0.2">
      <c r="A95" s="120"/>
      <c r="B95" s="120">
        <v>7235</v>
      </c>
      <c r="C95" s="120" t="s">
        <v>124</v>
      </c>
      <c r="D95" s="120" t="str">
        <f>_xll.BDP(C95,$D$3)</f>
        <v>SEK</v>
      </c>
      <c r="E95" s="120" t="s">
        <v>343</v>
      </c>
      <c r="F95" s="121">
        <f>_xll.BDP(C95,$F$3)</f>
        <v>114</v>
      </c>
      <c r="G95" s="121">
        <f>_xll.BDP(C95,$G$3)</f>
        <v>114.15</v>
      </c>
      <c r="H95" s="122">
        <f>IF(OR(OR(G95="#N/A N/A",G95="#N/A Real Time"),OR(F95="#N/A N/A",F95="#N/A Real Time")),0,  G95 - F95)</f>
        <v>0.15000000000000568</v>
      </c>
      <c r="I95" s="123">
        <f>IF(OR(F95=0,F95="#N/A N/A"),0,H95 / F95*100)</f>
        <v>0.13157894736842604</v>
      </c>
      <c r="J95" s="124">
        <v>-127769</v>
      </c>
      <c r="K95" s="120" t="str">
        <f>CONCATENATE(D238,D95, " Curncy")</f>
        <v>EURSEK Curncy</v>
      </c>
      <c r="L95" s="120">
        <f>IF(D95 = D238,1,_xll.BDP(K95,$L$3))</f>
        <v>1</v>
      </c>
      <c r="M95" s="260">
        <f>IF(D95 = D238,1,_xll.BDP(K95,$M$3)*L95)</f>
        <v>10.462999999999999</v>
      </c>
      <c r="N95" s="126">
        <f>H95*J95*T95/M95</f>
        <v>-1831.7260823856186</v>
      </c>
      <c r="O95" s="268">
        <f>N95 / Y238</f>
        <v>-6.2023730420836432E-6</v>
      </c>
      <c r="P95" s="128">
        <f>IF(OR(OR(J95=0,G95 = "#N/A N/A"),G95="#N/A Real Time"),0,G95*J95*T95/M95)</f>
        <v>-1393943.5486954032</v>
      </c>
      <c r="Q95" s="273">
        <f>P95 / Y238*100</f>
        <v>-0.47200058850254739</v>
      </c>
      <c r="R95" s="129">
        <f>IF(Q95&lt;0,Q95,0)</f>
        <v>-0.47200058850254739</v>
      </c>
      <c r="S95" s="273">
        <f>IF(Q95&gt;0,Q95,0)</f>
        <v>0</v>
      </c>
      <c r="T95" s="120">
        <f>IF(EXACT(D95,UPPER(D95)),1,0.01)/V95</f>
        <v>1</v>
      </c>
      <c r="U95" s="120">
        <v>0</v>
      </c>
      <c r="V95" s="120">
        <v>1</v>
      </c>
      <c r="W95" s="127">
        <f>IF(AND(Q95&lt;0,O95&gt;0),O95,0)</f>
        <v>0</v>
      </c>
      <c r="X95" s="127">
        <f>IF(AND(Q95&gt;0,O95&gt;0),O95,0)</f>
        <v>0</v>
      </c>
      <c r="Y95" s="120"/>
      <c r="Z95" s="130">
        <f>_xll.BDH(C95,$Z$3,$D$1,$D$1)</f>
        <v>114.1</v>
      </c>
      <c r="AA95" s="130">
        <f>IF(OR(OR(F95="#N/A N/A",F95="#N/A Real Time"),OR(Z95="#N/A N/A",Z95="#N/A Real Time")),0,  F95 - Z95)</f>
        <v>-9.9999999999994316E-2</v>
      </c>
      <c r="AB95" s="177">
        <f>IF(OR(Z95=0,Z95="#N/A N/A"),0,AA95 / Z95*100)</f>
        <v>-8.7642418930757512E-2</v>
      </c>
      <c r="AC95" s="132">
        <v>-127769</v>
      </c>
      <c r="AD95" s="133">
        <f>IF(D95 = D238,1,_xll.BDP(K95,$AD$3)*L95)</f>
        <v>10.473599999999999</v>
      </c>
      <c r="AE95" s="278">
        <f>AA95*AC95*T95/AD95 / AF238</f>
        <v>4.1140518298584423E-6</v>
      </c>
      <c r="AF95" s="135"/>
    </row>
    <row r="96" spans="1:32" x14ac:dyDescent="0.2">
      <c r="A96" s="209"/>
      <c r="B96" s="120">
        <v>3244</v>
      </c>
      <c r="C96" s="120" t="s">
        <v>123</v>
      </c>
      <c r="D96" s="120" t="str">
        <f>_xll.BDP(C96,$D$3)</f>
        <v>SEK</v>
      </c>
      <c r="E96" s="120" t="s">
        <v>299</v>
      </c>
      <c r="F96" s="121">
        <f>_xll.BDP(C96,$F$3)</f>
        <v>509.4</v>
      </c>
      <c r="G96" s="121">
        <f>_xll.BDP(C96,$G$3)</f>
        <v>510.8</v>
      </c>
      <c r="H96" s="122">
        <f>IF(OR(OR(G96="#N/A N/A",G96="#N/A Real Time"),OR(F96="#N/A N/A",F96="#N/A Real Time")),0,  G96 - F96)</f>
        <v>1.4000000000000341</v>
      </c>
      <c r="I96" s="123">
        <f>IF(OR(F96=0,F96="#N/A N/A"),0,H96 / F96*100)</f>
        <v>0.27483313702395645</v>
      </c>
      <c r="J96" s="124">
        <v>-92049</v>
      </c>
      <c r="K96" s="120" t="str">
        <f>CONCATENATE(D238,D96, " Curncy")</f>
        <v>EURSEK Curncy</v>
      </c>
      <c r="L96" s="120">
        <f>IF(D96 = D238,1,_xll.BDP(K96,$L$3))</f>
        <v>1</v>
      </c>
      <c r="M96" s="260">
        <f>IF(D96 = D238,1,_xll.BDP(K96,$M$3)*L96)</f>
        <v>10.462999999999999</v>
      </c>
      <c r="N96" s="126">
        <f>H96*J96*T96/M96</f>
        <v>-12316.601357163638</v>
      </c>
      <c r="O96" s="268">
        <f>N96 / Y238</f>
        <v>-4.1705010897846862E-5</v>
      </c>
      <c r="P96" s="128">
        <f>IF(OR(OR(J96=0,G96 = "#N/A N/A"),G96="#N/A Real Time"),0,G96*J96*T96/M96)</f>
        <v>-4493799.9808850242</v>
      </c>
      <c r="Q96" s="273">
        <f>P96 / Y238*100</f>
        <v>-1.5216371119014043</v>
      </c>
      <c r="R96" s="129">
        <f>IF(Q96&lt;0,Q96,0)</f>
        <v>-1.5216371119014043</v>
      </c>
      <c r="S96" s="273">
        <f>IF(Q96&gt;0,Q96,0)</f>
        <v>0</v>
      </c>
      <c r="T96" s="120">
        <f>IF(EXACT(D96,UPPER(D96)),1,0.01)/V96</f>
        <v>1</v>
      </c>
      <c r="U96" s="120">
        <v>0</v>
      </c>
      <c r="V96" s="120">
        <v>1</v>
      </c>
      <c r="W96" s="127">
        <f>IF(AND(Q96&lt;0,O96&gt;0),O96,0)</f>
        <v>0</v>
      </c>
      <c r="X96" s="127">
        <f>IF(AND(Q96&gt;0,O96&gt;0),O96,0)</f>
        <v>0</v>
      </c>
      <c r="Y96" s="209"/>
      <c r="Z96" s="130">
        <f>_xll.BDH(C96,$Z$3,$D$1,$D$1)</f>
        <v>504</v>
      </c>
      <c r="AA96" s="130">
        <f>IF(OR(OR(F96="#N/A N/A",F96="#N/A Real Time"),OR(Z96="#N/A N/A",Z96="#N/A Real Time")),0,  F96 - Z96)</f>
        <v>5.3999999999999773</v>
      </c>
      <c r="AB96" s="177">
        <f>IF(OR(Z96=0,Z96="#N/A N/A"),0,AA96 / Z96*100)</f>
        <v>1.071428571428567</v>
      </c>
      <c r="AC96" s="132">
        <v>-92049</v>
      </c>
      <c r="AD96" s="133">
        <f>IF(D96 = D238,1,_xll.BDP(K96,$AD$3)*L96)</f>
        <v>10.473599999999999</v>
      </c>
      <c r="AE96" s="278">
        <f>AA96*AC96*T96/AD96 / AF238</f>
        <v>-1.6005052298976764E-4</v>
      </c>
      <c r="AF96" s="224"/>
    </row>
    <row r="97" spans="1:32" x14ac:dyDescent="0.2">
      <c r="A97" s="209"/>
      <c r="B97" s="120">
        <v>7044</v>
      </c>
      <c r="C97" s="120" t="s">
        <v>122</v>
      </c>
      <c r="D97" s="120" t="str">
        <f>_xll.BDP(C97,$D$3)</f>
        <v>SEK</v>
      </c>
      <c r="E97" s="120" t="s">
        <v>298</v>
      </c>
      <c r="F97" s="121">
        <f>_xll.BDP(C97,$F$3)</f>
        <v>179</v>
      </c>
      <c r="G97" s="121">
        <f>_xll.BDP(C97,$G$3)</f>
        <v>180</v>
      </c>
      <c r="H97" s="122">
        <f>IF(OR(OR(G97="#N/A N/A",G97="#N/A Real Time"),OR(F97="#N/A N/A",F97="#N/A Real Time")),0,  G97 - F97)</f>
        <v>1</v>
      </c>
      <c r="I97" s="123">
        <f>IF(OR(F97=0,F97="#N/A N/A"),0,H97 / F97*100)</f>
        <v>0.55865921787709494</v>
      </c>
      <c r="J97" s="124">
        <v>-364562</v>
      </c>
      <c r="K97" s="120" t="str">
        <f>CONCATENATE(D238,D97, " Curncy")</f>
        <v>EURSEK Curncy</v>
      </c>
      <c r="L97" s="120">
        <f>IF(D97 = D238,1,_xll.BDP(K97,$L$3))</f>
        <v>1</v>
      </c>
      <c r="M97" s="260">
        <f>IF(D97 = D238,1,_xll.BDP(K97,$M$3)*L97)</f>
        <v>10.462999999999999</v>
      </c>
      <c r="N97" s="126">
        <f>H97*J97*T97/M97</f>
        <v>-34842.970467361178</v>
      </c>
      <c r="O97" s="268">
        <f>N97 / Y238</f>
        <v>-1.1798112327549517E-4</v>
      </c>
      <c r="P97" s="128">
        <f>IF(OR(OR(J97=0,G97 = "#N/A N/A"),G97="#N/A Real Time"),0,G97*J97*T97/M97)</f>
        <v>-6271734.6841250127</v>
      </c>
      <c r="Q97" s="273">
        <f>P97 / Y238*100</f>
        <v>-2.1236602189589133</v>
      </c>
      <c r="R97" s="129">
        <f>IF(Q97&lt;0,Q97,0)</f>
        <v>-2.1236602189589133</v>
      </c>
      <c r="S97" s="273">
        <f>IF(Q97&gt;0,Q97,0)</f>
        <v>0</v>
      </c>
      <c r="T97" s="120">
        <f>IF(EXACT(D97,UPPER(D97)),1,0.01)/V97</f>
        <v>1</v>
      </c>
      <c r="U97" s="120">
        <v>0</v>
      </c>
      <c r="V97" s="120">
        <v>1</v>
      </c>
      <c r="W97" s="127">
        <f>IF(AND(Q97&lt;0,O97&gt;0),O97,0)</f>
        <v>0</v>
      </c>
      <c r="X97" s="127">
        <f>IF(AND(Q97&gt;0,O97&gt;0),O97,0)</f>
        <v>0</v>
      </c>
      <c r="Y97" s="209"/>
      <c r="Z97" s="130">
        <f>_xll.BDH(C97,$Z$3,$D$1,$D$1)</f>
        <v>177.35</v>
      </c>
      <c r="AA97" s="130">
        <f>IF(OR(OR(F97="#N/A N/A",F97="#N/A Real Time"),OR(Z97="#N/A N/A",Z97="#N/A Real Time")),0,  F97 - Z97)</f>
        <v>1.6500000000000057</v>
      </c>
      <c r="AB97" s="177">
        <f>IF(OR(Z97=0,Z97="#N/A N/A"),0,AA97 / Z97*100)</f>
        <v>0.93036368762334687</v>
      </c>
      <c r="AC97" s="132">
        <v>-364562</v>
      </c>
      <c r="AD97" s="133">
        <f>IF(D97 = D238,1,_xll.BDP(K97,$AD$3)*L97)</f>
        <v>10.473599999999999</v>
      </c>
      <c r="AE97" s="278">
        <f>AA97*AC97*T97/AD97 / AF238</f>
        <v>-1.9368661328451791E-4</v>
      </c>
      <c r="AF97" s="224"/>
    </row>
    <row r="98" spans="1:32" x14ac:dyDescent="0.2">
      <c r="A98" s="120"/>
      <c r="B98" s="120">
        <v>6707</v>
      </c>
      <c r="C98" s="120" t="s">
        <v>863</v>
      </c>
      <c r="D98" s="120" t="str">
        <f>_xll.BDP(C98,$D$3)</f>
        <v>SEK</v>
      </c>
      <c r="E98" s="120" t="s">
        <v>893</v>
      </c>
      <c r="F98" s="121">
        <f>_xll.BDP(C98,$F$3)</f>
        <v>311.2</v>
      </c>
      <c r="G98" s="121">
        <f>_xll.BDP(C98,$G$3)</f>
        <v>309</v>
      </c>
      <c r="H98" s="122">
        <f>IF(OR(OR(G98="#N/A N/A",G98="#N/A Real Time"),OR(F98="#N/A N/A",F98="#N/A Real Time")),0,  G98 - F98)</f>
        <v>-2.1999999999999886</v>
      </c>
      <c r="I98" s="123">
        <f>IF(OR(F98=0,F98="#N/A N/A"),0,H98 / F98*100)</f>
        <v>-0.70694087403598616</v>
      </c>
      <c r="J98" s="124">
        <v>64471</v>
      </c>
      <c r="K98" s="120" t="str">
        <f>CONCATENATE(D238,D98, " Curncy")</f>
        <v>EURSEK Curncy</v>
      </c>
      <c r="L98" s="120">
        <f>IF(D98 = D238,1,_xll.BDP(K98,$L$3))</f>
        <v>1</v>
      </c>
      <c r="M98" s="260">
        <f>IF(D98 = D238,1,_xll.BDP(K98,$M$3)*L98)</f>
        <v>10.462999999999999</v>
      </c>
      <c r="N98" s="126">
        <f>H98*J98*T98/M98</f>
        <v>-13555.978208926625</v>
      </c>
      <c r="O98" s="268">
        <f>N98 / Y238</f>
        <v>-4.5901641413882145E-5</v>
      </c>
      <c r="P98" s="128">
        <f>IF(OR(OR(J98=0,G98 = "#N/A N/A"),G98="#N/A Real Time"),0,G98*J98*T98/M98)</f>
        <v>1903998.7575265223</v>
      </c>
      <c r="Q98" s="273">
        <f>P98 / Y238*100</f>
        <v>0.64470941804043902</v>
      </c>
      <c r="R98" s="129">
        <f>IF(Q98&lt;0,Q98,0)</f>
        <v>0</v>
      </c>
      <c r="S98" s="273">
        <f>IF(Q98&gt;0,Q98,0)</f>
        <v>0.64470941804043902</v>
      </c>
      <c r="T98" s="120">
        <f>IF(EXACT(D98,UPPER(D98)),1,0.01)/V98</f>
        <v>1</v>
      </c>
      <c r="U98" s="120">
        <v>0</v>
      </c>
      <c r="V98" s="120">
        <v>1</v>
      </c>
      <c r="W98" s="127">
        <f>IF(AND(Q98&lt;0,O98&gt;0),O98,0)</f>
        <v>0</v>
      </c>
      <c r="X98" s="127">
        <f>IF(AND(Q98&gt;0,O98&gt;0),O98,0)</f>
        <v>0</v>
      </c>
      <c r="Y98" s="120"/>
      <c r="Z98" s="130">
        <f>_xll.BDH(C98,$Z$3,$D$1,$D$1)</f>
        <v>309.10000000000002</v>
      </c>
      <c r="AA98" s="130">
        <f>IF(OR(OR(F98="#N/A N/A",F98="#N/A Real Time"),OR(Z98="#N/A N/A",Z98="#N/A Real Time")),0,  F98 - Z98)</f>
        <v>2.0999999999999659</v>
      </c>
      <c r="AB98" s="177">
        <f>IF(OR(Z98=0,Z98="#N/A N/A"),0,AA98 / Z98*100)</f>
        <v>0.67939178259461852</v>
      </c>
      <c r="AC98" s="132">
        <v>64471</v>
      </c>
      <c r="AD98" s="133">
        <f>IF(D98 = D238,1,_xll.BDP(K98,$AD$3)*L98)</f>
        <v>10.473599999999999</v>
      </c>
      <c r="AE98" s="278">
        <f>AA98*AC98*T98/AD98 / AF238</f>
        <v>4.3594124912765241E-5</v>
      </c>
      <c r="AF98" s="135"/>
    </row>
    <row r="99" spans="1:32" x14ac:dyDescent="0.2">
      <c r="A99" s="120"/>
      <c r="B99" s="120">
        <v>113</v>
      </c>
      <c r="C99" s="120" t="s">
        <v>121</v>
      </c>
      <c r="D99" s="120" t="str">
        <f>_xll.BDP(C99,$D$3)</f>
        <v>SEK</v>
      </c>
      <c r="E99" s="120" t="s">
        <v>342</v>
      </c>
      <c r="F99" s="121">
        <f>_xll.BDP(C99,$F$3)</f>
        <v>91.4</v>
      </c>
      <c r="G99" s="121">
        <f>_xll.BDP(C99,$G$3)</f>
        <v>90.6</v>
      </c>
      <c r="H99" s="122">
        <f>IF(OR(OR(G99="#N/A N/A",G99="#N/A Real Time"),OR(F99="#N/A N/A",F99="#N/A Real Time")),0,  G99 - F99)</f>
        <v>-0.80000000000001137</v>
      </c>
      <c r="I99" s="123">
        <f>IF(OR(F99=0,F99="#N/A N/A"),0,H99 / F99*100)</f>
        <v>-0.87527352297594241</v>
      </c>
      <c r="J99" s="124">
        <v>1949175</v>
      </c>
      <c r="K99" s="120" t="str">
        <f>CONCATENATE(D238,D99, " Curncy")</f>
        <v>EURSEK Curncy</v>
      </c>
      <c r="L99" s="120">
        <f>IF(D99 = D238,1,_xll.BDP(K99,$L$3))</f>
        <v>1</v>
      </c>
      <c r="M99" s="260">
        <f>IF(D99 = D238,1,_xll.BDP(K99,$M$3)*L99)</f>
        <v>10.462999999999999</v>
      </c>
      <c r="N99" s="126">
        <f>H99*J99*T99/M99</f>
        <v>-149033.73793367317</v>
      </c>
      <c r="O99" s="268">
        <f>N99 / Y238</f>
        <v>-5.0464032117558406E-4</v>
      </c>
      <c r="P99" s="128">
        <f>IF(OR(OR(J99=0,G99 = "#N/A N/A"),G99="#N/A Real Time"),0,G99*J99*T99/M99)</f>
        <v>16878070.820988245</v>
      </c>
      <c r="Q99" s="273">
        <f>P99 / Y238*100</f>
        <v>5.7150516373134082</v>
      </c>
      <c r="R99" s="129">
        <f>IF(Q99&lt;0,Q99,0)</f>
        <v>0</v>
      </c>
      <c r="S99" s="273">
        <f>IF(Q99&gt;0,Q99,0)</f>
        <v>5.7150516373134082</v>
      </c>
      <c r="T99" s="120">
        <f>IF(EXACT(D99,UPPER(D99)),1,0.01)/V99</f>
        <v>1</v>
      </c>
      <c r="U99" s="120">
        <v>0</v>
      </c>
      <c r="V99" s="120">
        <v>1</v>
      </c>
      <c r="W99" s="127">
        <f>IF(AND(Q99&lt;0,O99&gt;0),O99,0)</f>
        <v>0</v>
      </c>
      <c r="X99" s="127">
        <f>IF(AND(Q99&gt;0,O99&gt;0),O99,0)</f>
        <v>0</v>
      </c>
      <c r="Y99" s="120"/>
      <c r="Z99" s="130">
        <f>_xll.BDH(C99,$Z$3,$D$1,$D$1)</f>
        <v>91.36</v>
      </c>
      <c r="AA99" s="130">
        <f>IF(OR(OR(F99="#N/A N/A",F99="#N/A Real Time"),OR(Z99="#N/A N/A",Z99="#N/A Real Time")),0,  F99 - Z99)</f>
        <v>4.0000000000006253E-2</v>
      </c>
      <c r="AB99" s="177">
        <f>IF(OR(Z99=0,Z99="#N/A N/A"),0,AA99 / Z99*100)</f>
        <v>4.3782837127852733E-2</v>
      </c>
      <c r="AC99" s="132">
        <v>1949175</v>
      </c>
      <c r="AD99" s="133">
        <f>IF(D99 = D238,1,_xll.BDP(K99,$AD$3)*L99)</f>
        <v>10.473599999999999</v>
      </c>
      <c r="AE99" s="278">
        <f>AA99*AC99*T99/AD99 / AF238</f>
        <v>2.510470294192187E-5</v>
      </c>
      <c r="AF99" s="135"/>
    </row>
    <row r="100" spans="1:32" s="117" customFormat="1" ht="12" customHeight="1" x14ac:dyDescent="0.2">
      <c r="A100" s="102" t="s">
        <v>1398</v>
      </c>
      <c r="B100" s="102"/>
      <c r="C100" s="102"/>
      <c r="D100" s="102"/>
      <c r="E100" s="102" t="s">
        <v>120</v>
      </c>
      <c r="F100" s="136"/>
      <c r="G100" s="136"/>
      <c r="H100" s="137"/>
      <c r="I100" s="138"/>
      <c r="J100" s="139"/>
      <c r="K100" s="102"/>
      <c r="L100" s="102"/>
      <c r="M100" s="263"/>
      <c r="N100" s="158">
        <f xml:space="preserve"> SUM(N94:N99)</f>
        <v>-211581.01404951024</v>
      </c>
      <c r="O100" s="270">
        <f xml:space="preserve"> SUM(O94:O99)</f>
        <v>-7.1643046980489193E-4</v>
      </c>
      <c r="P100" s="141">
        <f xml:space="preserve"> SUM(P94:P99)</f>
        <v>6622591.3648093287</v>
      </c>
      <c r="Q100" s="275">
        <f xml:space="preserve"> SUM(Q94:Q99)</f>
        <v>2.2424631359909823</v>
      </c>
      <c r="R100" s="142">
        <f xml:space="preserve"> SUM(R94:R99)</f>
        <v>-4.1172979193628647</v>
      </c>
      <c r="S100" s="275">
        <f xml:space="preserve"> SUM(S94:S99)</f>
        <v>6.3597610553538475</v>
      </c>
      <c r="T100" s="102"/>
      <c r="U100" s="102"/>
      <c r="V100" s="102"/>
      <c r="W100" s="143">
        <f xml:space="preserve"> SUM(W94:W99)</f>
        <v>0</v>
      </c>
      <c r="X100" s="143">
        <f xml:space="preserve"> SUM(X94:X99)</f>
        <v>0</v>
      </c>
      <c r="Y100" s="102"/>
      <c r="Z100" s="144"/>
      <c r="AA100" s="144"/>
      <c r="AB100" s="178"/>
      <c r="AC100" s="145"/>
      <c r="AD100" s="146"/>
      <c r="AE100" s="280">
        <f xml:space="preserve"> SUM(AE94:AE99)</f>
        <v>-2.8092425658974001E-4</v>
      </c>
      <c r="AF100" s="171"/>
    </row>
    <row r="101" spans="1:32" x14ac:dyDescent="0.2">
      <c r="A101" s="120"/>
      <c r="B101" s="120"/>
      <c r="C101" s="120"/>
      <c r="D101" s="120"/>
      <c r="E101" s="120"/>
      <c r="F101" s="121"/>
      <c r="G101" s="121"/>
      <c r="H101" s="122"/>
      <c r="I101" s="123"/>
      <c r="J101" s="124"/>
      <c r="K101" s="120"/>
      <c r="L101" s="120"/>
      <c r="M101" s="260"/>
      <c r="N101" s="126"/>
      <c r="O101" s="268"/>
      <c r="P101" s="128"/>
      <c r="Q101" s="273"/>
      <c r="R101" s="129"/>
      <c r="S101" s="273"/>
      <c r="T101" s="120"/>
      <c r="U101" s="120"/>
      <c r="V101" s="120"/>
      <c r="W101" s="127"/>
      <c r="X101" s="127"/>
      <c r="Y101" s="120"/>
      <c r="Z101" s="130"/>
      <c r="AA101" s="130"/>
      <c r="AB101" s="131"/>
      <c r="AC101" s="132"/>
      <c r="AD101" s="133"/>
      <c r="AE101" s="278"/>
      <c r="AF101" s="135"/>
    </row>
    <row r="102" spans="1:32" x14ac:dyDescent="0.2">
      <c r="A102" s="120"/>
      <c r="B102" s="120">
        <v>18837</v>
      </c>
      <c r="C102" s="120" t="s">
        <v>1445</v>
      </c>
      <c r="D102" s="120" t="str">
        <f>_xll.BDP(C102,$D$3)</f>
        <v>CHF</v>
      </c>
      <c r="E102" s="120" t="s">
        <v>1446</v>
      </c>
      <c r="F102" s="121">
        <f>_xll.BDP(C102,$F$3)</f>
        <v>32.700000000000003</v>
      </c>
      <c r="G102" s="121">
        <f>_xll.BDP(C102,$G$3)</f>
        <v>32.5</v>
      </c>
      <c r="H102" s="122">
        <f>IF(OR(OR(G102="#N/A N/A",G102="#N/A Real Time"),OR(F102="#N/A N/A",F102="#N/A Real Time")),0,  G102 - F102)</f>
        <v>-0.20000000000000284</v>
      </c>
      <c r="I102" s="123">
        <f>IF(OR(F102=0,F102="#N/A N/A"),0,H102 / F102*100)</f>
        <v>-0.61162079510704237</v>
      </c>
      <c r="J102" s="124">
        <v>-113000</v>
      </c>
      <c r="K102" s="120" t="str">
        <f>CONCATENATE(D238,D102, " Curncy")</f>
        <v>EURCHF Curncy</v>
      </c>
      <c r="L102" s="120">
        <f>IF(D102 = D238,1,_xll.BDP(K102,$L$3))</f>
        <v>1</v>
      </c>
      <c r="M102" s="260">
        <f>IF(D102 = D238,1,_xll.BDP(K102,$M$3)*L102)</f>
        <v>1.1341699999999999</v>
      </c>
      <c r="N102" s="126">
        <f>H102*J102*T102/M102</f>
        <v>19926.466050063325</v>
      </c>
      <c r="O102" s="268">
        <f>N102 / Y238</f>
        <v>6.7472629800599741E-5</v>
      </c>
      <c r="P102" s="128">
        <f>IF(OR(OR(J102=0,G102 = "#N/A N/A"),G102="#N/A Real Time"),0,G102*J102*T102/M102)</f>
        <v>-3238050.7331352443</v>
      </c>
      <c r="Q102" s="273">
        <f>P102 / Y238*100</f>
        <v>-1.0964302342597301</v>
      </c>
      <c r="R102" s="129">
        <f>IF(Q102&lt;0,Q102,0)</f>
        <v>-1.0964302342597301</v>
      </c>
      <c r="S102" s="273">
        <f>IF(Q102&gt;0,Q102,0)</f>
        <v>0</v>
      </c>
      <c r="T102" s="120">
        <f>IF(EXACT(D102,UPPER(D102)),1,0.01)/V102</f>
        <v>1</v>
      </c>
      <c r="U102" s="120">
        <v>0</v>
      </c>
      <c r="V102" s="120">
        <v>1</v>
      </c>
      <c r="W102" s="127">
        <f>IF(AND(Q102&lt;0,O102&gt;0),O102,0)</f>
        <v>6.7472629800599741E-5</v>
      </c>
      <c r="X102" s="127">
        <f>IF(AND(Q102&gt;0,O102&gt;0),O102,0)</f>
        <v>0</v>
      </c>
      <c r="Y102" s="120"/>
      <c r="Z102" s="130">
        <f>_xll.BDH(C102,$Z$3,$D$1,$D$1)</f>
        <v>31.7</v>
      </c>
      <c r="AA102" s="130">
        <f>IF(OR(OR(F102="#N/A N/A",F102="#N/A Real Time"),OR(Z102="#N/A N/A",Z102="#N/A Real Time")),0,  F102 - Z102)</f>
        <v>1.0000000000000036</v>
      </c>
      <c r="AB102" s="177">
        <f>IF(OR(Z102=0,Z102="#N/A N/A"),0,AA102 / Z102*100)</f>
        <v>3.154574132492125</v>
      </c>
      <c r="AC102" s="132">
        <v>-113000</v>
      </c>
      <c r="AD102" s="133">
        <f>IF(D102 = D238,1,_xll.BDP(K102,$AD$3)*L102)</f>
        <v>1.13269</v>
      </c>
      <c r="AE102" s="278">
        <f>AA102*AC102*T102/AD102 / AF238</f>
        <v>-3.36439999584976E-4</v>
      </c>
      <c r="AF102" s="135"/>
    </row>
    <row r="103" spans="1:32" s="117" customFormat="1" ht="12" customHeight="1" x14ac:dyDescent="0.2">
      <c r="A103" s="209"/>
      <c r="B103" s="120">
        <v>3294</v>
      </c>
      <c r="C103" s="120" t="s">
        <v>1469</v>
      </c>
      <c r="D103" s="120" t="str">
        <f>_xll.BDP(C103,$D$3)</f>
        <v>CHF</v>
      </c>
      <c r="E103" s="120" t="s">
        <v>1470</v>
      </c>
      <c r="F103" s="121">
        <f>_xll.BDP(C103,$F$3)</f>
        <v>103.2</v>
      </c>
      <c r="G103" s="121">
        <f>_xll.BDP(C103,$G$3)</f>
        <v>103.05</v>
      </c>
      <c r="H103" s="122">
        <f>IF(OR(OR(G103="#N/A N/A",G103="#N/A Real Time"),OR(F103="#N/A N/A",F103="#N/A Real Time")),0,  G103 - F103)</f>
        <v>-0.15000000000000568</v>
      </c>
      <c r="I103" s="123">
        <f>IF(OR(F103=0,F103="#N/A N/A"),0,H103 / F103*100)</f>
        <v>-0.14534883720930783</v>
      </c>
      <c r="J103" s="124">
        <v>-5424</v>
      </c>
      <c r="K103" s="120" t="str">
        <f>CONCATENATE(D238,D103, " Curncy")</f>
        <v>EURCHF Curncy</v>
      </c>
      <c r="L103" s="120">
        <f>IF(D103 = D238,1,_xll.BDP(K103,$L$3))</f>
        <v>1</v>
      </c>
      <c r="M103" s="260">
        <f>IF(D103 = D238,1,_xll.BDP(K103,$M$3)*L103)</f>
        <v>1.1341699999999999</v>
      </c>
      <c r="N103" s="126">
        <f>H103*J103*T103/M103</f>
        <v>717.35277780229671</v>
      </c>
      <c r="O103" s="268">
        <f>N103 / Y238</f>
        <v>2.429014672821648E-6</v>
      </c>
      <c r="P103" s="128">
        <f>IF(OR(OR(J103=0,G103 = "#N/A N/A"),G103="#N/A Real Time"),0,G103*J103*T103/M103)</f>
        <v>-492821.35835015913</v>
      </c>
      <c r="Q103" s="273">
        <f>P103 / Y238*100</f>
        <v>-0.16687330802284089</v>
      </c>
      <c r="R103" s="129">
        <f>IF(Q103&lt;0,Q103,0)</f>
        <v>-0.16687330802284089</v>
      </c>
      <c r="S103" s="273">
        <f>IF(Q103&gt;0,Q103,0)</f>
        <v>0</v>
      </c>
      <c r="T103" s="120">
        <f>IF(EXACT(D103,UPPER(D103)),1,0.01)/V103</f>
        <v>1</v>
      </c>
      <c r="U103" s="120">
        <v>0</v>
      </c>
      <c r="V103" s="120">
        <v>1</v>
      </c>
      <c r="W103" s="127">
        <f>IF(AND(Q103&lt;0,O103&gt;0),O103,0)</f>
        <v>2.429014672821648E-6</v>
      </c>
      <c r="X103" s="127">
        <f>IF(AND(Q103&gt;0,O103&gt;0),O103,0)</f>
        <v>0</v>
      </c>
      <c r="Y103" s="209"/>
      <c r="Z103" s="130">
        <f>_xll.BDH(C103,$Z$3,$D$1,$D$1)</f>
        <v>102.75</v>
      </c>
      <c r="AA103" s="130">
        <f>IF(OR(OR(F103="#N/A N/A",F103="#N/A Real Time"),OR(Z103="#N/A N/A",Z103="#N/A Real Time")),0,  F103 - Z103)</f>
        <v>0.45000000000000284</v>
      </c>
      <c r="AB103" s="177">
        <f>IF(OR(Z103=0,Z103="#N/A N/A"),0,AA103 / Z103*100)</f>
        <v>0.43795620437956478</v>
      </c>
      <c r="AC103" s="132">
        <v>-5424</v>
      </c>
      <c r="AD103" s="133">
        <f>IF(D103 = D238,1,_xll.BDP(K103,$AD$3)*L103)</f>
        <v>1.13269</v>
      </c>
      <c r="AE103" s="278">
        <f>AA103*AC103*T103/AD103 / AF238</f>
        <v>-7.2671039910355026E-6</v>
      </c>
      <c r="AF103" s="224"/>
    </row>
    <row r="104" spans="1:32" x14ac:dyDescent="0.2">
      <c r="A104" s="120"/>
      <c r="B104" s="120">
        <v>3156</v>
      </c>
      <c r="C104" s="120" t="s">
        <v>118</v>
      </c>
      <c r="D104" s="120" t="str">
        <f>_xll.BDP(C104,$D$3)</f>
        <v>CHF</v>
      </c>
      <c r="E104" s="120" t="s">
        <v>341</v>
      </c>
      <c r="F104" s="121">
        <f>_xll.BDP(C104,$F$3)</f>
        <v>51.86</v>
      </c>
      <c r="G104" s="121">
        <f>_xll.BDP(C104,$G$3)</f>
        <v>52.16</v>
      </c>
      <c r="H104" s="122">
        <f>IF(OR(OR(G104="#N/A N/A",G104="#N/A Real Time"),OR(F104="#N/A N/A",F104="#N/A Real Time")),0,  G104 - F104)</f>
        <v>0.29999999999999716</v>
      </c>
      <c r="I104" s="123">
        <f>IF(OR(F104=0,F104="#N/A N/A"),0,H104 / F104*100)</f>
        <v>0.57848052448900344</v>
      </c>
      <c r="J104" s="124">
        <v>-133195</v>
      </c>
      <c r="K104" s="120" t="str">
        <f>CONCATENATE(D238,D104, " Curncy")</f>
        <v>EURCHF Curncy</v>
      </c>
      <c r="L104" s="120">
        <f>IF(D104 = D238,1,_xll.BDP(K104,$L$3))</f>
        <v>1</v>
      </c>
      <c r="M104" s="260">
        <f>IF(D104 = D238,1,_xll.BDP(K104,$M$3)*L104)</f>
        <v>1.1341699999999999</v>
      </c>
      <c r="N104" s="126">
        <f>H104*J104*T104/M104</f>
        <v>-35231.490869975067</v>
      </c>
      <c r="O104" s="268">
        <f>N104 / Y238</f>
        <v>-1.1929668486226552E-4</v>
      </c>
      <c r="P104" s="128">
        <f>IF(OR(OR(J104=0,G104 = "#N/A N/A"),G104="#N/A Real Time"),0,G104*J104*T104/M104)</f>
        <v>-6125581.8792597232</v>
      </c>
      <c r="Q104" s="273">
        <f>P104 / Y238*100</f>
        <v>-2.0741716941386099</v>
      </c>
      <c r="R104" s="129">
        <f>IF(Q104&lt;0,Q104,0)</f>
        <v>-2.0741716941386099</v>
      </c>
      <c r="S104" s="273">
        <f>IF(Q104&gt;0,Q104,0)</f>
        <v>0</v>
      </c>
      <c r="T104" s="120">
        <f>IF(EXACT(D104,UPPER(D104)),1,0.01)/V104</f>
        <v>1</v>
      </c>
      <c r="U104" s="120">
        <v>0</v>
      </c>
      <c r="V104" s="120">
        <v>1</v>
      </c>
      <c r="W104" s="127">
        <f>IF(AND(Q104&lt;0,O104&gt;0),O104,0)</f>
        <v>0</v>
      </c>
      <c r="X104" s="127">
        <f>IF(AND(Q104&gt;0,O104&gt;0),O104,0)</f>
        <v>0</v>
      </c>
      <c r="Y104" s="120"/>
      <c r="Z104" s="130">
        <f>_xll.BDH(C104,$Z$3,$D$1,$D$1)</f>
        <v>52.16</v>
      </c>
      <c r="AA104" s="130">
        <f>IF(OR(OR(F104="#N/A N/A",F104="#N/A Real Time"),OR(Z104="#N/A N/A",Z104="#N/A Real Time")),0,  F104 - Z104)</f>
        <v>-0.29999999999999716</v>
      </c>
      <c r="AB104" s="177">
        <f>IF(OR(Z104=0,Z104="#N/A N/A"),0,AA104 / Z104*100)</f>
        <v>-0.5751533742331234</v>
      </c>
      <c r="AC104" s="132">
        <v>-133195</v>
      </c>
      <c r="AD104" s="133">
        <f>IF(D104 = D238,1,_xll.BDP(K104,$AD$3)*L104)</f>
        <v>1.13269</v>
      </c>
      <c r="AE104" s="278">
        <f>AA104*AC104*T104/AD104 / AF238</f>
        <v>1.1897024533996538E-4</v>
      </c>
      <c r="AF104" s="135"/>
    </row>
    <row r="105" spans="1:32" x14ac:dyDescent="0.2">
      <c r="A105" s="209"/>
      <c r="B105" s="120">
        <v>18249</v>
      </c>
      <c r="C105" s="120" t="s">
        <v>880</v>
      </c>
      <c r="D105" s="120" t="str">
        <f>_xll.BDP(C105,$D$3)</f>
        <v>CHF</v>
      </c>
      <c r="E105" s="120" t="s">
        <v>909</v>
      </c>
      <c r="F105" s="121">
        <f>_xll.BDP(C105,$F$3)</f>
        <v>745.4</v>
      </c>
      <c r="G105" s="121">
        <f>_xll.BDP(C105,$G$3)</f>
        <v>751.2</v>
      </c>
      <c r="H105" s="122">
        <f>IF(OR(OR(G105="#N/A N/A",G105="#N/A Real Time"),OR(F105="#N/A N/A",F105="#N/A Real Time")),0,  G105 - F105)</f>
        <v>5.8000000000000682</v>
      </c>
      <c r="I105" s="123">
        <f>IF(OR(F105=0,F105="#N/A N/A"),0,H105 / F105*100)</f>
        <v>0.77810571505233006</v>
      </c>
      <c r="J105" s="124">
        <v>-17487</v>
      </c>
      <c r="K105" s="120" t="str">
        <f>CONCATENATE(D238,D105, " Curncy")</f>
        <v>EURCHF Curncy</v>
      </c>
      <c r="L105" s="120">
        <f>IF(D105 = D238,1,_xll.BDP(K105,$L$3))</f>
        <v>1</v>
      </c>
      <c r="M105" s="260">
        <f>IF(D105 = D238,1,_xll.BDP(K105,$M$3)*L105)</f>
        <v>1.1341699999999999</v>
      </c>
      <c r="N105" s="126">
        <f>H105*J105*T105/M105</f>
        <v>-89426.276484126021</v>
      </c>
      <c r="O105" s="268">
        <f>N105 / Y238</f>
        <v>-3.0280462338380058E-4</v>
      </c>
      <c r="P105" s="128">
        <f>IF(OR(OR(J105=0,G105 = "#N/A N/A"),G105="#N/A Real Time"),0,G105*J105*T105/M105)</f>
        <v>-11582244.637047358</v>
      </c>
      <c r="Q105" s="273">
        <f>P105 / Y238*100</f>
        <v>-3.9218419497570398</v>
      </c>
      <c r="R105" s="129">
        <f>IF(Q105&lt;0,Q105,0)</f>
        <v>-3.9218419497570398</v>
      </c>
      <c r="S105" s="273">
        <f>IF(Q105&gt;0,Q105,0)</f>
        <v>0</v>
      </c>
      <c r="T105" s="120">
        <f>IF(EXACT(D105,UPPER(D105)),1,0.01)/V105</f>
        <v>1</v>
      </c>
      <c r="U105" s="120">
        <v>0</v>
      </c>
      <c r="V105" s="120">
        <v>1</v>
      </c>
      <c r="W105" s="127">
        <f>IF(AND(Q105&lt;0,O105&gt;0),O105,0)</f>
        <v>0</v>
      </c>
      <c r="X105" s="127">
        <f>IF(AND(Q105&gt;0,O105&gt;0),O105,0)</f>
        <v>0</v>
      </c>
      <c r="Y105" s="209"/>
      <c r="Z105" s="130">
        <f>_xll.BDH(C105,$Z$3,$D$1,$D$1)</f>
        <v>745</v>
      </c>
      <c r="AA105" s="130">
        <f>IF(OR(OR(F105="#N/A N/A",F105="#N/A Real Time"),OR(Z105="#N/A N/A",Z105="#N/A Real Time")),0,  F105 - Z105)</f>
        <v>0.39999999999997726</v>
      </c>
      <c r="AB105" s="177">
        <f>IF(OR(Z105=0,Z105="#N/A N/A"),0,AA105 / Z105*100)</f>
        <v>5.3691275167782181E-2</v>
      </c>
      <c r="AC105" s="132">
        <v>-17487</v>
      </c>
      <c r="AD105" s="133">
        <f>IF(D105 = D238,1,_xll.BDP(K105,$AD$3)*L105)</f>
        <v>1.13269</v>
      </c>
      <c r="AE105" s="278">
        <f>AA105*AC105*T105/AD105 / AF238</f>
        <v>-2.0825933708821667E-5</v>
      </c>
      <c r="AF105" s="224"/>
    </row>
    <row r="106" spans="1:32" x14ac:dyDescent="0.2">
      <c r="A106" s="120"/>
      <c r="B106" s="120">
        <v>2330</v>
      </c>
      <c r="C106" s="120" t="s">
        <v>116</v>
      </c>
      <c r="D106" s="120" t="str">
        <f>_xll.BDP(C106,$D$3)</f>
        <v>CHF</v>
      </c>
      <c r="E106" s="120" t="s">
        <v>1477</v>
      </c>
      <c r="F106" s="121">
        <f>_xll.BDP(C106,$F$3)</f>
        <v>296.7</v>
      </c>
      <c r="G106" s="121">
        <f>_xll.BDP(C106,$G$3)</f>
        <v>301.39999999999998</v>
      </c>
      <c r="H106" s="122">
        <f>IF(OR(OR(G106="#N/A N/A",G106="#N/A Real Time"),OR(F106="#N/A N/A",F106="#N/A Real Time")),0,  G106 - F106)</f>
        <v>4.6999999999999886</v>
      </c>
      <c r="I106" s="123">
        <f>IF(OR(F106=0,F106="#N/A N/A"),0,H106 / F106*100)</f>
        <v>1.5840916750926823</v>
      </c>
      <c r="J106" s="124">
        <v>-10671</v>
      </c>
      <c r="K106" s="120" t="str">
        <f>CONCATENATE(D238,D106, " Curncy")</f>
        <v>EURCHF Curncy</v>
      </c>
      <c r="L106" s="120">
        <f>IF(D106 = D238,1,_xll.BDP(K106,$L$3))</f>
        <v>1</v>
      </c>
      <c r="M106" s="260">
        <f>IF(D106 = D238,1,_xll.BDP(K106,$M$3)*L106)</f>
        <v>1.1341699999999999</v>
      </c>
      <c r="N106" s="126">
        <f>H106*J106*T106/M106</f>
        <v>-44220.619483851529</v>
      </c>
      <c r="O106" s="268">
        <f>N106 / Y238</f>
        <v>-1.4973460324027804E-4</v>
      </c>
      <c r="P106" s="128">
        <f>IF(OR(OR(J106=0,G106 = "#N/A N/A"),G106="#N/A Real Time"),0,G106*J106*T106/M106)</f>
        <v>-2835764.832432528</v>
      </c>
      <c r="Q106" s="273">
        <f>P106 / Y238*100</f>
        <v>-0.96021296631106179</v>
      </c>
      <c r="R106" s="129">
        <f>IF(Q106&lt;0,Q106,0)</f>
        <v>-0.96021296631106179</v>
      </c>
      <c r="S106" s="273">
        <f>IF(Q106&gt;0,Q106,0)</f>
        <v>0</v>
      </c>
      <c r="T106" s="120">
        <f>IF(EXACT(D106,UPPER(D106)),1,0.01)/V106</f>
        <v>1</v>
      </c>
      <c r="U106" s="120">
        <v>0</v>
      </c>
      <c r="V106" s="120">
        <v>1</v>
      </c>
      <c r="W106" s="127">
        <f>IF(AND(Q106&lt;0,O106&gt;0),O106,0)</f>
        <v>0</v>
      </c>
      <c r="X106" s="127">
        <f>IF(AND(Q106&gt;0,O106&gt;0),O106,0)</f>
        <v>0</v>
      </c>
      <c r="Y106" s="120"/>
      <c r="Z106" s="130">
        <f>_xll.BDH(C106,$Z$3,$D$1,$D$1)</f>
        <v>297</v>
      </c>
      <c r="AA106" s="130">
        <f>IF(OR(OR(F106="#N/A N/A",F106="#N/A Real Time"),OR(Z106="#N/A N/A",Z106="#N/A Real Time")),0,  F106 - Z106)</f>
        <v>-0.30000000000001137</v>
      </c>
      <c r="AB106" s="177">
        <f>IF(OR(Z106=0,Z106="#N/A N/A"),0,AA106 / Z106*100)</f>
        <v>-0.10101010101010485</v>
      </c>
      <c r="AC106" s="132">
        <v>-10671</v>
      </c>
      <c r="AD106" s="133">
        <f>IF(D106 = D238,1,_xll.BDP(K106,$AD$3)*L106)</f>
        <v>1.13269</v>
      </c>
      <c r="AE106" s="278">
        <f>AA106*AC106*T106/AD106 / AF238</f>
        <v>9.5313749616939868E-6</v>
      </c>
      <c r="AF106" s="135"/>
    </row>
    <row r="107" spans="1:32" x14ac:dyDescent="0.2">
      <c r="A107" s="102" t="s">
        <v>1399</v>
      </c>
      <c r="B107" s="102"/>
      <c r="C107" s="102"/>
      <c r="D107" s="102"/>
      <c r="E107" s="102" t="s">
        <v>115</v>
      </c>
      <c r="F107" s="136"/>
      <c r="G107" s="136"/>
      <c r="H107" s="137"/>
      <c r="I107" s="138"/>
      <c r="J107" s="139"/>
      <c r="K107" s="102"/>
      <c r="L107" s="102"/>
      <c r="M107" s="263"/>
      <c r="N107" s="158">
        <f xml:space="preserve"> SUM(N101:N106)</f>
        <v>-148234.56801008701</v>
      </c>
      <c r="O107" s="270">
        <f xml:space="preserve"> SUM(O101:O106)</f>
        <v>-5.0193426701292273E-4</v>
      </c>
      <c r="P107" s="141">
        <f xml:space="preserve"> SUM(P101:P106)</f>
        <v>-24274463.440225013</v>
      </c>
      <c r="Q107" s="275">
        <f xml:space="preserve"> SUM(Q101:Q106)</f>
        <v>-8.2195301524892823</v>
      </c>
      <c r="R107" s="142">
        <f xml:space="preserve"> SUM(R101:R106)</f>
        <v>-8.2195301524892823</v>
      </c>
      <c r="S107" s="275">
        <f xml:space="preserve"> SUM(S101:S106)</f>
        <v>0</v>
      </c>
      <c r="T107" s="102"/>
      <c r="U107" s="102"/>
      <c r="V107" s="102"/>
      <c r="W107" s="143">
        <f xml:space="preserve"> SUM(W101:W106)</f>
        <v>6.9901644473421387E-5</v>
      </c>
      <c r="X107" s="143">
        <f xml:space="preserve"> SUM(X101:X106)</f>
        <v>0</v>
      </c>
      <c r="Y107" s="102"/>
      <c r="Z107" s="144"/>
      <c r="AA107" s="144"/>
      <c r="AB107" s="178"/>
      <c r="AC107" s="145"/>
      <c r="AD107" s="146"/>
      <c r="AE107" s="280">
        <f xml:space="preserve"> SUM(AE101:AE106)</f>
        <v>-2.3603141698317378E-4</v>
      </c>
      <c r="AF107" s="171"/>
    </row>
    <row r="108" spans="1:32" x14ac:dyDescent="0.2">
      <c r="A108" s="120"/>
      <c r="B108" s="120"/>
      <c r="C108" s="120"/>
      <c r="D108" s="120"/>
      <c r="E108" s="120"/>
      <c r="F108" s="121"/>
      <c r="G108" s="121"/>
      <c r="H108" s="122"/>
      <c r="I108" s="123"/>
      <c r="J108" s="124"/>
      <c r="K108" s="120"/>
      <c r="L108" s="120"/>
      <c r="M108" s="260"/>
      <c r="N108" s="126"/>
      <c r="O108" s="268"/>
      <c r="P108" s="128"/>
      <c r="Q108" s="273"/>
      <c r="R108" s="129"/>
      <c r="S108" s="273"/>
      <c r="T108" s="120"/>
      <c r="U108" s="120"/>
      <c r="V108" s="120"/>
      <c r="W108" s="127"/>
      <c r="X108" s="127"/>
      <c r="Y108" s="120"/>
      <c r="Z108" s="130"/>
      <c r="AA108" s="130"/>
      <c r="AB108" s="131"/>
      <c r="AC108" s="132"/>
      <c r="AD108" s="133"/>
      <c r="AE108" s="278"/>
      <c r="AF108" s="135"/>
    </row>
    <row r="109" spans="1:32" x14ac:dyDescent="0.2">
      <c r="A109" s="120"/>
      <c r="B109" s="120">
        <v>7222</v>
      </c>
      <c r="C109" s="120" t="s">
        <v>113</v>
      </c>
      <c r="D109" s="120" t="str">
        <f>_xll.BDP(C109,$D$3)</f>
        <v>GBp</v>
      </c>
      <c r="E109" s="120" t="s">
        <v>431</v>
      </c>
      <c r="F109" s="121">
        <f>_xll.BDP(C109,$F$3)</f>
        <v>192</v>
      </c>
      <c r="G109" s="121">
        <f>_xll.BDP(C109,$G$3)</f>
        <v>186.7</v>
      </c>
      <c r="H109" s="122">
        <f>IF(OR(OR(G109="#N/A N/A",G109="#N/A Real Time"),OR(F109="#N/A N/A",F109="#N/A Real Time")),0,  G109 - F109)</f>
        <v>-5.3000000000000114</v>
      </c>
      <c r="I109" s="123">
        <f>IF(OR(F109=0,F109="#N/A N/A"),0,H109 / F109*100)</f>
        <v>-2.7604166666666723</v>
      </c>
      <c r="J109" s="124">
        <v>1563993</v>
      </c>
      <c r="K109" s="120" t="str">
        <f>CONCATENATE(D238,D109, " Curncy")</f>
        <v>EURGBp Curncy</v>
      </c>
      <c r="L109" s="120">
        <f>IF(D109 = D238,1,_xll.BDP(K109,$L$3))</f>
        <v>1</v>
      </c>
      <c r="M109" s="260">
        <f>IF(D109 = D238,1,_xll.BDP(K109,$M$3)*L109)</f>
        <v>0.86363000000000001</v>
      </c>
      <c r="N109" s="126">
        <f>H109*J109*T109/M109</f>
        <v>-95980.488172018318</v>
      </c>
      <c r="O109" s="268">
        <f>N109 / Y238</f>
        <v>-3.2499771561304288E-4</v>
      </c>
      <c r="P109" s="128">
        <f>IF(OR(OR(J109=0,G109 = "#N/A N/A"),G109="#N/A Real Time"),0,G109*J109*T109/M109)</f>
        <v>3381048.5173048642</v>
      </c>
      <c r="Q109" s="273">
        <f>P109 / Y238*100</f>
        <v>1.1448504434897164</v>
      </c>
      <c r="R109" s="129">
        <f>IF(Q109&lt;0,Q109,0)</f>
        <v>0</v>
      </c>
      <c r="S109" s="273">
        <f>IF(Q109&gt;0,Q109,0)</f>
        <v>1.1448504434897164</v>
      </c>
      <c r="T109" s="120">
        <f>IF(EXACT(D109,UPPER(D109)),1,0.01)/V109</f>
        <v>0.01</v>
      </c>
      <c r="U109" s="120">
        <v>0</v>
      </c>
      <c r="V109" s="120">
        <v>1</v>
      </c>
      <c r="W109" s="127">
        <f>IF(AND(Q109&lt;0,O109&gt;0),O109,0)</f>
        <v>0</v>
      </c>
      <c r="X109" s="127">
        <f>IF(AND(Q109&gt;0,O109&gt;0),O109,0)</f>
        <v>0</v>
      </c>
      <c r="Y109" s="120"/>
      <c r="Z109" s="130">
        <f>_xll.BDH(C109,$Z$3,$D$1,$D$1)</f>
        <v>197</v>
      </c>
      <c r="AA109" s="130">
        <f>IF(OR(OR(F109="#N/A N/A",F109="#N/A Real Time"),OR(Z109="#N/A N/A",Z109="#N/A Real Time")),0,  F109 - Z109)</f>
        <v>-5</v>
      </c>
      <c r="AB109" s="177">
        <f>IF(OR(Z109=0,Z109="#N/A N/A"),0,AA109 / Z109*100)</f>
        <v>-2.5380710659898478</v>
      </c>
      <c r="AC109" s="132">
        <v>1563993</v>
      </c>
      <c r="AD109" s="133">
        <f>IF(D109 = D238,1,_xll.BDP(K109,$AD$3)*L109)</f>
        <v>0.86409000000000002</v>
      </c>
      <c r="AE109" s="278">
        <f>AA109*AC109*T109/AD109 / AF238</f>
        <v>-3.0520108750123521E-4</v>
      </c>
      <c r="AF109" s="135"/>
    </row>
    <row r="110" spans="1:32" x14ac:dyDescent="0.2">
      <c r="A110" s="120"/>
      <c r="B110" s="120">
        <v>21307</v>
      </c>
      <c r="C110" s="120" t="s">
        <v>112</v>
      </c>
      <c r="D110" s="120" t="str">
        <f>_xll.BDP(C110,$D$3)</f>
        <v>GBp</v>
      </c>
      <c r="E110" s="120" t="s">
        <v>340</v>
      </c>
      <c r="F110" s="121">
        <f>_xll.BDP(C110,$F$3)</f>
        <v>9.6999999999999993</v>
      </c>
      <c r="G110" s="121">
        <f>_xll.BDP(C110,$G$3)</f>
        <v>9.65</v>
      </c>
      <c r="H110" s="122">
        <f>IF(OR(OR(G110="#N/A N/A",G110="#N/A Real Time"),OR(F110="#N/A N/A",F110="#N/A Real Time")),0,  G110 - F110)</f>
        <v>-4.9999999999998934E-2</v>
      </c>
      <c r="I110" s="123">
        <f>IF(OR(F110=0,F110="#N/A N/A"),0,H110 / F110*100)</f>
        <v>-0.51546391752576226</v>
      </c>
      <c r="J110" s="124">
        <v>799435</v>
      </c>
      <c r="K110" s="120" t="str">
        <f>CONCATENATE(D238,D110, " Curncy")</f>
        <v>EURGBp Curncy</v>
      </c>
      <c r="L110" s="120">
        <f>IF(D110 = D238,1,_xll.BDP(K110,$L$3))</f>
        <v>1</v>
      </c>
      <c r="M110" s="260">
        <f>IF(D110 = D238,1,_xll.BDP(K110,$M$3)*L110)</f>
        <v>0.86363000000000001</v>
      </c>
      <c r="N110" s="126">
        <f>H110*J110*T110/M110</f>
        <v>-462.83419983093626</v>
      </c>
      <c r="O110" s="268">
        <f>N110 / Y238</f>
        <v>-1.5671941299471073E-6</v>
      </c>
      <c r="P110" s="128">
        <f>IF(OR(OR(J110=0,G110 = "#N/A N/A"),G110="#N/A Real Time"),0,G110*J110*T110/M110)</f>
        <v>89327.000567372612</v>
      </c>
      <c r="Q110" s="273">
        <f>P110 / Y238*100</f>
        <v>3.0246846707979821E-2</v>
      </c>
      <c r="R110" s="129">
        <f>IF(Q110&lt;0,Q110,0)</f>
        <v>0</v>
      </c>
      <c r="S110" s="273">
        <f>IF(Q110&gt;0,Q110,0)</f>
        <v>3.0246846707979821E-2</v>
      </c>
      <c r="T110" s="120">
        <f>IF(EXACT(D110,UPPER(D110)),1,0.01)/V110</f>
        <v>0.01</v>
      </c>
      <c r="U110" s="120">
        <v>0</v>
      </c>
      <c r="V110" s="120">
        <v>1</v>
      </c>
      <c r="W110" s="127">
        <f>IF(AND(Q110&lt;0,O110&gt;0),O110,0)</f>
        <v>0</v>
      </c>
      <c r="X110" s="127">
        <f>IF(AND(Q110&gt;0,O110&gt;0),O110,0)</f>
        <v>0</v>
      </c>
      <c r="Y110" s="120"/>
      <c r="Z110" s="130">
        <f>_xll.BDH(C110,$Z$3,$D$1,$D$1)</f>
        <v>9.65</v>
      </c>
      <c r="AA110" s="130">
        <f>IF(OR(OR(F110="#N/A N/A",F110="#N/A Real Time"),OR(Z110="#N/A N/A",Z110="#N/A Real Time")),0,  F110 - Z110)</f>
        <v>4.9999999999998934E-2</v>
      </c>
      <c r="AB110" s="177">
        <f>IF(OR(Z110=0,Z110="#N/A N/A"),0,AA110 / Z110*100)</f>
        <v>0.5181347150258957</v>
      </c>
      <c r="AC110" s="132">
        <v>799435</v>
      </c>
      <c r="AD110" s="133">
        <f>IF(D110 = D238,1,_xll.BDP(K110,$AD$3)*L110)</f>
        <v>0.86409000000000002</v>
      </c>
      <c r="AE110" s="278">
        <f>AA110*AC110*T110/AD110 / AF238</f>
        <v>1.5600353159288102E-6</v>
      </c>
      <c r="AF110" s="135"/>
    </row>
    <row r="111" spans="1:32" s="117" customFormat="1" ht="12" customHeight="1" x14ac:dyDescent="0.2">
      <c r="A111" s="209"/>
      <c r="B111" s="120">
        <v>19463</v>
      </c>
      <c r="C111" s="120" t="s">
        <v>1496</v>
      </c>
      <c r="D111" s="120" t="str">
        <f>_xll.BDP(C111,$D$3)</f>
        <v>GBp</v>
      </c>
      <c r="E111" s="120" t="s">
        <v>1497</v>
      </c>
      <c r="F111" s="121">
        <f>_xll.BDP(C111,$F$3)</f>
        <v>197</v>
      </c>
      <c r="G111" s="121">
        <f>_xll.BDP(C111,$G$3)</f>
        <v>197.1</v>
      </c>
      <c r="H111" s="122">
        <f>IF(OR(OR(G111="#N/A N/A",G111="#N/A Real Time"),OR(F111="#N/A N/A",F111="#N/A Real Time")),0,  G111 - F111)</f>
        <v>9.9999999999994316E-2</v>
      </c>
      <c r="I111" s="123">
        <f>IF(OR(F111=0,F111="#N/A N/A"),0,H111 / F111*100)</f>
        <v>5.0761421319794074E-2</v>
      </c>
      <c r="J111" s="124">
        <v>1397898</v>
      </c>
      <c r="K111" s="120" t="str">
        <f>CONCATENATE(D238,D111, " Curncy")</f>
        <v>EURGBp Curncy</v>
      </c>
      <c r="L111" s="120">
        <f>IF(D111 = D238,1,_xll.BDP(K111,$L$3))</f>
        <v>1</v>
      </c>
      <c r="M111" s="260">
        <f>IF(D111 = D238,1,_xll.BDP(K111,$M$3)*L111)</f>
        <v>0.86363000000000001</v>
      </c>
      <c r="N111" s="126">
        <f>H111*J111*T111/M111</f>
        <v>1618.6306635942713</v>
      </c>
      <c r="O111" s="268">
        <f>N111 / Y238</f>
        <v>5.4808146750260455E-6</v>
      </c>
      <c r="P111" s="128">
        <f>IF(OR(OR(J111=0,G111 = "#N/A N/A"),G111="#N/A Real Time"),0,G111*J111*T111/M111)</f>
        <v>3190321.0379444901</v>
      </c>
      <c r="Q111" s="273">
        <f>P111 / Y238*100</f>
        <v>1.080268572447695</v>
      </c>
      <c r="R111" s="129">
        <f>IF(Q111&lt;0,Q111,0)</f>
        <v>0</v>
      </c>
      <c r="S111" s="273">
        <f>IF(Q111&gt;0,Q111,0)</f>
        <v>1.080268572447695</v>
      </c>
      <c r="T111" s="120">
        <f>IF(EXACT(D111,UPPER(D111)),1,0.01)/V111</f>
        <v>0.01</v>
      </c>
      <c r="U111" s="120">
        <v>0</v>
      </c>
      <c r="V111" s="120">
        <v>1</v>
      </c>
      <c r="W111" s="127">
        <f>IF(AND(Q111&lt;0,O111&gt;0),O111,0)</f>
        <v>0</v>
      </c>
      <c r="X111" s="127">
        <f>IF(AND(Q111&gt;0,O111&gt;0),O111,0)</f>
        <v>5.4808146750260455E-6</v>
      </c>
      <c r="Y111" s="209"/>
      <c r="Z111" s="130">
        <f>_xll.BDH(C111,$Z$3,$D$1,$D$1)</f>
        <v>195.9</v>
      </c>
      <c r="AA111" s="130">
        <f>IF(OR(OR(F111="#N/A N/A",F111="#N/A Real Time"),OR(Z111="#N/A N/A",Z111="#N/A Real Time")),0,  F111 - Z111)</f>
        <v>1.0999999999999943</v>
      </c>
      <c r="AB111" s="177">
        <f>IF(OR(Z111=0,Z111="#N/A N/A"),0,AA111 / Z111*100)</f>
        <v>0.56151097498723546</v>
      </c>
      <c r="AC111" s="132">
        <v>1397898</v>
      </c>
      <c r="AD111" s="133">
        <f>IF(D111 = D238,1,_xll.BDP(K111,$AD$3)*L111)</f>
        <v>0.86409000000000002</v>
      </c>
      <c r="AE111" s="278">
        <f>AA111*AC111*T111/AD111 / AF238</f>
        <v>6.0013566403095083E-5</v>
      </c>
      <c r="AF111" s="224"/>
    </row>
    <row r="112" spans="1:32" x14ac:dyDescent="0.2">
      <c r="A112" s="120"/>
      <c r="B112" s="120">
        <v>10264</v>
      </c>
      <c r="C112" s="120" t="s">
        <v>109</v>
      </c>
      <c r="D112" s="120" t="str">
        <f>_xll.BDP(C112,$D$3)</f>
        <v>GBp</v>
      </c>
      <c r="E112" s="120" t="s">
        <v>1476</v>
      </c>
      <c r="F112" s="121">
        <f>_xll.BDP(C112,$F$3)</f>
        <v>455</v>
      </c>
      <c r="G112" s="121">
        <f>_xll.BDP(C112,$G$3)</f>
        <v>455.2</v>
      </c>
      <c r="H112" s="122">
        <f>IF(OR(OR(G112="#N/A N/A",G112="#N/A Real Time"),OR(F112="#N/A N/A",F112="#N/A Real Time")),0,  G112 - F112)</f>
        <v>0.19999999999998863</v>
      </c>
      <c r="I112" s="123">
        <f>IF(OR(F112=0,F112="#N/A N/A"),0,H112 / F112*100)</f>
        <v>4.3956043956041455E-2</v>
      </c>
      <c r="J112" s="124">
        <v>-686776</v>
      </c>
      <c r="K112" s="120" t="str">
        <f>CONCATENATE(D238,D112, " Curncy")</f>
        <v>EURGBp Curncy</v>
      </c>
      <c r="L112" s="120">
        <f>IF(D112 = D238,1,_xll.BDP(K112,$L$3))</f>
        <v>1</v>
      </c>
      <c r="M112" s="260">
        <f>IF(D112 = D238,1,_xll.BDP(K112,$M$3)*L112)</f>
        <v>0.86363000000000001</v>
      </c>
      <c r="N112" s="126">
        <f>H112*J112*T112/M112</f>
        <v>-1590.4403506130193</v>
      </c>
      <c r="O112" s="268">
        <f>N112 / Y238</f>
        <v>-5.3853599894351197E-6</v>
      </c>
      <c r="P112" s="128">
        <f>IF(OR(OR(J112=0,G112 = "#N/A N/A"),G112="#N/A Real Time"),0,G112*J112*T112/M112)</f>
        <v>-3619842.2379954378</v>
      </c>
      <c r="Q112" s="273">
        <f>P112 / Y238*100</f>
        <v>-1.225707933595503</v>
      </c>
      <c r="R112" s="129">
        <f>IF(Q112&lt;0,Q112,0)</f>
        <v>-1.225707933595503</v>
      </c>
      <c r="S112" s="273">
        <f>IF(Q112&gt;0,Q112,0)</f>
        <v>0</v>
      </c>
      <c r="T112" s="120">
        <f>IF(EXACT(D112,UPPER(D112)),1,0.01)/V112</f>
        <v>0.01</v>
      </c>
      <c r="U112" s="120">
        <v>0</v>
      </c>
      <c r="V112" s="120">
        <v>1</v>
      </c>
      <c r="W112" s="127">
        <f>IF(AND(Q112&lt;0,O112&gt;0),O112,0)</f>
        <v>0</v>
      </c>
      <c r="X112" s="127">
        <f>IF(AND(Q112&gt;0,O112&gt;0),O112,0)</f>
        <v>0</v>
      </c>
      <c r="Y112" s="120"/>
      <c r="Z112" s="130">
        <f>_xll.BDH(C112,$Z$3,$D$1,$D$1)</f>
        <v>461</v>
      </c>
      <c r="AA112" s="130">
        <f>IF(OR(OR(F112="#N/A N/A",F112="#N/A Real Time"),OR(Z112="#N/A N/A",Z112="#N/A Real Time")),0,  F112 - Z112)</f>
        <v>-6</v>
      </c>
      <c r="AB112" s="177">
        <f>IF(OR(Z112=0,Z112="#N/A N/A"),0,AA112 / Z112*100)</f>
        <v>-1.3015184381778742</v>
      </c>
      <c r="AC112" s="132">
        <v>-686776</v>
      </c>
      <c r="AD112" s="133">
        <f>IF(D112 = D238,1,_xll.BDP(K112,$AD$3)*L112)</f>
        <v>0.86409000000000002</v>
      </c>
      <c r="AE112" s="278">
        <f>AA112*AC112*T112/AD112 / AF238</f>
        <v>1.6082280322462949E-4</v>
      </c>
      <c r="AF112" s="135"/>
    </row>
    <row r="113" spans="1:32" x14ac:dyDescent="0.2">
      <c r="A113" s="209"/>
      <c r="B113" s="120">
        <v>7274</v>
      </c>
      <c r="C113" s="120" t="s">
        <v>1062</v>
      </c>
      <c r="D113" s="120" t="str">
        <f>_xll.BDP(C113,$D$3)</f>
        <v>GBp</v>
      </c>
      <c r="E113" s="120" t="s">
        <v>1178</v>
      </c>
      <c r="F113" s="121">
        <f>_xll.BDP(C113,$F$3)</f>
        <v>2527</v>
      </c>
      <c r="G113" s="121">
        <f>_xll.BDP(C113,$G$3)</f>
        <v>2539</v>
      </c>
      <c r="H113" s="122">
        <f>IF(OR(OR(G113="#N/A N/A",G113="#N/A Real Time"),OR(F113="#N/A N/A",F113="#N/A Real Time")),0,  G113 - F113)</f>
        <v>12</v>
      </c>
      <c r="I113" s="123">
        <f>IF(OR(F113=0,F113="#N/A N/A"),0,H113 / F113*100)</f>
        <v>0.47487138899881282</v>
      </c>
      <c r="J113" s="124">
        <v>250023</v>
      </c>
      <c r="K113" s="120" t="str">
        <f>CONCATENATE(D238,D113, " Curncy")</f>
        <v>EURGBp Curncy</v>
      </c>
      <c r="L113" s="120">
        <f>IF(D113 = D238,1,_xll.BDP(K113,$L$3))</f>
        <v>1</v>
      </c>
      <c r="M113" s="260">
        <f>IF(D113 = D238,1,_xll.BDP(K113,$M$3)*L113)</f>
        <v>0.86363000000000001</v>
      </c>
      <c r="N113" s="126">
        <f>H113*J113*T113/M113</f>
        <v>34740.293875849617</v>
      </c>
      <c r="O113" s="268">
        <f>N113 / Y238</f>
        <v>1.1763345201101498E-4</v>
      </c>
      <c r="P113" s="128">
        <f>IF(OR(OR(J113=0,G113 = "#N/A N/A"),G113="#N/A Real Time"),0,G113*J113*T113/M113)</f>
        <v>7350467.1792318467</v>
      </c>
      <c r="Q113" s="273">
        <f>P113 / Y238*100</f>
        <v>2.488927788799725</v>
      </c>
      <c r="R113" s="129">
        <f>IF(Q113&lt;0,Q113,0)</f>
        <v>0</v>
      </c>
      <c r="S113" s="273">
        <f>IF(Q113&gt;0,Q113,0)</f>
        <v>2.488927788799725</v>
      </c>
      <c r="T113" s="120">
        <f>IF(EXACT(D113,UPPER(D113)),1,0.01)/V113</f>
        <v>0.01</v>
      </c>
      <c r="U113" s="120">
        <v>0</v>
      </c>
      <c r="V113" s="120">
        <v>1</v>
      </c>
      <c r="W113" s="127">
        <f>IF(AND(Q113&lt;0,O113&gt;0),O113,0)</f>
        <v>0</v>
      </c>
      <c r="X113" s="127">
        <f>IF(AND(Q113&gt;0,O113&gt;0),O113,0)</f>
        <v>1.1763345201101498E-4</v>
      </c>
      <c r="Y113" s="209"/>
      <c r="Z113" s="130">
        <f>_xll.BDH(C113,$Z$3,$D$1,$D$1)</f>
        <v>2511</v>
      </c>
      <c r="AA113" s="130">
        <f>IF(OR(OR(F113="#N/A N/A",F113="#N/A Real Time"),OR(Z113="#N/A N/A",Z113="#N/A Real Time")),0,  F113 - Z113)</f>
        <v>16</v>
      </c>
      <c r="AB113" s="177">
        <f>IF(OR(Z113=0,Z113="#N/A N/A"),0,AA113 / Z113*100)</f>
        <v>0.6371963361210673</v>
      </c>
      <c r="AC113" s="132">
        <v>250023</v>
      </c>
      <c r="AD113" s="133">
        <f>IF(D113 = D238,1,_xll.BDP(K113,$AD$3)*L113)</f>
        <v>0.86409000000000002</v>
      </c>
      <c r="AE113" s="278">
        <f>AA113*AC113*T113/AD113 / AF238</f>
        <v>1.5612814942332111E-4</v>
      </c>
      <c r="AF113" s="224"/>
    </row>
    <row r="114" spans="1:32" x14ac:dyDescent="0.2">
      <c r="A114" s="120"/>
      <c r="B114" s="120">
        <v>22425</v>
      </c>
      <c r="C114" s="120" t="s">
        <v>108</v>
      </c>
      <c r="D114" s="120" t="str">
        <f>_xll.BDP(C114,$D$3)</f>
        <v>GBp</v>
      </c>
      <c r="E114" s="120" t="s">
        <v>434</v>
      </c>
      <c r="F114" s="121">
        <f>_xll.BDP(C114,$F$3)</f>
        <v>545.6</v>
      </c>
      <c r="G114" s="121">
        <f>_xll.BDP(C114,$G$3)</f>
        <v>542.79999999999995</v>
      </c>
      <c r="H114" s="122">
        <f>IF(OR(OR(G114="#N/A N/A",G114="#N/A Real Time"),OR(F114="#N/A N/A",F114="#N/A Real Time")),0,  G114 - F114)</f>
        <v>-2.8000000000000682</v>
      </c>
      <c r="I114" s="123">
        <f>IF(OR(F114=0,F114="#N/A N/A"),0,H114 / F114*100)</f>
        <v>-0.51319648093842885</v>
      </c>
      <c r="J114" s="124">
        <v>-1325454</v>
      </c>
      <c r="K114" s="120" t="str">
        <f>CONCATENATE(D238,D114, " Curncy")</f>
        <v>EURGBp Curncy</v>
      </c>
      <c r="L114" s="120">
        <f>IF(D114 = D238,1,_xll.BDP(K114,$L$3))</f>
        <v>1</v>
      </c>
      <c r="M114" s="260">
        <f>IF(D114 = D238,1,_xll.BDP(K114,$M$3)*L114)</f>
        <v>0.86363000000000001</v>
      </c>
      <c r="N114" s="126">
        <f>H114*J114*T114/M114</f>
        <v>42972.93053738396</v>
      </c>
      <c r="O114" s="268">
        <f>N114 / Y238</f>
        <v>1.455098272975795E-4</v>
      </c>
      <c r="P114" s="128">
        <f>IF(OR(OR(J114=0,G114 = "#N/A N/A"),G114="#N/A Real Time"),0,G114*J114*T114/M114)</f>
        <v>-8330609.5341755133</v>
      </c>
      <c r="Q114" s="273">
        <f>P114 / Y238*100</f>
        <v>-2.8208119377544358</v>
      </c>
      <c r="R114" s="129">
        <f>IF(Q114&lt;0,Q114,0)</f>
        <v>-2.8208119377544358</v>
      </c>
      <c r="S114" s="273">
        <f>IF(Q114&gt;0,Q114,0)</f>
        <v>0</v>
      </c>
      <c r="T114" s="120">
        <f>IF(EXACT(D114,UPPER(D114)),1,0.01)/V114</f>
        <v>0.01</v>
      </c>
      <c r="U114" s="120">
        <v>0</v>
      </c>
      <c r="V114" s="120">
        <v>1</v>
      </c>
      <c r="W114" s="127">
        <f>IF(AND(Q114&lt;0,O114&gt;0),O114,0)</f>
        <v>1.455098272975795E-4</v>
      </c>
      <c r="X114" s="127">
        <f>IF(AND(Q114&gt;0,O114&gt;0),O114,0)</f>
        <v>0</v>
      </c>
      <c r="Y114" s="120"/>
      <c r="Z114" s="130">
        <f>_xll.BDH(C114,$Z$3,$D$1,$D$1)</f>
        <v>541</v>
      </c>
      <c r="AA114" s="130">
        <f>IF(OR(OR(F114="#N/A N/A",F114="#N/A Real Time"),OR(Z114="#N/A N/A",Z114="#N/A Real Time")),0,  F114 - Z114)</f>
        <v>4.6000000000000227</v>
      </c>
      <c r="AB114" s="177">
        <f>IF(OR(Z114=0,Z114="#N/A N/A"),0,AA114 / Z114*100)</f>
        <v>0.8502772643253278</v>
      </c>
      <c r="AC114" s="132">
        <v>-1325454</v>
      </c>
      <c r="AD114" s="133">
        <f>IF(D114 = D238,1,_xll.BDP(K114,$AD$3)*L114)</f>
        <v>0.86409000000000002</v>
      </c>
      <c r="AE114" s="278">
        <f>AA114*AC114*T114/AD114 / AF238</f>
        <v>-2.3795988988073165E-4</v>
      </c>
      <c r="AF114" s="135"/>
    </row>
    <row r="115" spans="1:32" x14ac:dyDescent="0.2">
      <c r="A115" s="209"/>
      <c r="B115" s="120">
        <v>20338</v>
      </c>
      <c r="C115" s="120" t="s">
        <v>1580</v>
      </c>
      <c r="D115" s="120" t="str">
        <f>_xll.BDP(C115,$D$3)</f>
        <v>GBp</v>
      </c>
      <c r="E115" s="120" t="s">
        <v>1581</v>
      </c>
      <c r="F115" s="121">
        <f>_xll.BDP(C115,$F$3)</f>
        <v>392.1</v>
      </c>
      <c r="G115" s="121">
        <f>_xll.BDP(C115,$G$3)</f>
        <v>396.7</v>
      </c>
      <c r="H115" s="122">
        <f>IF(OR(OR(G115="#N/A N/A",G115="#N/A Real Time"),OR(F115="#N/A N/A",F115="#N/A Real Time")),0,  G115 - F115)</f>
        <v>4.5999999999999659</v>
      </c>
      <c r="I115" s="123">
        <f>IF(OR(F115=0,F115="#N/A N/A"),0,H115 / F115*100)</f>
        <v>1.1731701096658929</v>
      </c>
      <c r="J115" s="124">
        <v>467939</v>
      </c>
      <c r="K115" s="120" t="str">
        <f>CONCATENATE(D238,D115, " Curncy")</f>
        <v>EURGBp Curncy</v>
      </c>
      <c r="L115" s="120">
        <f>IF(D115 = D238,1,_xll.BDP(K115,$L$3))</f>
        <v>1</v>
      </c>
      <c r="M115" s="260">
        <f>IF(D115 = D238,1,_xll.BDP(K115,$M$3)*L115)</f>
        <v>0.86363000000000001</v>
      </c>
      <c r="N115" s="126">
        <f>H115*J115*T115/M115</f>
        <v>24924.092493312921</v>
      </c>
      <c r="O115" s="268">
        <f>N115 / Y238</f>
        <v>8.4394998174393569E-5</v>
      </c>
      <c r="P115" s="128">
        <f>IF(OR(OR(J115=0,G115 = "#N/A N/A"),G115="#N/A Real Time"),0,G115*J115*T115/M115)</f>
        <v>2149432.0634994148</v>
      </c>
      <c r="Q115" s="273">
        <f>P115 / Y238*100</f>
        <v>0.727815125560482</v>
      </c>
      <c r="R115" s="129">
        <f>IF(Q115&lt;0,Q115,0)</f>
        <v>0</v>
      </c>
      <c r="S115" s="273">
        <f>IF(Q115&gt;0,Q115,0)</f>
        <v>0.727815125560482</v>
      </c>
      <c r="T115" s="120">
        <f>IF(EXACT(D115,UPPER(D115)),1,0.01)/V115</f>
        <v>0.01</v>
      </c>
      <c r="U115" s="120">
        <v>0</v>
      </c>
      <c r="V115" s="120">
        <v>1</v>
      </c>
      <c r="W115" s="127">
        <f>IF(AND(Q115&lt;0,O115&gt;0),O115,0)</f>
        <v>0</v>
      </c>
      <c r="X115" s="127">
        <f>IF(AND(Q115&gt;0,O115&gt;0),O115,0)</f>
        <v>8.4394998174393569E-5</v>
      </c>
      <c r="Y115" s="209"/>
      <c r="Z115" s="130">
        <f>_xll.BDH(C115,$Z$3,$D$1,$D$1)</f>
        <v>395.6</v>
      </c>
      <c r="AA115" s="130">
        <f>IF(OR(OR(F115="#N/A N/A",F115="#N/A Real Time"),OR(Z115="#N/A N/A",Z115="#N/A Real Time")),0,  F115 - Z115)</f>
        <v>-3.5</v>
      </c>
      <c r="AB115" s="177">
        <f>IF(OR(Z115=0,Z115="#N/A N/A"),0,AA115 / Z115*100)</f>
        <v>-0.88473205257836185</v>
      </c>
      <c r="AC115" s="132">
        <v>467939</v>
      </c>
      <c r="AD115" s="133">
        <f>IF(D115 = D238,1,_xll.BDP(K115,$AD$3)*L115)</f>
        <v>0.86409000000000002</v>
      </c>
      <c r="AE115" s="278">
        <f>AA115*AC115*T115/AD115 / AF238</f>
        <v>-6.3920263184661535E-5</v>
      </c>
      <c r="AF115" s="224"/>
    </row>
    <row r="116" spans="1:32" x14ac:dyDescent="0.2">
      <c r="A116" s="120"/>
      <c r="B116" s="120">
        <v>6286</v>
      </c>
      <c r="C116" s="120" t="s">
        <v>107</v>
      </c>
      <c r="D116" s="120" t="str">
        <f>_xll.BDP(C116,$D$3)</f>
        <v>GBp</v>
      </c>
      <c r="E116" s="120" t="s">
        <v>435</v>
      </c>
      <c r="F116" s="121">
        <f>_xll.BDP(C116,$F$3)</f>
        <v>508.8</v>
      </c>
      <c r="G116" s="121">
        <f>_xll.BDP(C116,$G$3)</f>
        <v>507</v>
      </c>
      <c r="H116" s="122">
        <f>IF(OR(OR(G116="#N/A N/A",G116="#N/A Real Time"),OR(F116="#N/A N/A",F116="#N/A Real Time")),0,  G116 - F116)</f>
        <v>-1.8000000000000114</v>
      </c>
      <c r="I116" s="123">
        <f>IF(OR(F116=0,F116="#N/A N/A"),0,H116 / F116*100)</f>
        <v>-0.35377358490566257</v>
      </c>
      <c r="J116" s="124">
        <v>45130</v>
      </c>
      <c r="K116" s="120" t="str">
        <f>CONCATENATE(D238,D116, " Curncy")</f>
        <v>EURGBp Curncy</v>
      </c>
      <c r="L116" s="120">
        <f>IF(D116 = D238,1,_xll.BDP(K116,$L$3))</f>
        <v>1</v>
      </c>
      <c r="M116" s="260">
        <f>IF(D116 = D238,1,_xll.BDP(K116,$M$3)*L116)</f>
        <v>0.86363000000000001</v>
      </c>
      <c r="N116" s="126">
        <f>H116*J116*T116/M116</f>
        <v>-940.61114134525792</v>
      </c>
      <c r="O116" s="268">
        <f>N116 / Y238</f>
        <v>-3.1849855948795544E-6</v>
      </c>
      <c r="P116" s="128">
        <f>IF(OR(OR(J116=0,G116 = "#N/A N/A"),G116="#N/A Real Time"),0,G116*J116*T116/M116)</f>
        <v>264938.804812246</v>
      </c>
      <c r="Q116" s="273">
        <f>P116 / Y238*100</f>
        <v>8.9710427589106898E-2</v>
      </c>
      <c r="R116" s="129">
        <f>IF(Q116&lt;0,Q116,0)</f>
        <v>0</v>
      </c>
      <c r="S116" s="273">
        <f>IF(Q116&gt;0,Q116,0)</f>
        <v>8.9710427589106898E-2</v>
      </c>
      <c r="T116" s="120">
        <f>IF(EXACT(D116,UPPER(D116)),1,0.01)/V116</f>
        <v>0.01</v>
      </c>
      <c r="U116" s="120">
        <v>0</v>
      </c>
      <c r="V116" s="120">
        <v>1</v>
      </c>
      <c r="W116" s="127">
        <f>IF(AND(Q116&lt;0,O116&gt;0),O116,0)</f>
        <v>0</v>
      </c>
      <c r="X116" s="127">
        <f>IF(AND(Q116&gt;0,O116&gt;0),O116,0)</f>
        <v>0</v>
      </c>
      <c r="Y116" s="120"/>
      <c r="Z116" s="130">
        <f>_xll.BDH(C116,$Z$3,$D$1,$D$1)</f>
        <v>506.6</v>
      </c>
      <c r="AA116" s="130">
        <f>IF(OR(OR(F116="#N/A N/A",F116="#N/A Real Time"),OR(Z116="#N/A N/A",Z116="#N/A Real Time")),0,  F116 - Z116)</f>
        <v>2.1999999999999886</v>
      </c>
      <c r="AB116" s="177">
        <f>IF(OR(Z116=0,Z116="#N/A N/A"),0,AA116 / Z116*100)</f>
        <v>0.43426766679826068</v>
      </c>
      <c r="AC116" s="132">
        <v>45130</v>
      </c>
      <c r="AD116" s="133">
        <f>IF(D116 = D238,1,_xll.BDP(K116,$AD$3)*L116)</f>
        <v>0.86409000000000002</v>
      </c>
      <c r="AE116" s="278">
        <f>AA116*AC116*T116/AD116 / AF238</f>
        <v>3.8749783629015584E-6</v>
      </c>
      <c r="AF116" s="135"/>
    </row>
    <row r="117" spans="1:32" x14ac:dyDescent="0.2">
      <c r="A117" s="120"/>
      <c r="B117" s="120">
        <v>2204</v>
      </c>
      <c r="C117" s="120" t="s">
        <v>106</v>
      </c>
      <c r="D117" s="120" t="str">
        <f>_xll.BDP(C117,$D$3)</f>
        <v>GBp</v>
      </c>
      <c r="E117" s="120" t="s">
        <v>436</v>
      </c>
      <c r="F117" s="121">
        <f>_xll.BDP(C117,$F$3)</f>
        <v>165.96</v>
      </c>
      <c r="G117" s="121">
        <f>_xll.BDP(C117,$G$3)</f>
        <v>167.74</v>
      </c>
      <c r="H117" s="122">
        <f>IF(OR(OR(G117="#N/A N/A",G117="#N/A Real Time"),OR(F117="#N/A N/A",F117="#N/A Real Time")),0,  G117 - F117)</f>
        <v>1.7800000000000011</v>
      </c>
      <c r="I117" s="123">
        <f>IF(OR(F117=0,F117="#N/A N/A"),0,H117 / F117*100)</f>
        <v>1.0725476018317672</v>
      </c>
      <c r="J117" s="124">
        <v>3946382</v>
      </c>
      <c r="K117" s="120" t="str">
        <f>CONCATENATE(D238,D117, " Curncy")</f>
        <v>EURGBp Curncy</v>
      </c>
      <c r="L117" s="120">
        <f>IF(D117 = D238,1,_xll.BDP(K117,$L$3))</f>
        <v>1</v>
      </c>
      <c r="M117" s="260">
        <f>IF(D117 = D238,1,_xll.BDP(K117,$M$3)*L117)</f>
        <v>0.86363000000000001</v>
      </c>
      <c r="N117" s="126">
        <f>H117*J117*T117/M117</f>
        <v>81337.60939291137</v>
      </c>
      <c r="O117" s="268">
        <f>N117 / Y238</f>
        <v>2.7541574073623818E-4</v>
      </c>
      <c r="P117" s="128">
        <f>IF(OR(OR(J117=0,G117 = "#N/A N/A"),G117="#N/A Real Time"),0,G117*J117*T117/M117)</f>
        <v>7664927.3031274974</v>
      </c>
      <c r="Q117" s="273">
        <f>P117 / Y238*100</f>
        <v>2.5954065365784587</v>
      </c>
      <c r="R117" s="129">
        <f>IF(Q117&lt;0,Q117,0)</f>
        <v>0</v>
      </c>
      <c r="S117" s="273">
        <f>IF(Q117&gt;0,Q117,0)</f>
        <v>2.5954065365784587</v>
      </c>
      <c r="T117" s="120">
        <f>IF(EXACT(D117,UPPER(D117)),1,0.01)/V117</f>
        <v>0.01</v>
      </c>
      <c r="U117" s="120">
        <v>0</v>
      </c>
      <c r="V117" s="120">
        <v>1</v>
      </c>
      <c r="W117" s="127">
        <f>IF(AND(Q117&lt;0,O117&gt;0),O117,0)</f>
        <v>0</v>
      </c>
      <c r="X117" s="127">
        <f>IF(AND(Q117&gt;0,O117&gt;0),O117,0)</f>
        <v>2.7541574073623818E-4</v>
      </c>
      <c r="Y117" s="120"/>
      <c r="Z117" s="130">
        <f>_xll.BDH(C117,$Z$3,$D$1,$D$1)</f>
        <v>163.68</v>
      </c>
      <c r="AA117" s="130">
        <f>IF(OR(OR(F117="#N/A N/A",F117="#N/A Real Time"),OR(Z117="#N/A N/A",Z117="#N/A Real Time")),0,  F117 - Z117)</f>
        <v>2.2800000000000011</v>
      </c>
      <c r="AB117" s="177">
        <f>IF(OR(Z117=0,Z117="#N/A N/A"),0,AA117 / Z117*100)</f>
        <v>1.3929618768328453</v>
      </c>
      <c r="AC117" s="132">
        <v>3946382</v>
      </c>
      <c r="AD117" s="133">
        <f>IF(D117 = D238,1,_xll.BDP(K117,$AD$3)*L117)</f>
        <v>0.86409000000000002</v>
      </c>
      <c r="AE117" s="278">
        <f>AA117*AC117*T117/AD117 / AF238</f>
        <v>3.5116824411071977E-4</v>
      </c>
      <c r="AF117" s="135"/>
    </row>
    <row r="118" spans="1:32" x14ac:dyDescent="0.2">
      <c r="A118" s="209"/>
      <c r="B118" s="120">
        <v>28765</v>
      </c>
      <c r="C118" s="120" t="s">
        <v>1570</v>
      </c>
      <c r="D118" s="120" t="str">
        <f>_xll.BDP(C118,$D$3)</f>
        <v>GBp</v>
      </c>
      <c r="E118" s="120" t="s">
        <v>1571</v>
      </c>
      <c r="F118" s="121">
        <f>_xll.BDP(C118,$F$3)</f>
        <v>209.2</v>
      </c>
      <c r="G118" s="121">
        <f>_xll.BDP(C118,$G$3)</f>
        <v>209.2</v>
      </c>
      <c r="H118" s="122">
        <f>IF(OR(OR(G118="#N/A N/A",G118="#N/A Real Time"),OR(F118="#N/A N/A",F118="#N/A Real Time")),0,  G118 - F118)</f>
        <v>0</v>
      </c>
      <c r="I118" s="123">
        <f>IF(OR(F118=0,F118="#N/A N/A"),0,H118 / F118*100)</f>
        <v>0</v>
      </c>
      <c r="J118" s="124">
        <v>-639625</v>
      </c>
      <c r="K118" s="120" t="str">
        <f>CONCATENATE(D238,D118, " Curncy")</f>
        <v>EURGBp Curncy</v>
      </c>
      <c r="L118" s="120">
        <f>IF(D118 = D238,1,_xll.BDP(K118,$L$3))</f>
        <v>1</v>
      </c>
      <c r="M118" s="260">
        <f>IF(D118 = D238,1,_xll.BDP(K118,$M$3)*L118)</f>
        <v>0.86363000000000001</v>
      </c>
      <c r="N118" s="126">
        <f>H118*J118*T118/M118</f>
        <v>0</v>
      </c>
      <c r="O118" s="268">
        <f>N118 / Y238</f>
        <v>0</v>
      </c>
      <c r="P118" s="128">
        <f>IF(OR(OR(J118=0,G118 = "#N/A N/A"),G118="#N/A Real Time"),0,G118*J118*T118/M118)</f>
        <v>-1549385.1533642879</v>
      </c>
      <c r="Q118" s="273">
        <f>P118 / Y238*100</f>
        <v>-0.52463437625540144</v>
      </c>
      <c r="R118" s="129">
        <f>IF(Q118&lt;0,Q118,0)</f>
        <v>-0.52463437625540144</v>
      </c>
      <c r="S118" s="273">
        <f>IF(Q118&gt;0,Q118,0)</f>
        <v>0</v>
      </c>
      <c r="T118" s="120">
        <f>IF(EXACT(D118,UPPER(D118)),1,0.01)/V118</f>
        <v>0.01</v>
      </c>
      <c r="U118" s="120">
        <v>0</v>
      </c>
      <c r="V118" s="120">
        <v>1</v>
      </c>
      <c r="W118" s="127">
        <f>IF(AND(Q118&lt;0,O118&gt;0),O118,0)</f>
        <v>0</v>
      </c>
      <c r="X118" s="127">
        <f>IF(AND(Q118&gt;0,O118&gt;0),O118,0)</f>
        <v>0</v>
      </c>
      <c r="Y118" s="209"/>
      <c r="Z118" s="130">
        <f>_xll.BDH(C118,$Z$3,$D$1,$D$1)</f>
        <v>209.2</v>
      </c>
      <c r="AA118" s="130">
        <f>IF(OR(OR(F118="#N/A N/A",F118="#N/A Real Time"),OR(Z118="#N/A N/A",Z118="#N/A Real Time")),0,  F118 - Z118)</f>
        <v>0</v>
      </c>
      <c r="AB118" s="177">
        <f>IF(OR(Z118=0,Z118="#N/A N/A"),0,AA118 / Z118*100)</f>
        <v>0</v>
      </c>
      <c r="AC118" s="132">
        <v>-639625</v>
      </c>
      <c r="AD118" s="133">
        <f>IF(D118 = D238,1,_xll.BDP(K118,$AD$3)*L118)</f>
        <v>0.86409000000000002</v>
      </c>
      <c r="AE118" s="278">
        <f>AA118*AC118*T118/AD118 / AF238</f>
        <v>0</v>
      </c>
      <c r="AF118" s="224"/>
    </row>
    <row r="119" spans="1:32" x14ac:dyDescent="0.2">
      <c r="A119" s="120"/>
      <c r="B119" s="120">
        <v>6366</v>
      </c>
      <c r="C119" s="120" t="s">
        <v>105</v>
      </c>
      <c r="D119" s="120" t="str">
        <f>_xll.BDP(C119,$D$3)</f>
        <v>GBp</v>
      </c>
      <c r="E119" s="120" t="s">
        <v>437</v>
      </c>
      <c r="F119" s="121">
        <f>_xll.BDP(C119,$F$3)</f>
        <v>3827</v>
      </c>
      <c r="G119" s="121">
        <f>_xll.BDP(C119,$G$3)</f>
        <v>3849</v>
      </c>
      <c r="H119" s="122">
        <f>IF(OR(OR(G119="#N/A N/A",G119="#N/A Real Time"),OR(F119="#N/A N/A",F119="#N/A Real Time")),0,  G119 - F119)</f>
        <v>22</v>
      </c>
      <c r="I119" s="123">
        <f>IF(OR(F119=0,F119="#N/A N/A"),0,H119 / F119*100)</f>
        <v>0.57486281682780249</v>
      </c>
      <c r="J119" s="124">
        <v>-329722</v>
      </c>
      <c r="K119" s="120" t="str">
        <f>CONCATENATE(D238,D119, " Curncy")</f>
        <v>EURGBp Curncy</v>
      </c>
      <c r="L119" s="120">
        <f>IF(D119 = D238,1,_xll.BDP(K119,$L$3))</f>
        <v>1</v>
      </c>
      <c r="M119" s="260">
        <f>IF(D119 = D238,1,_xll.BDP(K119,$M$3)*L119)</f>
        <v>0.86363000000000001</v>
      </c>
      <c r="N119" s="126">
        <f>H119*J119*T119/M119</f>
        <v>-83992.959948125936</v>
      </c>
      <c r="O119" s="268">
        <f>N119 / Y238</f>
        <v>-2.8440697302763791E-4</v>
      </c>
      <c r="P119" s="128">
        <f>IF(OR(OR(J119=0,G119 = "#N/A N/A"),G119="#N/A Real Time"),0,G119*J119*T119/M119)</f>
        <v>-14694950.129106216</v>
      </c>
      <c r="Q119" s="273">
        <f>P119 / Y238*100</f>
        <v>-4.9758292690153558</v>
      </c>
      <c r="R119" s="129">
        <f>IF(Q119&lt;0,Q119,0)</f>
        <v>-4.9758292690153558</v>
      </c>
      <c r="S119" s="273">
        <f>IF(Q119&gt;0,Q119,0)</f>
        <v>0</v>
      </c>
      <c r="T119" s="120">
        <f>IF(EXACT(D119,UPPER(D119)),1,0.01)/V119</f>
        <v>0.01</v>
      </c>
      <c r="U119" s="120">
        <v>0</v>
      </c>
      <c r="V119" s="120">
        <v>1</v>
      </c>
      <c r="W119" s="127">
        <f>IF(AND(Q119&lt;0,O119&gt;0),O119,0)</f>
        <v>0</v>
      </c>
      <c r="X119" s="127">
        <f>IF(AND(Q119&gt;0,O119&gt;0),O119,0)</f>
        <v>0</v>
      </c>
      <c r="Y119" s="120"/>
      <c r="Z119" s="130">
        <f>_xll.BDH(C119,$Z$3,$D$1,$D$1)</f>
        <v>3820</v>
      </c>
      <c r="AA119" s="130">
        <f>IF(OR(OR(F119="#N/A N/A",F119="#N/A Real Time"),OR(Z119="#N/A N/A",Z119="#N/A Real Time")),0,  F119 - Z119)</f>
        <v>7</v>
      </c>
      <c r="AB119" s="177">
        <f>IF(OR(Z119=0,Z119="#N/A N/A"),0,AA119 / Z119*100)</f>
        <v>0.18324607329842932</v>
      </c>
      <c r="AC119" s="132">
        <v>-329722</v>
      </c>
      <c r="AD119" s="133">
        <f>IF(D119 = D238,1,_xll.BDP(K119,$AD$3)*L119)</f>
        <v>0.86409000000000002</v>
      </c>
      <c r="AE119" s="278">
        <f>AA119*AC119*T119/AD119 / AF238</f>
        <v>-9.0079762609113448E-5</v>
      </c>
      <c r="AF119" s="135"/>
    </row>
    <row r="120" spans="1:32" x14ac:dyDescent="0.2">
      <c r="A120" s="209"/>
      <c r="B120" s="120">
        <v>6116</v>
      </c>
      <c r="C120" s="120" t="s">
        <v>1071</v>
      </c>
      <c r="D120" s="120" t="str">
        <f>_xll.BDP(C120,$D$3)</f>
        <v>GBp</v>
      </c>
      <c r="E120" s="120" t="s">
        <v>1188</v>
      </c>
      <c r="F120" s="121">
        <f>_xll.BDP(C120,$F$3)</f>
        <v>224.85</v>
      </c>
      <c r="G120" s="121">
        <f>_xll.BDP(C120,$G$3)</f>
        <v>226.75</v>
      </c>
      <c r="H120" s="122">
        <f>IF(OR(OR(G120="#N/A N/A",G120="#N/A Real Time"),OR(F120="#N/A N/A",F120="#N/A Real Time")),0,  G120 - F120)</f>
        <v>1.9000000000000057</v>
      </c>
      <c r="I120" s="123">
        <f>IF(OR(F120=0,F120="#N/A N/A"),0,H120 / F120*100)</f>
        <v>0.84500778296642454</v>
      </c>
      <c r="J120" s="124">
        <v>2388611</v>
      </c>
      <c r="K120" s="120" t="str">
        <f>CONCATENATE(D238,D120, " Curncy")</f>
        <v>EURGBp Curncy</v>
      </c>
      <c r="L120" s="120">
        <f>IF(D120 = D238,1,_xll.BDP(K120,$L$3))</f>
        <v>1</v>
      </c>
      <c r="M120" s="260">
        <f>IF(D120 = D238,1,_xll.BDP(K120,$M$3)*L120)</f>
        <v>0.86363000000000001</v>
      </c>
      <c r="N120" s="126">
        <f>H120*J120*T120/M120</f>
        <v>52549.829209268013</v>
      </c>
      <c r="O120" s="268">
        <f>N120 / Y238</f>
        <v>1.779379827518596E-4</v>
      </c>
      <c r="P120" s="128">
        <f>IF(OR(OR(J120=0,G120 = "#N/A N/A"),G120="#N/A Real Time"),0,G120*J120*T120/M120)</f>
        <v>6271407.249053414</v>
      </c>
      <c r="Q120" s="273">
        <f>P120 / Y238*100</f>
        <v>2.1235493467886339</v>
      </c>
      <c r="R120" s="129">
        <f>IF(Q120&lt;0,Q120,0)</f>
        <v>0</v>
      </c>
      <c r="S120" s="273">
        <f>IF(Q120&gt;0,Q120,0)</f>
        <v>2.1235493467886339</v>
      </c>
      <c r="T120" s="120">
        <f>IF(EXACT(D120,UPPER(D120)),1,0.01)/V120</f>
        <v>0.01</v>
      </c>
      <c r="U120" s="120">
        <v>0</v>
      </c>
      <c r="V120" s="120">
        <v>1</v>
      </c>
      <c r="W120" s="127">
        <f>IF(AND(Q120&lt;0,O120&gt;0),O120,0)</f>
        <v>0</v>
      </c>
      <c r="X120" s="127">
        <f>IF(AND(Q120&gt;0,O120&gt;0),O120,0)</f>
        <v>1.779379827518596E-4</v>
      </c>
      <c r="Y120" s="209"/>
      <c r="Z120" s="130">
        <f>_xll.BDH(C120,$Z$3,$D$1,$D$1)</f>
        <v>224.95</v>
      </c>
      <c r="AA120" s="130">
        <f>IF(OR(OR(F120="#N/A N/A",F120="#N/A Real Time"),OR(Z120="#N/A N/A",Z120="#N/A Real Time")),0,  F120 - Z120)</f>
        <v>-9.9999999999994316E-2</v>
      </c>
      <c r="AB120" s="177">
        <f>IF(OR(Z120=0,Z120="#N/A N/A"),0,AA120 / Z120*100)</f>
        <v>-4.4454323182927011E-2</v>
      </c>
      <c r="AC120" s="132">
        <v>2388611</v>
      </c>
      <c r="AD120" s="133">
        <f>IF(D120 = D238,1,_xll.BDP(K120,$AD$3)*L120)</f>
        <v>0.86409000000000002</v>
      </c>
      <c r="AE120" s="278">
        <f>AA120*AC120*T120/AD120 / AF238</f>
        <v>-9.3223777193040053E-6</v>
      </c>
      <c r="AF120" s="224"/>
    </row>
    <row r="121" spans="1:32" s="117" customFormat="1" ht="12" customHeight="1" x14ac:dyDescent="0.2">
      <c r="A121" s="209"/>
      <c r="B121" s="120">
        <v>3548</v>
      </c>
      <c r="C121" s="120" t="s">
        <v>1074</v>
      </c>
      <c r="D121" s="120" t="str">
        <f>_xll.BDP(C121,$D$3)</f>
        <v>GBp</v>
      </c>
      <c r="E121" s="120" t="s">
        <v>1191</v>
      </c>
      <c r="F121" s="121">
        <f>_xll.BDP(C121,$F$3)</f>
        <v>167.5</v>
      </c>
      <c r="G121" s="121">
        <f>_xll.BDP(C121,$G$3)</f>
        <v>165.9</v>
      </c>
      <c r="H121" s="122">
        <f>IF(OR(OR(G121="#N/A N/A",G121="#N/A Real Time"),OR(F121="#N/A N/A",F121="#N/A Real Time")),0,  G121 - F121)</f>
        <v>-1.5999999999999943</v>
      </c>
      <c r="I121" s="123">
        <f>IF(OR(F121=0,F121="#N/A N/A"),0,H121 / F121*100)</f>
        <v>-0.95522388059701147</v>
      </c>
      <c r="J121" s="124">
        <v>-231673</v>
      </c>
      <c r="K121" s="120" t="str">
        <f>CONCATENATE(D238,D121, " Curncy")</f>
        <v>EURGBp Curncy</v>
      </c>
      <c r="L121" s="120">
        <f>IF(D121 = D238,1,_xll.BDP(K121,$L$3))</f>
        <v>1</v>
      </c>
      <c r="M121" s="260">
        <f>IF(D121 = D238,1,_xll.BDP(K121,$M$3)*L121)</f>
        <v>0.86363000000000001</v>
      </c>
      <c r="N121" s="126">
        <f>H121*J121*T121/M121</f>
        <v>4292.0787837383914</v>
      </c>
      <c r="O121" s="268">
        <f>N121 / Y238</f>
        <v>1.4533326788734249E-5</v>
      </c>
      <c r="P121" s="128">
        <f>IF(OR(OR(J121=0,G121 = "#N/A N/A"),G121="#N/A Real Time"),0,G121*J121*T121/M121)</f>
        <v>-445034.91888887604</v>
      </c>
      <c r="Q121" s="273">
        <f>P121 / Y238*100</f>
        <v>-0.15069243214068878</v>
      </c>
      <c r="R121" s="129">
        <f>IF(Q121&lt;0,Q121,0)</f>
        <v>-0.15069243214068878</v>
      </c>
      <c r="S121" s="273">
        <f>IF(Q121&gt;0,Q121,0)</f>
        <v>0</v>
      </c>
      <c r="T121" s="120">
        <f>IF(EXACT(D121,UPPER(D121)),1,0.01)/V121</f>
        <v>0.01</v>
      </c>
      <c r="U121" s="120">
        <v>0</v>
      </c>
      <c r="V121" s="120">
        <v>1</v>
      </c>
      <c r="W121" s="127">
        <f>IF(AND(Q121&lt;0,O121&gt;0),O121,0)</f>
        <v>1.4533326788734249E-5</v>
      </c>
      <c r="X121" s="127">
        <f>IF(AND(Q121&gt;0,O121&gt;0),O121,0)</f>
        <v>0</v>
      </c>
      <c r="Y121" s="209"/>
      <c r="Z121" s="130">
        <f>_xll.BDH(C121,$Z$3,$D$1,$D$1)</f>
        <v>164.4</v>
      </c>
      <c r="AA121" s="130">
        <f>IF(OR(OR(F121="#N/A N/A",F121="#N/A Real Time"),OR(Z121="#N/A N/A",Z121="#N/A Real Time")),0,  F121 - Z121)</f>
        <v>3.0999999999999943</v>
      </c>
      <c r="AB121" s="177">
        <f>IF(OR(Z121=0,Z121="#N/A N/A"),0,AA121 / Z121*100)</f>
        <v>1.8856447688564439</v>
      </c>
      <c r="AC121" s="132">
        <v>-231673</v>
      </c>
      <c r="AD121" s="133">
        <f>IF(D121 = D238,1,_xll.BDP(K121,$AD$3)*L121)</f>
        <v>0.86409000000000002</v>
      </c>
      <c r="AE121" s="278">
        <f>AA121*AC121*T121/AD121 / AF238</f>
        <v>-2.8029695758035738E-5</v>
      </c>
      <c r="AF121" s="224"/>
    </row>
    <row r="122" spans="1:32" x14ac:dyDescent="0.2">
      <c r="A122" s="120"/>
      <c r="B122" s="120">
        <v>24733</v>
      </c>
      <c r="C122" s="120" t="s">
        <v>104</v>
      </c>
      <c r="D122" s="120" t="str">
        <f>_xll.BDP(C122,$D$3)</f>
        <v>EUR</v>
      </c>
      <c r="E122" s="120" t="s">
        <v>438</v>
      </c>
      <c r="F122" s="121">
        <f>_xll.BDP(C122,$F$3)</f>
        <v>1.3240000000000001</v>
      </c>
      <c r="G122" s="121">
        <f>_xll.BDP(C122,$G$3)</f>
        <v>1.3340000000000001</v>
      </c>
      <c r="H122" s="122">
        <f>IF(OR(OR(G122="#N/A N/A",G122="#N/A Real Time"),OR(F122="#N/A N/A",F122="#N/A Real Time")),0,  G122 - F122)</f>
        <v>1.0000000000000009E-2</v>
      </c>
      <c r="I122" s="123">
        <f>IF(OR(F122=0,F122="#N/A N/A"),0,H122 / F122*100)</f>
        <v>0.7552870090634447</v>
      </c>
      <c r="J122" s="124">
        <v>-1346598</v>
      </c>
      <c r="K122" s="120" t="str">
        <f>CONCATENATE(D238,D122, " Curncy")</f>
        <v>EUREUR Curncy</v>
      </c>
      <c r="L122" s="120">
        <f>IF(D122 = D238,1,_xll.BDP(K122,$L$3))</f>
        <v>1</v>
      </c>
      <c r="M122" s="260">
        <f>IF(D122 = D238,1,_xll.BDP(K122,$M$3)*L122)</f>
        <v>1</v>
      </c>
      <c r="N122" s="126">
        <f>H122*J122*T122/M122</f>
        <v>-13465.980000000012</v>
      </c>
      <c r="O122" s="268">
        <f>N122 / Y238</f>
        <v>-4.5596900180872438E-5</v>
      </c>
      <c r="P122" s="128">
        <f>IF(OR(OR(J122=0,G122 = "#N/A N/A"),G122="#N/A Real Time"),0,G122*J122*T122/M122)</f>
        <v>-1796361.7320000001</v>
      </c>
      <c r="Q122" s="273">
        <f>P122 / Y238*100</f>
        <v>-0.60826264841283784</v>
      </c>
      <c r="R122" s="129">
        <f>IF(Q122&lt;0,Q122,0)</f>
        <v>-0.60826264841283784</v>
      </c>
      <c r="S122" s="273">
        <f>IF(Q122&gt;0,Q122,0)</f>
        <v>0</v>
      </c>
      <c r="T122" s="120">
        <f>IF(EXACT(D122,UPPER(D122)),1,0.01)/V122</f>
        <v>1</v>
      </c>
      <c r="U122" s="120">
        <v>0</v>
      </c>
      <c r="V122" s="120">
        <v>1</v>
      </c>
      <c r="W122" s="127">
        <f>IF(AND(Q122&lt;0,O122&gt;0),O122,0)</f>
        <v>0</v>
      </c>
      <c r="X122" s="127">
        <f>IF(AND(Q122&gt;0,O122&gt;0),O122,0)</f>
        <v>0</v>
      </c>
      <c r="Y122" s="120"/>
      <c r="Z122" s="130">
        <f>_xll.BDH(C122,$Z$3,$D$1,$D$1)</f>
        <v>1.29</v>
      </c>
      <c r="AA122" s="130">
        <f>IF(OR(OR(F122="#N/A N/A",F122="#N/A Real Time"),OR(Z122="#N/A N/A",Z122="#N/A Real Time")),0,  F122 - Z122)</f>
        <v>3.400000000000003E-2</v>
      </c>
      <c r="AB122" s="177">
        <f>IF(OR(Z122=0,Z122="#N/A N/A"),0,AA122 / Z122*100)</f>
        <v>2.6356589147286846</v>
      </c>
      <c r="AC122" s="132">
        <v>-1346598</v>
      </c>
      <c r="AD122" s="133">
        <f>IF(D122 = D238,1,_xll.BDP(K122,$AD$3)*L122)</f>
        <v>1</v>
      </c>
      <c r="AE122" s="278">
        <f>AA122*AC122*T122/AD122 / AF238</f>
        <v>-1.544034957794484E-4</v>
      </c>
      <c r="AF122" s="135"/>
    </row>
    <row r="123" spans="1:32" x14ac:dyDescent="0.2">
      <c r="A123" s="209"/>
      <c r="B123" s="120">
        <v>19455</v>
      </c>
      <c r="C123" s="120" t="s">
        <v>1077</v>
      </c>
      <c r="D123" s="120" t="str">
        <f>_xll.BDP(C123,$D$3)</f>
        <v>GBp</v>
      </c>
      <c r="E123" s="120" t="s">
        <v>1194</v>
      </c>
      <c r="F123" s="121">
        <f>_xll.BDP(C123,$F$3)</f>
        <v>13</v>
      </c>
      <c r="G123" s="121">
        <f>_xll.BDP(C123,$G$3)</f>
        <v>13</v>
      </c>
      <c r="H123" s="122">
        <f>IF(OR(OR(G123="#N/A N/A",G123="#N/A Real Time"),OR(F123="#N/A N/A",F123="#N/A Real Time")),0,  G123 - F123)</f>
        <v>0</v>
      </c>
      <c r="I123" s="123">
        <f>IF(OR(F123=0,F123="#N/A N/A"),0,H123 / F123*100)</f>
        <v>0</v>
      </c>
      <c r="J123" s="124">
        <v>-588561</v>
      </c>
      <c r="K123" s="120" t="str">
        <f>CONCATENATE(D238,D123, " Curncy")</f>
        <v>EURGBp Curncy</v>
      </c>
      <c r="L123" s="120">
        <f>IF(D123 = D238,1,_xll.BDP(K123,$L$3))</f>
        <v>1</v>
      </c>
      <c r="M123" s="260">
        <f>IF(D123 = D238,1,_xll.BDP(K123,$M$3)*L123)</f>
        <v>0.86363000000000001</v>
      </c>
      <c r="N123" s="126">
        <f>H123*J123*T123/M123</f>
        <v>0</v>
      </c>
      <c r="O123" s="268">
        <f>N123 / Y238</f>
        <v>0</v>
      </c>
      <c r="P123" s="128">
        <f>IF(OR(OR(J123=0,G123 = "#N/A N/A"),G123="#N/A Real Time"),0,G123*J123*T123/M123)</f>
        <v>-88594.571749476061</v>
      </c>
      <c r="Q123" s="273">
        <f>P123 / Y238*100</f>
        <v>-2.9998840371276335E-2</v>
      </c>
      <c r="R123" s="129">
        <f>IF(Q123&lt;0,Q123,0)</f>
        <v>-2.9998840371276335E-2</v>
      </c>
      <c r="S123" s="273">
        <f>IF(Q123&gt;0,Q123,0)</f>
        <v>0</v>
      </c>
      <c r="T123" s="120">
        <f>IF(EXACT(D123,UPPER(D123)),1,0.01)/V123</f>
        <v>0.01</v>
      </c>
      <c r="U123" s="120">
        <v>0</v>
      </c>
      <c r="V123" s="120">
        <v>1</v>
      </c>
      <c r="W123" s="127">
        <f>IF(AND(Q123&lt;0,O123&gt;0),O123,0)</f>
        <v>0</v>
      </c>
      <c r="X123" s="127">
        <f>IF(AND(Q123&gt;0,O123&gt;0),O123,0)</f>
        <v>0</v>
      </c>
      <c r="Y123" s="209"/>
      <c r="Z123" s="130">
        <f>_xll.BDH(C123,$Z$3,$D$1,$D$1)</f>
        <v>13.425000000000001</v>
      </c>
      <c r="AA123" s="130">
        <f>IF(OR(OR(F123="#N/A N/A",F123="#N/A Real Time"),OR(Z123="#N/A N/A",Z123="#N/A Real Time")),0,  F123 - Z123)</f>
        <v>-0.42500000000000071</v>
      </c>
      <c r="AB123" s="177">
        <f>IF(OR(Z123=0,Z123="#N/A N/A"),0,AA123 / Z123*100)</f>
        <v>-3.1657355679702097</v>
      </c>
      <c r="AC123" s="132">
        <v>-588561</v>
      </c>
      <c r="AD123" s="133">
        <f>IF(D123 = D238,1,_xll.BDP(K123,$AD$3)*L123)</f>
        <v>0.86409000000000002</v>
      </c>
      <c r="AE123" s="278">
        <f>AA123*AC123*T123/AD123 / AF238</f>
        <v>9.7625141974224042E-6</v>
      </c>
      <c r="AF123" s="224"/>
    </row>
    <row r="124" spans="1:32" x14ac:dyDescent="0.2">
      <c r="A124" s="120"/>
      <c r="B124" s="120">
        <v>19718</v>
      </c>
      <c r="C124" s="120"/>
      <c r="D124" s="120" t="s">
        <v>75</v>
      </c>
      <c r="E124" s="120" t="s">
        <v>103</v>
      </c>
      <c r="F124" s="121">
        <v>0.9</v>
      </c>
      <c r="G124" s="121">
        <v>0.9</v>
      </c>
      <c r="H124" s="122">
        <f>IF(OR(OR(G124="#N/A N/A",G124="#N/A Real Time"),OR(F124="#N/A N/A",F124="#N/A Real Time")),0,  G124 - F124)</f>
        <v>0</v>
      </c>
      <c r="I124" s="123">
        <f>IF(OR(F124=0,F124="#N/A N/A"),0,H124 / F124*100)</f>
        <v>0</v>
      </c>
      <c r="J124" s="124">
        <v>667676</v>
      </c>
      <c r="K124" s="120" t="str">
        <f>CONCATENATE(D238,D124, " Curncy")</f>
        <v>EURGBP Curncy</v>
      </c>
      <c r="L124" s="120">
        <f>IF(D124 = D238,1,_xll.BDP(K124,$L$3))</f>
        <v>1</v>
      </c>
      <c r="M124" s="260">
        <f>IF(D124 = D238,1,_xll.BDP(K124,$M$3)*L124)</f>
        <v>0.86363000000000001</v>
      </c>
      <c r="N124" s="126">
        <f>H124*J124*T124/M124</f>
        <v>0</v>
      </c>
      <c r="O124" s="268">
        <f>N124 / Y238</f>
        <v>0</v>
      </c>
      <c r="P124" s="128">
        <f>IF(OR(OR(J124=0,G124 = "#N/A N/A"),G124="#N/A Real Time"),0,G124*J124*T124/M124)</f>
        <v>695793.80058589904</v>
      </c>
      <c r="Q124" s="273">
        <f>P124 / Y238*100</f>
        <v>0.23560142278382318</v>
      </c>
      <c r="R124" s="129">
        <f>IF(Q124&lt;0,Q124,0)</f>
        <v>0</v>
      </c>
      <c r="S124" s="273">
        <f>IF(Q124&gt;0,Q124,0)</f>
        <v>0.23560142278382318</v>
      </c>
      <c r="T124" s="120">
        <f>IF(EXACT(D124,UPPER(D124)),1,0.01)/V124</f>
        <v>1</v>
      </c>
      <c r="U124" s="120">
        <v>1</v>
      </c>
      <c r="V124" s="120">
        <v>1</v>
      </c>
      <c r="W124" s="127">
        <f>IF(AND(Q124&lt;0,O124&gt;0),O124,0)</f>
        <v>0</v>
      </c>
      <c r="X124" s="127">
        <f>IF(AND(Q124&gt;0,O124&gt;0),O124,0)</f>
        <v>0</v>
      </c>
      <c r="Y124" s="120"/>
      <c r="Z124" s="130">
        <v>0.9</v>
      </c>
      <c r="AA124" s="130">
        <f>IF(OR(OR(F124="#N/A N/A",F124="#N/A Real Time"),OR(Z124="#N/A N/A",Z124="#N/A Real Time")),0,  F124 - Z124)</f>
        <v>0</v>
      </c>
      <c r="AB124" s="177">
        <f>IF(OR(Z124=0,Z124="#N/A N/A"),0,AA124 / Z124*100)</f>
        <v>0</v>
      </c>
      <c r="AC124" s="132">
        <v>667676</v>
      </c>
      <c r="AD124" s="133">
        <f>IF(D124 = D238,1,_xll.BDP(K124,$AD$3)*L124)</f>
        <v>0.86409000000000002</v>
      </c>
      <c r="AE124" s="278">
        <f>AA124*AC124*T124/AD124 / AF238</f>
        <v>0</v>
      </c>
      <c r="AF124" s="135"/>
    </row>
    <row r="125" spans="1:32" x14ac:dyDescent="0.2">
      <c r="A125" s="120"/>
      <c r="B125" s="120">
        <v>19500</v>
      </c>
      <c r="C125" s="120" t="s">
        <v>102</v>
      </c>
      <c r="D125" s="120" t="str">
        <f>_xll.BDP(C125,$D$3)</f>
        <v>GBp</v>
      </c>
      <c r="E125" s="120" t="s">
        <v>439</v>
      </c>
      <c r="F125" s="121">
        <f>_xll.BDP(C125,$F$3)</f>
        <v>2620</v>
      </c>
      <c r="G125" s="121">
        <f>_xll.BDP(C125,$G$3)</f>
        <v>2637</v>
      </c>
      <c r="H125" s="122">
        <f>IF(OR(OR(G125="#N/A N/A",G125="#N/A Real Time"),OR(F125="#N/A N/A",F125="#N/A Real Time")),0,  G125 - F125)</f>
        <v>17</v>
      </c>
      <c r="I125" s="123">
        <f>IF(OR(F125=0,F125="#N/A N/A"),0,H125 / F125*100)</f>
        <v>0.64885496183206104</v>
      </c>
      <c r="J125" s="124">
        <v>-153405</v>
      </c>
      <c r="K125" s="120" t="str">
        <f>CONCATENATE(D238,D125, " Curncy")</f>
        <v>EURGBp Curncy</v>
      </c>
      <c r="L125" s="120">
        <f>IF(D125 = D238,1,_xll.BDP(K125,$L$3))</f>
        <v>1</v>
      </c>
      <c r="M125" s="260">
        <f>IF(D125 = D238,1,_xll.BDP(K125,$M$3)*L125)</f>
        <v>0.86363000000000001</v>
      </c>
      <c r="N125" s="126">
        <f>H125*J125*T125/M125</f>
        <v>-30196.785660525922</v>
      </c>
      <c r="O125" s="268">
        <f>N125 / Y238</f>
        <v>-1.0224876477955555E-4</v>
      </c>
      <c r="P125" s="128">
        <f>IF(OR(OR(J125=0,G125 = "#N/A N/A"),G125="#N/A Real Time"),0,G125*J125*T125/M125)</f>
        <v>-4684054.3404004034</v>
      </c>
      <c r="Q125" s="273">
        <f>P125 / Y238*100</f>
        <v>-1.5860587807275763</v>
      </c>
      <c r="R125" s="129">
        <f>IF(Q125&lt;0,Q125,0)</f>
        <v>-1.5860587807275763</v>
      </c>
      <c r="S125" s="273">
        <f>IF(Q125&gt;0,Q125,0)</f>
        <v>0</v>
      </c>
      <c r="T125" s="120">
        <f>IF(EXACT(D125,UPPER(D125)),1,0.01)/V125</f>
        <v>0.01</v>
      </c>
      <c r="U125" s="120">
        <v>0</v>
      </c>
      <c r="V125" s="120">
        <v>1</v>
      </c>
      <c r="W125" s="127">
        <f>IF(AND(Q125&lt;0,O125&gt;0),O125,0)</f>
        <v>0</v>
      </c>
      <c r="X125" s="127">
        <f>IF(AND(Q125&gt;0,O125&gt;0),O125,0)</f>
        <v>0</v>
      </c>
      <c r="Y125" s="120"/>
      <c r="Z125" s="130">
        <f>_xll.BDH(C125,$Z$3,$D$1,$D$1)</f>
        <v>2564</v>
      </c>
      <c r="AA125" s="130">
        <f>IF(OR(OR(F125="#N/A N/A",F125="#N/A Real Time"),OR(Z125="#N/A N/A",Z125="#N/A Real Time")),0,  F125 - Z125)</f>
        <v>56</v>
      </c>
      <c r="AB125" s="177">
        <f>IF(OR(Z125=0,Z125="#N/A N/A"),0,AA125 / Z125*100)</f>
        <v>2.1840873634945397</v>
      </c>
      <c r="AC125" s="132">
        <v>-153405</v>
      </c>
      <c r="AD125" s="133">
        <f>IF(D125 = D238,1,_xll.BDP(K125,$AD$3)*L125)</f>
        <v>0.86409000000000002</v>
      </c>
      <c r="AE125" s="278">
        <f>AA125*AC125*T125/AD125 / AF238</f>
        <v>-3.3528089682947573E-4</v>
      </c>
      <c r="AF125" s="135"/>
    </row>
    <row r="126" spans="1:32" x14ac:dyDescent="0.2">
      <c r="A126" s="120"/>
      <c r="B126" s="120">
        <v>5993</v>
      </c>
      <c r="C126" s="120" t="s">
        <v>101</v>
      </c>
      <c r="D126" s="120" t="str">
        <f>_xll.BDP(C126,$D$3)</f>
        <v>GBp</v>
      </c>
      <c r="E126" s="120" t="s">
        <v>440</v>
      </c>
      <c r="F126" s="121">
        <f>_xll.BDP(C126,$F$3)</f>
        <v>668.1</v>
      </c>
      <c r="G126" s="121">
        <f>_xll.BDP(C126,$G$3)</f>
        <v>667</v>
      </c>
      <c r="H126" s="122">
        <f>IF(OR(OR(G126="#N/A N/A",G126="#N/A Real Time"),OR(F126="#N/A N/A",F126="#N/A Real Time")),0,  G126 - F126)</f>
        <v>-1.1000000000000227</v>
      </c>
      <c r="I126" s="123">
        <f>IF(OR(F126=0,F126="#N/A N/A"),0,H126 / F126*100)</f>
        <v>-0.16464601107618959</v>
      </c>
      <c r="J126" s="124">
        <v>147706</v>
      </c>
      <c r="K126" s="120" t="str">
        <f>CONCATENATE(D238,D126, " Curncy")</f>
        <v>EURGBp Curncy</v>
      </c>
      <c r="L126" s="120">
        <f>IF(D126 = D238,1,_xll.BDP(K126,$L$3))</f>
        <v>1</v>
      </c>
      <c r="M126" s="260">
        <f>IF(D126 = D238,1,_xll.BDP(K126,$M$3)*L126)</f>
        <v>0.86363000000000001</v>
      </c>
      <c r="N126" s="126">
        <f>H126*J126*T126/M126</f>
        <v>-1881.3218623716562</v>
      </c>
      <c r="O126" s="268">
        <f>N126 / Y238</f>
        <v>-6.3703083746339558E-6</v>
      </c>
      <c r="P126" s="128">
        <f>IF(OR(OR(J126=0,G126 = "#N/A N/A"),G126="#N/A Real Time"),0,G126*J126*T126/M126)</f>
        <v>1140765.1656380626</v>
      </c>
      <c r="Q126" s="273">
        <f>P126 / Y238*100</f>
        <v>0.38627233508006925</v>
      </c>
      <c r="R126" s="129">
        <f>IF(Q126&lt;0,Q126,0)</f>
        <v>0</v>
      </c>
      <c r="S126" s="273">
        <f>IF(Q126&gt;0,Q126,0)</f>
        <v>0.38627233508006925</v>
      </c>
      <c r="T126" s="120">
        <f>IF(EXACT(D126,UPPER(D126)),1,0.01)/V126</f>
        <v>0.01</v>
      </c>
      <c r="U126" s="120">
        <v>0</v>
      </c>
      <c r="V126" s="120">
        <v>1</v>
      </c>
      <c r="W126" s="127">
        <f>IF(AND(Q126&lt;0,O126&gt;0),O126,0)</f>
        <v>0</v>
      </c>
      <c r="X126" s="127">
        <f>IF(AND(Q126&gt;0,O126&gt;0),O126,0)</f>
        <v>0</v>
      </c>
      <c r="Y126" s="120"/>
      <c r="Z126" s="130">
        <f>_xll.BDH(C126,$Z$3,$D$1,$D$1)</f>
        <v>668.2</v>
      </c>
      <c r="AA126" s="130">
        <f>IF(OR(OR(F126="#N/A N/A",F126="#N/A Real Time"),OR(Z126="#N/A N/A",Z126="#N/A Real Time")),0,  F126 - Z126)</f>
        <v>-0.10000000000002274</v>
      </c>
      <c r="AB126" s="177">
        <f>IF(OR(Z126=0,Z126="#N/A N/A"),0,AA126 / Z126*100)</f>
        <v>-1.4965579167917201E-2</v>
      </c>
      <c r="AC126" s="132">
        <v>147706</v>
      </c>
      <c r="AD126" s="133">
        <f>IF(D126 = D238,1,_xll.BDP(K126,$AD$3)*L126)</f>
        <v>0.86409000000000002</v>
      </c>
      <c r="AE126" s="278">
        <f>AA126*AC126*T126/AD126 / AF238</f>
        <v>-5.764735753992211E-7</v>
      </c>
      <c r="AF126" s="135"/>
    </row>
    <row r="127" spans="1:32" x14ac:dyDescent="0.2">
      <c r="A127" s="120"/>
      <c r="B127" s="120">
        <v>6423</v>
      </c>
      <c r="C127" s="120" t="s">
        <v>100</v>
      </c>
      <c r="D127" s="120" t="str">
        <f>_xll.BDP(C127,$D$3)</f>
        <v>GBp</v>
      </c>
      <c r="E127" s="120" t="s">
        <v>441</v>
      </c>
      <c r="F127" s="121" t="str">
        <f>_xll.BDP(C127,$F$3)</f>
        <v>#N/A N/A</v>
      </c>
      <c r="G127" s="121" t="str">
        <f>_xll.BDP(C127,$G$3)</f>
        <v>#N/A Real Time</v>
      </c>
      <c r="H127" s="122">
        <f>IF(OR(OR(G127="#N/A N/A",G127="#N/A Real Time"),OR(F127="#N/A N/A",F127="#N/A Real Time")),0,  G127 - F127)</f>
        <v>0</v>
      </c>
      <c r="I127" s="123">
        <f>IF(OR(F127=0,F127="#N/A N/A"),0,H127 / F127*100)</f>
        <v>0</v>
      </c>
      <c r="J127" s="124">
        <v>-36655563</v>
      </c>
      <c r="K127" s="120" t="str">
        <f>CONCATENATE(D238,D127, " Curncy")</f>
        <v>EURGBp Curncy</v>
      </c>
      <c r="L127" s="120">
        <f>IF(D127 = D238,1,_xll.BDP(K127,$L$3))</f>
        <v>1</v>
      </c>
      <c r="M127" s="260">
        <f>IF(D127 = D238,1,_xll.BDP(K127,$M$3)*L127)</f>
        <v>0.86363000000000001</v>
      </c>
      <c r="N127" s="126">
        <f>H127*J127*T127/M127</f>
        <v>0</v>
      </c>
      <c r="O127" s="268">
        <f>N127 / Y238</f>
        <v>0</v>
      </c>
      <c r="P127" s="128">
        <f>IF(OR(OR(J127=0,G127 = "#N/A N/A"),G127="#N/A Real Time"),0,G127*J127*T127/M127)</f>
        <v>0</v>
      </c>
      <c r="Q127" s="273">
        <f>P127 / Y238*100</f>
        <v>0</v>
      </c>
      <c r="R127" s="129">
        <f>IF(Q127&lt;0,Q127,0)</f>
        <v>0</v>
      </c>
      <c r="S127" s="273">
        <f>IF(Q127&gt;0,Q127,0)</f>
        <v>0</v>
      </c>
      <c r="T127" s="120">
        <f>IF(EXACT(D127,UPPER(D127)),1,0.01)/V127</f>
        <v>0.01</v>
      </c>
      <c r="U127" s="120">
        <v>0</v>
      </c>
      <c r="V127" s="120">
        <v>1</v>
      </c>
      <c r="W127" s="127">
        <f>IF(AND(Q127&lt;0,O127&gt;0),O127,0)</f>
        <v>0</v>
      </c>
      <c r="X127" s="127">
        <f>IF(AND(Q127&gt;0,O127&gt;0),O127,0)</f>
        <v>0</v>
      </c>
      <c r="Y127" s="120"/>
      <c r="Z127" s="130" t="str">
        <f>_xll.BDH(C127,$Z$3,$D$1,$D$1)</f>
        <v>#N/A N/A</v>
      </c>
      <c r="AA127" s="130">
        <f>IF(OR(OR(F127="#N/A N/A",F127="#N/A Real Time"),OR(Z127="#N/A N/A",Z127="#N/A Real Time")),0,  F127 - Z127)</f>
        <v>0</v>
      </c>
      <c r="AB127" s="177">
        <f>IF(OR(Z127=0,Z127="#N/A N/A"),0,AA127 / Z127*100)</f>
        <v>0</v>
      </c>
      <c r="AC127" s="132">
        <v>-36655563</v>
      </c>
      <c r="AD127" s="133">
        <f>IF(D127 = D238,1,_xll.BDP(K127,$AD$3)*L127)</f>
        <v>0.86409000000000002</v>
      </c>
      <c r="AE127" s="278">
        <f>AA127*AC127*T127/AD127 / AF238</f>
        <v>0</v>
      </c>
      <c r="AF127" s="135"/>
    </row>
    <row r="128" spans="1:32" x14ac:dyDescent="0.2">
      <c r="A128" s="209"/>
      <c r="B128" s="120">
        <v>28289</v>
      </c>
      <c r="C128" s="120" t="s">
        <v>1509</v>
      </c>
      <c r="D128" s="120" t="str">
        <f>_xll.BDP(C128,$D$3)</f>
        <v>GBp</v>
      </c>
      <c r="E128" s="120" t="s">
        <v>1530</v>
      </c>
      <c r="F128" s="121">
        <f>_xll.BDP(C128,$F$3)</f>
        <v>140.5</v>
      </c>
      <c r="G128" s="121">
        <f>_xll.BDP(C128,$G$3)</f>
        <v>140.5</v>
      </c>
      <c r="H128" s="122">
        <f>IF(OR(OR(G128="#N/A N/A",G128="#N/A Real Time"),OR(F128="#N/A N/A",F128="#N/A Real Time")),0,  G128 - F128)</f>
        <v>0</v>
      </c>
      <c r="I128" s="123">
        <f>IF(OR(F128=0,F128="#N/A N/A"),0,H128 / F128*100)</f>
        <v>0</v>
      </c>
      <c r="J128" s="124">
        <v>2220446</v>
      </c>
      <c r="K128" s="120" t="str">
        <f>CONCATENATE(D238,D128, " Curncy")</f>
        <v>EURGBp Curncy</v>
      </c>
      <c r="L128" s="120">
        <f>IF(D128 = D238,1,_xll.BDP(K128,$L$3))</f>
        <v>1</v>
      </c>
      <c r="M128" s="260">
        <f>IF(D128 = D238,1,_xll.BDP(K128,$M$3)*L128)</f>
        <v>0.86363000000000001</v>
      </c>
      <c r="N128" s="126">
        <f>H128*J128*T128/M128</f>
        <v>0</v>
      </c>
      <c r="O128" s="268">
        <f>N128 / Y238</f>
        <v>0</v>
      </c>
      <c r="P128" s="128">
        <f>IF(OR(OR(J128=0,G128 = "#N/A N/A"),G128="#N/A Real Time"),0,G128*J128*T128/M128)</f>
        <v>3612341.6625175131</v>
      </c>
      <c r="Q128" s="273">
        <f>P128 / Y238*100</f>
        <v>1.2231681779195995</v>
      </c>
      <c r="R128" s="129">
        <f>IF(Q128&lt;0,Q128,0)</f>
        <v>0</v>
      </c>
      <c r="S128" s="273">
        <f>IF(Q128&gt;0,Q128,0)</f>
        <v>1.2231681779195995</v>
      </c>
      <c r="T128" s="120">
        <f>IF(EXACT(D128,UPPER(D128)),1,0.01)/V128</f>
        <v>0.01</v>
      </c>
      <c r="U128" s="120">
        <v>0</v>
      </c>
      <c r="V128" s="120">
        <v>1</v>
      </c>
      <c r="W128" s="127">
        <f>IF(AND(Q128&lt;0,O128&gt;0),O128,0)</f>
        <v>0</v>
      </c>
      <c r="X128" s="127">
        <f>IF(AND(Q128&gt;0,O128&gt;0),O128,0)</f>
        <v>0</v>
      </c>
      <c r="Y128" s="209"/>
      <c r="Z128" s="130">
        <f>_xll.BDH(C128,$Z$3,$D$1,$D$1)</f>
        <v>142</v>
      </c>
      <c r="AA128" s="130">
        <f>IF(OR(OR(F128="#N/A N/A",F128="#N/A Real Time"),OR(Z128="#N/A N/A",Z128="#N/A Real Time")),0,  F128 - Z128)</f>
        <v>-1.5</v>
      </c>
      <c r="AB128" s="177">
        <f>IF(OR(Z128=0,Z128="#N/A N/A"),0,AA128 / Z128*100)</f>
        <v>-1.056338028169014</v>
      </c>
      <c r="AC128" s="132">
        <v>2220446</v>
      </c>
      <c r="AD128" s="133">
        <f>IF(D128 = D238,1,_xll.BDP(K128,$AD$3)*L128)</f>
        <v>0.86409000000000002</v>
      </c>
      <c r="AE128" s="278">
        <f>AA128*AC128*T128/AD128 / AF238</f>
        <v>-1.2999083767084016E-4</v>
      </c>
      <c r="AF128" s="224"/>
    </row>
    <row r="129" spans="1:32" x14ac:dyDescent="0.2">
      <c r="A129" s="120"/>
      <c r="B129" s="120">
        <v>18465</v>
      </c>
      <c r="C129" s="120" t="s">
        <v>1450</v>
      </c>
      <c r="D129" s="120" t="str">
        <f>_xll.BDP(C129,$D$3)</f>
        <v>USD</v>
      </c>
      <c r="E129" s="120" t="s">
        <v>1451</v>
      </c>
      <c r="F129" s="121">
        <f>_xll.BDP(C129,$F$3)</f>
        <v>15.2</v>
      </c>
      <c r="G129" s="121">
        <f>_xll.BDP(C129,$G$3)</f>
        <v>15.19</v>
      </c>
      <c r="H129" s="122">
        <f>IF(OR(OR(G129="#N/A N/A",G129="#N/A Real Time"),OR(F129="#N/A N/A",F129="#N/A Real Time")),0,  G129 - F129)</f>
        <v>-9.9999999999997868E-3</v>
      </c>
      <c r="I129" s="123">
        <f>IF(OR(F129=0,F129="#N/A N/A"),0,H129 / F129*100)</f>
        <v>-6.5789473684209121E-2</v>
      </c>
      <c r="J129" s="124">
        <v>547263</v>
      </c>
      <c r="K129" s="120" t="str">
        <f>CONCATENATE(D238,D129, " Curncy")</f>
        <v>EURUSD Curncy</v>
      </c>
      <c r="L129" s="120">
        <f>IF(D129 = D238,1,_xll.BDP(K129,$L$3))</f>
        <v>1</v>
      </c>
      <c r="M129" s="260">
        <f>IF(D129 = D238,1,_xll.BDP(K129,$M$3)*L129)</f>
        <v>1.1314</v>
      </c>
      <c r="N129" s="126">
        <f>H129*J129*T129/M129</f>
        <v>-4837.0426020858085</v>
      </c>
      <c r="O129" s="268">
        <f>N129 / Y238</f>
        <v>-1.637861846653076E-5</v>
      </c>
      <c r="P129" s="128">
        <f>IF(OR(OR(J129=0,G129 = "#N/A N/A"),G129="#N/A Real Time"),0,G129*J129*T129/M129)</f>
        <v>7347467.7125684991</v>
      </c>
      <c r="Q129" s="273">
        <f>P129 / Y238*100</f>
        <v>2.4879121450660753</v>
      </c>
      <c r="R129" s="129">
        <f>IF(Q129&lt;0,Q129,0)</f>
        <v>0</v>
      </c>
      <c r="S129" s="273">
        <f>IF(Q129&gt;0,Q129,0)</f>
        <v>2.4879121450660753</v>
      </c>
      <c r="T129" s="120">
        <f>IF(EXACT(D129,UPPER(D129)),1,0.01)/V129</f>
        <v>1</v>
      </c>
      <c r="U129" s="120">
        <v>0</v>
      </c>
      <c r="V129" s="120">
        <v>1</v>
      </c>
      <c r="W129" s="127">
        <f>IF(AND(Q129&lt;0,O129&gt;0),O129,0)</f>
        <v>0</v>
      </c>
      <c r="X129" s="127">
        <f>IF(AND(Q129&gt;0,O129&gt;0),O129,0)</f>
        <v>0</v>
      </c>
      <c r="Y129" s="120"/>
      <c r="Z129" s="130">
        <f>_xll.BDH(C129,$Z$3,$D$1,$D$1)</f>
        <v>15.02</v>
      </c>
      <c r="AA129" s="130">
        <f>IF(OR(OR(F129="#N/A N/A",F129="#N/A Real Time"),OR(Z129="#N/A N/A",Z129="#N/A Real Time")),0,  F129 - Z129)</f>
        <v>0.17999999999999972</v>
      </c>
      <c r="AB129" s="177">
        <f>IF(OR(Z129=0,Z129="#N/A N/A"),0,AA129 / Z129*100)</f>
        <v>1.1984021304926746</v>
      </c>
      <c r="AC129" s="132">
        <v>547263</v>
      </c>
      <c r="AD129" s="133">
        <f>IF(D129 = D238,1,_xll.BDP(K129,$AD$3)*L129)</f>
        <v>1.1298999999999999</v>
      </c>
      <c r="AE129" s="278">
        <f>AA129*AC129*T129/AD129 / AF238</f>
        <v>2.9401455467367206E-4</v>
      </c>
      <c r="AF129" s="135"/>
    </row>
    <row r="130" spans="1:32" x14ac:dyDescent="0.2">
      <c r="A130" s="120"/>
      <c r="B130" s="120">
        <v>6512</v>
      </c>
      <c r="C130" s="120" t="s">
        <v>1593</v>
      </c>
      <c r="D130" s="120" t="str">
        <f>_xll.BDP(C130,$D$3)</f>
        <v>GBp</v>
      </c>
      <c r="E130" s="120" t="s">
        <v>1594</v>
      </c>
      <c r="F130" s="121">
        <f>_xll.BDP(C130,$F$3)</f>
        <v>145</v>
      </c>
      <c r="G130" s="121">
        <f>_xll.BDP(C130,$G$3)</f>
        <v>145.6</v>
      </c>
      <c r="H130" s="122">
        <f>IF(OR(OR(G130="#N/A N/A",G130="#N/A Real Time"),OR(F130="#N/A N/A",F130="#N/A Real Time")),0,  G130 - F130)</f>
        <v>0.59999999999999432</v>
      </c>
      <c r="I130" s="123">
        <f>IF(OR(F130=0,F130="#N/A N/A"),0,H130 / F130*100)</f>
        <v>0.41379310344827197</v>
      </c>
      <c r="J130" s="124">
        <v>3727527</v>
      </c>
      <c r="K130" s="120" t="str">
        <f>CONCATENATE(D238,D130, " Curncy")</f>
        <v>EURGBp Curncy</v>
      </c>
      <c r="L130" s="120">
        <f>IF(D130 = D238,1,_xll.BDP(K130,$L$3))</f>
        <v>1</v>
      </c>
      <c r="M130" s="260">
        <f>IF(D130 = D238,1,_xll.BDP(K130,$M$3)*L130)</f>
        <v>0.86363000000000001</v>
      </c>
      <c r="N130" s="126">
        <f>H130*J130*T130/M130</f>
        <v>25896.694186167442</v>
      </c>
      <c r="O130" s="268">
        <f>N130 / Y238</f>
        <v>8.768830637066559E-5</v>
      </c>
      <c r="P130" s="128">
        <f>IF(OR(OR(J130=0,G130 = "#N/A N/A"),G130="#N/A Real Time"),0,G130*J130*T130/M130)</f>
        <v>6284264.4558433574</v>
      </c>
      <c r="Q130" s="273">
        <f>P130 / Y238*100</f>
        <v>2.1279029012615047</v>
      </c>
      <c r="R130" s="129">
        <f>IF(Q130&lt;0,Q130,0)</f>
        <v>0</v>
      </c>
      <c r="S130" s="273">
        <f>IF(Q130&gt;0,Q130,0)</f>
        <v>2.1279029012615047</v>
      </c>
      <c r="T130" s="120">
        <f>IF(EXACT(D130,UPPER(D130)),1,0.01)/V130</f>
        <v>0.01</v>
      </c>
      <c r="U130" s="120">
        <v>0</v>
      </c>
      <c r="V130" s="120">
        <v>1</v>
      </c>
      <c r="W130" s="127">
        <f>IF(AND(Q130&lt;0,O130&gt;0),O130,0)</f>
        <v>0</v>
      </c>
      <c r="X130" s="127">
        <f>IF(AND(Q130&gt;0,O130&gt;0),O130,0)</f>
        <v>8.768830637066559E-5</v>
      </c>
      <c r="Y130" s="120"/>
      <c r="Z130" s="130">
        <f>_xll.BDH(C130,$Z$3,$D$1,$D$1)</f>
        <v>146.4</v>
      </c>
      <c r="AA130" s="130">
        <f>IF(OR(OR(F130="#N/A N/A",F130="#N/A Real Time"),OR(Z130="#N/A N/A",Z130="#N/A Real Time")),0,  F130 - Z130)</f>
        <v>-1.4000000000000057</v>
      </c>
      <c r="AB130" s="177">
        <f>IF(OR(Z130=0,Z130="#N/A N/A"),0,AA130 / Z130*100)</f>
        <v>-0.95628415300546832</v>
      </c>
      <c r="AC130" s="132">
        <v>3727527</v>
      </c>
      <c r="AD130" s="133">
        <f>IF(D130 = D238,1,_xll.BDP(K130,$AD$3)*L130)</f>
        <v>0.86409000000000002</v>
      </c>
      <c r="AE130" s="278">
        <f>AA130*AC130*T130/AD130 / AF238</f>
        <v>-2.0367142458135171E-4</v>
      </c>
      <c r="AF130" s="135"/>
    </row>
    <row r="131" spans="1:32" x14ac:dyDescent="0.2">
      <c r="A131" s="209"/>
      <c r="B131" s="120">
        <v>3430</v>
      </c>
      <c r="C131" s="120" t="s">
        <v>1161</v>
      </c>
      <c r="D131" s="120" t="str">
        <f>_xll.BDP(C131,$D$3)</f>
        <v>GBp</v>
      </c>
      <c r="E131" s="120" t="s">
        <v>1272</v>
      </c>
      <c r="F131" s="121">
        <f>_xll.BDP(C131,$F$3)</f>
        <v>1134</v>
      </c>
      <c r="G131" s="121">
        <f>_xll.BDP(C131,$G$3)</f>
        <v>1139.5</v>
      </c>
      <c r="H131" s="122">
        <f>IF(OR(OR(G131="#N/A N/A",G131="#N/A Real Time"),OR(F131="#N/A N/A",F131="#N/A Real Time")),0,  G131 - F131)</f>
        <v>5.5</v>
      </c>
      <c r="I131" s="123">
        <f>IF(OR(F131=0,F131="#N/A N/A"),0,H131 / F131*100)</f>
        <v>0.48500881834215165</v>
      </c>
      <c r="J131" s="124">
        <v>-233774</v>
      </c>
      <c r="K131" s="120" t="str">
        <f>CONCATENATE(D238,D131, " Curncy")</f>
        <v>EURGBp Curncy</v>
      </c>
      <c r="L131" s="120">
        <f>IF(D131 = D238,1,_xll.BDP(K131,$L$3))</f>
        <v>1</v>
      </c>
      <c r="M131" s="260">
        <f>IF(D131 = D238,1,_xll.BDP(K131,$M$3)*L131)</f>
        <v>0.86363000000000001</v>
      </c>
      <c r="N131" s="126">
        <f>H131*J131*T131/M131</f>
        <v>-14887.822331322441</v>
      </c>
      <c r="O131" s="268">
        <f>N131 / Y238</f>
        <v>-5.0411373606070433E-5</v>
      </c>
      <c r="P131" s="128">
        <f>IF(OR(OR(J131=0,G131 = "#N/A N/A"),G131="#N/A Real Time"),0,G131*J131*T131/M131)</f>
        <v>-3084486.0993712586</v>
      </c>
      <c r="Q131" s="273">
        <f>P131 / Y238*100</f>
        <v>-1.0444320040748591</v>
      </c>
      <c r="R131" s="129">
        <f>IF(Q131&lt;0,Q131,0)</f>
        <v>-1.0444320040748591</v>
      </c>
      <c r="S131" s="273">
        <f>IF(Q131&gt;0,Q131,0)</f>
        <v>0</v>
      </c>
      <c r="T131" s="120">
        <f>IF(EXACT(D131,UPPER(D131)),1,0.01)/V131</f>
        <v>0.01</v>
      </c>
      <c r="U131" s="120">
        <v>0</v>
      </c>
      <c r="V131" s="120">
        <v>1</v>
      </c>
      <c r="W131" s="127">
        <f>IF(AND(Q131&lt;0,O131&gt;0),O131,0)</f>
        <v>0</v>
      </c>
      <c r="X131" s="127">
        <f>IF(AND(Q131&gt;0,O131&gt;0),O131,0)</f>
        <v>0</v>
      </c>
      <c r="Y131" s="209"/>
      <c r="Z131" s="130">
        <f>_xll.BDH(C131,$Z$3,$D$1,$D$1)</f>
        <v>1145</v>
      </c>
      <c r="AA131" s="130">
        <f>IF(OR(OR(F131="#N/A N/A",F131="#N/A Real Time"),OR(Z131="#N/A N/A",Z131="#N/A Real Time")),0,  F131 - Z131)</f>
        <v>-11</v>
      </c>
      <c r="AB131" s="177">
        <f>IF(OR(Z131=0,Z131="#N/A N/A"),0,AA131 / Z131*100)</f>
        <v>-0.9606986899563319</v>
      </c>
      <c r="AC131" s="132">
        <v>-233774</v>
      </c>
      <c r="AD131" s="133">
        <f>IF(D131 = D238,1,_xll.BDP(K131,$AD$3)*L131)</f>
        <v>0.86409000000000002</v>
      </c>
      <c r="AE131" s="278">
        <f>AA131*AC131*T131/AD131 / AF238</f>
        <v>1.0036219718689935E-4</v>
      </c>
      <c r="AF131" s="224"/>
    </row>
    <row r="132" spans="1:32" s="117" customFormat="1" ht="12" customHeight="1" x14ac:dyDescent="0.2">
      <c r="A132" s="209"/>
      <c r="B132" s="120">
        <v>3746</v>
      </c>
      <c r="C132" s="120" t="s">
        <v>1087</v>
      </c>
      <c r="D132" s="120" t="str">
        <f>_xll.BDP(C132,$D$3)</f>
        <v>GBp</v>
      </c>
      <c r="E132" s="120" t="s">
        <v>1204</v>
      </c>
      <c r="F132" s="121">
        <f>_xll.BDP(C132,$F$3)</f>
        <v>145.05000000000001</v>
      </c>
      <c r="G132" s="121">
        <f>_xll.BDP(C132,$G$3)</f>
        <v>147.1</v>
      </c>
      <c r="H132" s="122">
        <f>IF(OR(OR(G132="#N/A N/A",G132="#N/A Real Time"),OR(F132="#N/A N/A",F132="#N/A Real Time")),0,  G132 - F132)</f>
        <v>2.0499999999999829</v>
      </c>
      <c r="I132" s="123">
        <f>IF(OR(F132=0,F132="#N/A N/A"),0,H132 / F132*100)</f>
        <v>1.4133057566356311</v>
      </c>
      <c r="J132" s="124">
        <v>1679180</v>
      </c>
      <c r="K132" s="120" t="str">
        <f>CONCATENATE(D238,D132, " Curncy")</f>
        <v>EURGBp Curncy</v>
      </c>
      <c r="L132" s="120">
        <f>IF(D132 = D238,1,_xll.BDP(K132,$L$3))</f>
        <v>1</v>
      </c>
      <c r="M132" s="260">
        <f>IF(D132 = D238,1,_xll.BDP(K132,$M$3)*L132)</f>
        <v>0.86363000000000001</v>
      </c>
      <c r="N132" s="126">
        <f>H132*J132*T132/M132</f>
        <v>39858.724222178156</v>
      </c>
      <c r="O132" s="268">
        <f>N132 / Y238</f>
        <v>1.349648721961252E-4</v>
      </c>
      <c r="P132" s="128">
        <f>IF(OR(OR(J132=0,G132 = "#N/A N/A"),G132="#N/A Real Time"),0,G132*J132*T132/M132)</f>
        <v>2860106.503942661</v>
      </c>
      <c r="Q132" s="273">
        <f>P132 / Y238*100</f>
        <v>0.96845525366098439</v>
      </c>
      <c r="R132" s="129">
        <f>IF(Q132&lt;0,Q132,0)</f>
        <v>0</v>
      </c>
      <c r="S132" s="273">
        <f>IF(Q132&gt;0,Q132,0)</f>
        <v>0.96845525366098439</v>
      </c>
      <c r="T132" s="120">
        <f>IF(EXACT(D132,UPPER(D132)),1,0.01)/V132</f>
        <v>0.01</v>
      </c>
      <c r="U132" s="120">
        <v>0</v>
      </c>
      <c r="V132" s="120">
        <v>1</v>
      </c>
      <c r="W132" s="127">
        <f>IF(AND(Q132&lt;0,O132&gt;0),O132,0)</f>
        <v>0</v>
      </c>
      <c r="X132" s="127">
        <f>IF(AND(Q132&gt;0,O132&gt;0),O132,0)</f>
        <v>1.349648721961252E-4</v>
      </c>
      <c r="Y132" s="209"/>
      <c r="Z132" s="130">
        <f>_xll.BDH(C132,$Z$3,$D$1,$D$1)</f>
        <v>144.69999999999999</v>
      </c>
      <c r="AA132" s="130">
        <f>IF(OR(OR(F132="#N/A N/A",F132="#N/A Real Time"),OR(Z132="#N/A N/A",Z132="#N/A Real Time")),0,  F132 - Z132)</f>
        <v>0.35000000000002274</v>
      </c>
      <c r="AB132" s="177">
        <f>IF(OR(Z132=0,Z132="#N/A N/A"),0,AA132 / Z132*100)</f>
        <v>0.24187975120941446</v>
      </c>
      <c r="AC132" s="132">
        <v>1679180</v>
      </c>
      <c r="AD132" s="133">
        <f>IF(D132 = D238,1,_xll.BDP(K132,$AD$3)*L132)</f>
        <v>0.86409000000000002</v>
      </c>
      <c r="AE132" s="278">
        <f>AA132*AC132*T132/AD132 / AF238</f>
        <v>2.29375255181609E-5</v>
      </c>
      <c r="AF132" s="224"/>
    </row>
    <row r="133" spans="1:32" x14ac:dyDescent="0.2">
      <c r="A133" s="209"/>
      <c r="B133" s="120">
        <v>26482</v>
      </c>
      <c r="C133" s="120" t="s">
        <v>99</v>
      </c>
      <c r="D133" s="120" t="str">
        <f>_xll.BDP(C133,$D$3)</f>
        <v>GBp</v>
      </c>
      <c r="E133" s="120" t="s">
        <v>442</v>
      </c>
      <c r="F133" s="121">
        <f>_xll.BDP(C133,$F$3)</f>
        <v>248.6</v>
      </c>
      <c r="G133" s="121">
        <f>_xll.BDP(C133,$G$3)</f>
        <v>248.9</v>
      </c>
      <c r="H133" s="122">
        <f>IF(OR(OR(G133="#N/A N/A",G133="#N/A Real Time"),OR(F133="#N/A N/A",F133="#N/A Real Time")),0,  G133 - F133)</f>
        <v>0.30000000000001137</v>
      </c>
      <c r="I133" s="123">
        <f>IF(OR(F133=0,F133="#N/A N/A"),0,H133 / F133*100)</f>
        <v>0.12067578439260312</v>
      </c>
      <c r="J133" s="124">
        <v>-220704</v>
      </c>
      <c r="K133" s="120" t="str">
        <f>CONCATENATE(D238,D133, " Curncy")</f>
        <v>EURGBp Curncy</v>
      </c>
      <c r="L133" s="120">
        <f>IF(D133 = D238,1,_xll.BDP(K133,$L$3))</f>
        <v>1</v>
      </c>
      <c r="M133" s="260">
        <f>IF(D133 = D238,1,_xll.BDP(K133,$M$3)*L133)</f>
        <v>0.86363000000000001</v>
      </c>
      <c r="N133" s="126">
        <f>H133*J133*T133/M133</f>
        <v>-766.6616490858645</v>
      </c>
      <c r="O133" s="268">
        <f>N133 / Y238</f>
        <v>-2.5959785092411533E-6</v>
      </c>
      <c r="P133" s="128">
        <f>IF(OR(OR(J133=0,G133 = "#N/A N/A"),G133="#N/A Real Time"),0,G133*J133*T133/M133)</f>
        <v>-636073.61485821474</v>
      </c>
      <c r="Q133" s="273">
        <f>P133 / Y238*100</f>
        <v>-0.21537968365003282</v>
      </c>
      <c r="R133" s="129">
        <f>IF(Q133&lt;0,Q133,0)</f>
        <v>-0.21537968365003282</v>
      </c>
      <c r="S133" s="273">
        <f>IF(Q133&gt;0,Q133,0)</f>
        <v>0</v>
      </c>
      <c r="T133" s="120">
        <f>IF(EXACT(D133,UPPER(D133)),1,0.01)/V133</f>
        <v>0.01</v>
      </c>
      <c r="U133" s="120">
        <v>0</v>
      </c>
      <c r="V133" s="120">
        <v>1</v>
      </c>
      <c r="W133" s="127">
        <f>IF(AND(Q133&lt;0,O133&gt;0),O133,0)</f>
        <v>0</v>
      </c>
      <c r="X133" s="127">
        <f>IF(AND(Q133&gt;0,O133&gt;0),O133,0)</f>
        <v>0</v>
      </c>
      <c r="Y133" s="209"/>
      <c r="Z133" s="130">
        <f>_xll.BDH(C133,$Z$3,$D$1,$D$1)</f>
        <v>246.2</v>
      </c>
      <c r="AA133" s="130">
        <f>IF(OR(OR(F133="#N/A N/A",F133="#N/A Real Time"),OR(Z133="#N/A N/A",Z133="#N/A Real Time")),0,  F133 - Z133)</f>
        <v>2.4000000000000057</v>
      </c>
      <c r="AB133" s="177">
        <f>IF(OR(Z133=0,Z133="#N/A N/A"),0,AA133 / Z133*100)</f>
        <v>0.97481722177092023</v>
      </c>
      <c r="AC133" s="132">
        <v>-220704</v>
      </c>
      <c r="AD133" s="133">
        <f>IF(D133 = D238,1,_xll.BDP(K133,$AD$3)*L133)</f>
        <v>0.86409000000000002</v>
      </c>
      <c r="AE133" s="278">
        <f>AA133*AC133*T133/AD133 / AF238</f>
        <v>-2.0672962341659412E-5</v>
      </c>
      <c r="AF133" s="224"/>
    </row>
    <row r="134" spans="1:32" s="117" customFormat="1" ht="12" customHeight="1" x14ac:dyDescent="0.2">
      <c r="A134" s="120"/>
      <c r="B134" s="120">
        <v>29069</v>
      </c>
      <c r="C134" s="120" t="s">
        <v>1658</v>
      </c>
      <c r="D134" s="120" t="str">
        <f>_xll.BDP(C134,$D$3)</f>
        <v>GBp</v>
      </c>
      <c r="E134" s="120" t="s">
        <v>1659</v>
      </c>
      <c r="F134" s="121">
        <f>_xll.BDP(C134,$F$3)</f>
        <v>1250</v>
      </c>
      <c r="G134" s="121">
        <f>_xll.BDP(C134,$G$3)</f>
        <v>1256</v>
      </c>
      <c r="H134" s="122">
        <f>IF(OR(OR(G134="#N/A N/A",G134="#N/A Real Time"),OR(F134="#N/A N/A",F134="#N/A Real Time")),0,  G134 - F134)</f>
        <v>6</v>
      </c>
      <c r="I134" s="123">
        <f>IF(OR(F134=0,F134="#N/A N/A"),0,H134 / F134*100)</f>
        <v>0.48</v>
      </c>
      <c r="J134" s="124">
        <v>24495</v>
      </c>
      <c r="K134" s="120" t="str">
        <f>CONCATENATE(D238,D134, " Curncy")</f>
        <v>EURGBp Curncy</v>
      </c>
      <c r="L134" s="120">
        <f>IF(D134 = D238,1,_xll.BDP(K134,$L$3))</f>
        <v>1</v>
      </c>
      <c r="M134" s="260">
        <f>IF(D134 = D238,1,_xll.BDP(K134,$M$3)*L134)</f>
        <v>0.86363000000000001</v>
      </c>
      <c r="N134" s="126">
        <f>H134*J134*T134/M134</f>
        <v>1701.7704340979355</v>
      </c>
      <c r="O134" s="268">
        <f>N134 / Y238</f>
        <v>5.7623326794131178E-6</v>
      </c>
      <c r="P134" s="128">
        <f>IF(OR(OR(J134=0,G134 = "#N/A N/A"),G134="#N/A Real Time"),0,G134*J134*T134/M134)</f>
        <v>356237.27753783448</v>
      </c>
      <c r="Q134" s="273">
        <f>P134 / Y238*100</f>
        <v>0.12062483075571458</v>
      </c>
      <c r="R134" s="129">
        <f>IF(Q134&lt;0,Q134,0)</f>
        <v>0</v>
      </c>
      <c r="S134" s="273">
        <f>IF(Q134&gt;0,Q134,0)</f>
        <v>0.12062483075571458</v>
      </c>
      <c r="T134" s="120">
        <f>IF(EXACT(D134,UPPER(D134)),1,0.01)/V134</f>
        <v>0.01</v>
      </c>
      <c r="U134" s="120">
        <v>0</v>
      </c>
      <c r="V134" s="120">
        <v>1</v>
      </c>
      <c r="W134" s="127">
        <f>IF(AND(Q134&lt;0,O134&gt;0),O134,0)</f>
        <v>0</v>
      </c>
      <c r="X134" s="127">
        <f>IF(AND(Q134&gt;0,O134&gt;0),O134,0)</f>
        <v>5.7623326794131178E-6</v>
      </c>
      <c r="Y134" s="120"/>
      <c r="Z134" s="130">
        <f>_xll.BDH(C134,$Z$3,$D$1,$D$1)</f>
        <v>1250</v>
      </c>
      <c r="AA134" s="130">
        <f>IF(OR(OR(F134="#N/A N/A",F134="#N/A Real Time"),OR(Z134="#N/A N/A",Z134="#N/A Real Time")),0,  F134 - Z134)</f>
        <v>0</v>
      </c>
      <c r="AB134" s="177">
        <f>IF(OR(Z134=0,Z134="#N/A N/A"),0,AA134 / Z134*100)</f>
        <v>0</v>
      </c>
      <c r="AC134" s="132">
        <v>24495</v>
      </c>
      <c r="AD134" s="133">
        <f>IF(D134 = D238,1,_xll.BDP(K134,$AD$3)*L134)</f>
        <v>0.86409000000000002</v>
      </c>
      <c r="AE134" s="278">
        <f>AA134*AC134*T134/AD134 / AF238</f>
        <v>0</v>
      </c>
      <c r="AF134" s="135"/>
    </row>
    <row r="135" spans="1:32" x14ac:dyDescent="0.2">
      <c r="A135" s="120"/>
      <c r="B135" s="120">
        <v>6268</v>
      </c>
      <c r="C135" s="120" t="s">
        <v>1096</v>
      </c>
      <c r="D135" s="120" t="str">
        <f>_xll.BDP(C135,$D$3)</f>
        <v>GBp</v>
      </c>
      <c r="E135" s="120" t="s">
        <v>1212</v>
      </c>
      <c r="F135" s="121">
        <f>_xll.BDP(C135,$F$3)</f>
        <v>99</v>
      </c>
      <c r="G135" s="121">
        <f>_xll.BDP(C135,$G$3)</f>
        <v>100.3</v>
      </c>
      <c r="H135" s="122">
        <f>IF(OR(OR(G135="#N/A N/A",G135="#N/A Real Time"),OR(F135="#N/A N/A",F135="#N/A Real Time")),0,  G135 - F135)</f>
        <v>1.2999999999999972</v>
      </c>
      <c r="I135" s="123">
        <f>IF(OR(F135=0,F135="#N/A N/A"),0,H135 / F135*100)</f>
        <v>1.3131313131313103</v>
      </c>
      <c r="J135" s="124">
        <v>1448254</v>
      </c>
      <c r="K135" s="120" t="str">
        <f>CONCATENATE(D238,D135, " Curncy")</f>
        <v>EURGBp Curncy</v>
      </c>
      <c r="L135" s="120">
        <f>IF(D135 = D238,1,_xll.BDP(K135,$L$3))</f>
        <v>1</v>
      </c>
      <c r="M135" s="260">
        <f>IF(D135 = D238,1,_xll.BDP(K135,$M$3)*L135)</f>
        <v>0.86363000000000001</v>
      </c>
      <c r="N135" s="126">
        <f>H135*J135*T135/M135</f>
        <v>21800.194527749103</v>
      </c>
      <c r="O135" s="268">
        <f>N135 / Y238</f>
        <v>7.3817226358971011E-5</v>
      </c>
      <c r="P135" s="128">
        <f>IF(OR(OR(J135=0,G135 = "#N/A N/A"),G135="#N/A Real Time"),0,G135*J135*T135/M135)</f>
        <v>1681968.8547178768</v>
      </c>
      <c r="Q135" s="273">
        <f>P135 / Y238*100</f>
        <v>0.56952829260036997</v>
      </c>
      <c r="R135" s="129">
        <f>IF(Q135&lt;0,Q135,0)</f>
        <v>0</v>
      </c>
      <c r="S135" s="273">
        <f>IF(Q135&gt;0,Q135,0)</f>
        <v>0.56952829260036997</v>
      </c>
      <c r="T135" s="120">
        <f>IF(EXACT(D135,UPPER(D135)),1,0.01)/V135</f>
        <v>0.01</v>
      </c>
      <c r="U135" s="120">
        <v>0</v>
      </c>
      <c r="V135" s="120">
        <v>1</v>
      </c>
      <c r="W135" s="127">
        <f>IF(AND(Q135&lt;0,O135&gt;0),O135,0)</f>
        <v>0</v>
      </c>
      <c r="X135" s="127">
        <f>IF(AND(Q135&gt;0,O135&gt;0),O135,0)</f>
        <v>7.3817226358971011E-5</v>
      </c>
      <c r="Y135" s="120"/>
      <c r="Z135" s="130">
        <f>_xll.BDH(C135,$Z$3,$D$1,$D$1)</f>
        <v>99.2</v>
      </c>
      <c r="AA135" s="130">
        <f>IF(OR(OR(F135="#N/A N/A",F135="#N/A Real Time"),OR(Z135="#N/A N/A",Z135="#N/A Real Time")),0,  F135 - Z135)</f>
        <v>-0.20000000000000284</v>
      </c>
      <c r="AB135" s="177">
        <f>IF(OR(Z135=0,Z135="#N/A N/A"),0,AA135 / Z135*100)</f>
        <v>-0.2016129032258093</v>
      </c>
      <c r="AC135" s="132">
        <v>1448254</v>
      </c>
      <c r="AD135" s="133">
        <f>IF(D135 = D238,1,_xll.BDP(K135,$AD$3)*L135)</f>
        <v>0.86409000000000002</v>
      </c>
      <c r="AE135" s="278">
        <f>AA135*AC135*T135/AD135 / AF238</f>
        <v>-1.1304620820630788E-5</v>
      </c>
      <c r="AF135" s="135"/>
    </row>
    <row r="136" spans="1:32" x14ac:dyDescent="0.2">
      <c r="A136" s="120"/>
      <c r="B136" s="120">
        <v>8620</v>
      </c>
      <c r="C136" s="120" t="s">
        <v>1100</v>
      </c>
      <c r="D136" s="120" t="str">
        <f>_xll.BDP(C136,$D$3)</f>
        <v>GBp</v>
      </c>
      <c r="E136" s="120" t="s">
        <v>1600</v>
      </c>
      <c r="F136" s="121">
        <f>_xll.BDP(C136,$F$3)</f>
        <v>332.45</v>
      </c>
      <c r="G136" s="121">
        <f>_xll.BDP(C136,$G$3)</f>
        <v>331.9</v>
      </c>
      <c r="H136" s="122">
        <f>IF(OR(OR(G136="#N/A N/A",G136="#N/A Real Time"),OR(F136="#N/A N/A",F136="#N/A Real Time")),0,  G136 - F136)</f>
        <v>-0.55000000000001137</v>
      </c>
      <c r="I136" s="123">
        <f>IF(OR(F136=0,F136="#N/A N/A"),0,H136 / F136*100)</f>
        <v>-0.16543841179125024</v>
      </c>
      <c r="J136" s="124">
        <v>-806000</v>
      </c>
      <c r="K136" s="120" t="str">
        <f>CONCATENATE(D238,D136, " Curncy")</f>
        <v>EURGBp Curncy</v>
      </c>
      <c r="L136" s="120">
        <f>IF(D136 = D238,1,_xll.BDP(K136,$L$3))</f>
        <v>1</v>
      </c>
      <c r="M136" s="260">
        <f>IF(D136 = D238,1,_xll.BDP(K136,$M$3)*L136)</f>
        <v>0.86363000000000001</v>
      </c>
      <c r="N136" s="126">
        <f>H136*J136*T136/M136</f>
        <v>5132.9851904172992</v>
      </c>
      <c r="O136" s="268">
        <f>N136 / Y238</f>
        <v>1.7380704067387141E-5</v>
      </c>
      <c r="P136" s="128">
        <f>IF(OR(OR(J136=0,G136 = "#N/A N/A"),G136="#N/A Real Time"),0,G136*J136*T136/M136)</f>
        <v>-3097523.24490812</v>
      </c>
      <c r="Q136" s="273">
        <f>P136 / Y238*100</f>
        <v>-1.0488464872664855</v>
      </c>
      <c r="R136" s="129">
        <f>IF(Q136&lt;0,Q136,0)</f>
        <v>-1.0488464872664855</v>
      </c>
      <c r="S136" s="273">
        <f>IF(Q136&gt;0,Q136,0)</f>
        <v>0</v>
      </c>
      <c r="T136" s="120">
        <f>IF(EXACT(D136,UPPER(D136)),1,0.01)/V136</f>
        <v>0.01</v>
      </c>
      <c r="U136" s="120">
        <v>0</v>
      </c>
      <c r="V136" s="120">
        <v>1</v>
      </c>
      <c r="W136" s="127">
        <f>IF(AND(Q136&lt;0,O136&gt;0),O136,0)</f>
        <v>1.7380704067387141E-5</v>
      </c>
      <c r="X136" s="127">
        <f>IF(AND(Q136&gt;0,O136&gt;0),O136,0)</f>
        <v>0</v>
      </c>
      <c r="Y136" s="120"/>
      <c r="Z136" s="130">
        <f>_xll.BDH(C136,$Z$3,$D$1,$D$1)</f>
        <v>322.7</v>
      </c>
      <c r="AA136" s="130">
        <f>IF(OR(OR(F136="#N/A N/A",F136="#N/A Real Time"),OR(Z136="#N/A N/A",Z136="#N/A Real Time")),0,  F136 - Z136)</f>
        <v>9.75</v>
      </c>
      <c r="AB136" s="177">
        <f>IF(OR(Z136=0,Z136="#N/A N/A"),0,AA136 / Z136*100)</f>
        <v>3.0213820886272078</v>
      </c>
      <c r="AC136" s="132">
        <v>-806000</v>
      </c>
      <c r="AD136" s="133">
        <f>IF(D136 = D238,1,_xll.BDP(K136,$AD$3)*L136)</f>
        <v>0.86409000000000002</v>
      </c>
      <c r="AE136" s="278">
        <f>AA136*AC136*T136/AD136 / AF238</f>
        <v>-3.0670504869631217E-4</v>
      </c>
      <c r="AF136" s="135"/>
    </row>
    <row r="137" spans="1:32" s="117" customFormat="1" ht="12" customHeight="1" x14ac:dyDescent="0.2">
      <c r="A137" s="120"/>
      <c r="B137" s="120">
        <v>10555</v>
      </c>
      <c r="C137" s="120" t="s">
        <v>98</v>
      </c>
      <c r="D137" s="120" t="str">
        <f>_xll.BDP(C137,$D$3)</f>
        <v>GBp</v>
      </c>
      <c r="E137" s="120" t="s">
        <v>461</v>
      </c>
      <c r="F137" s="121">
        <f>_xll.BDP(C137,$F$3)</f>
        <v>210</v>
      </c>
      <c r="G137" s="121">
        <f>_xll.BDP(C137,$G$3)</f>
        <v>210.1</v>
      </c>
      <c r="H137" s="122">
        <f>IF(OR(OR(G137="#N/A N/A",G137="#N/A Real Time"),OR(F137="#N/A N/A",F137="#N/A Real Time")),0,  G137 - F137)</f>
        <v>9.9999999999994316E-2</v>
      </c>
      <c r="I137" s="123">
        <f>IF(OR(F137=0,F137="#N/A N/A"),0,H137 / F137*100)</f>
        <v>4.7619047619044917E-2</v>
      </c>
      <c r="J137" s="124">
        <v>1387094</v>
      </c>
      <c r="K137" s="120" t="str">
        <f>CONCATENATE(D238,D137, " Curncy")</f>
        <v>EURGBp Curncy</v>
      </c>
      <c r="L137" s="120">
        <f>IF(D137 = D238,1,_xll.BDP(K137,$L$3))</f>
        <v>1</v>
      </c>
      <c r="M137" s="260">
        <f>IF(D137 = D238,1,_xll.BDP(K137,$M$3)*L137)</f>
        <v>0.86363000000000001</v>
      </c>
      <c r="N137" s="126">
        <f>H137*J137*T137/M137</f>
        <v>1606.120676678579</v>
      </c>
      <c r="O137" s="268">
        <f>N137 / Y238</f>
        <v>5.4384548449461822E-6</v>
      </c>
      <c r="P137" s="128">
        <f>IF(OR(OR(J137=0,G137 = "#N/A N/A"),G137="#N/A Real Time"),0,G137*J137*T137/M137)</f>
        <v>3374459.5417018863</v>
      </c>
      <c r="Q137" s="273">
        <f>P137 / Y238*100</f>
        <v>1.1426193629232579</v>
      </c>
      <c r="R137" s="129">
        <f>IF(Q137&lt;0,Q137,0)</f>
        <v>0</v>
      </c>
      <c r="S137" s="273">
        <f>IF(Q137&gt;0,Q137,0)</f>
        <v>1.1426193629232579</v>
      </c>
      <c r="T137" s="120">
        <f>IF(EXACT(D137,UPPER(D137)),1,0.01)/V137</f>
        <v>0.01</v>
      </c>
      <c r="U137" s="120">
        <v>0</v>
      </c>
      <c r="V137" s="120">
        <v>1</v>
      </c>
      <c r="W137" s="127">
        <f>IF(AND(Q137&lt;0,O137&gt;0),O137,0)</f>
        <v>0</v>
      </c>
      <c r="X137" s="127">
        <f>IF(AND(Q137&gt;0,O137&gt;0),O137,0)</f>
        <v>5.4384548449461822E-6</v>
      </c>
      <c r="Y137" s="120"/>
      <c r="Z137" s="130">
        <f>_xll.BDH(C137,$Z$3,$D$1,$D$1)</f>
        <v>209.3</v>
      </c>
      <c r="AA137" s="130">
        <f>IF(OR(OR(F137="#N/A N/A",F137="#N/A Real Time"),OR(Z137="#N/A N/A",Z137="#N/A Real Time")),0,  F137 - Z137)</f>
        <v>0.69999999999998863</v>
      </c>
      <c r="AB137" s="177">
        <f>IF(OR(Z137=0,Z137="#N/A N/A"),0,AA137 / Z137*100)</f>
        <v>0.33444816053511156</v>
      </c>
      <c r="AC137" s="132">
        <v>1387094</v>
      </c>
      <c r="AD137" s="133">
        <f>IF(D137 = D238,1,_xll.BDP(K137,$AD$3)*L137)</f>
        <v>0.86409000000000002</v>
      </c>
      <c r="AE137" s="278">
        <f>AA137*AC137*T137/AD137 / AF238</f>
        <v>3.7895287010428054E-5</v>
      </c>
      <c r="AF137" s="135"/>
    </row>
    <row r="138" spans="1:32" x14ac:dyDescent="0.2">
      <c r="A138" s="120"/>
      <c r="B138" s="120">
        <v>3574</v>
      </c>
      <c r="C138" s="120" t="s">
        <v>96</v>
      </c>
      <c r="D138" s="120" t="str">
        <f>_xll.BDP(C138,$D$3)</f>
        <v>GBp</v>
      </c>
      <c r="E138" s="120" t="s">
        <v>443</v>
      </c>
      <c r="F138" s="121">
        <f>_xll.BDP(C138,$F$3)</f>
        <v>518.20000000000005</v>
      </c>
      <c r="G138" s="121">
        <f>_xll.BDP(C138,$G$3)</f>
        <v>524</v>
      </c>
      <c r="H138" s="122">
        <f>IF(OR(OR(G138="#N/A N/A",G138="#N/A Real Time"),OR(F138="#N/A N/A",F138="#N/A Real Time")),0,  G138 - F138)</f>
        <v>5.7999999999999545</v>
      </c>
      <c r="I138" s="123">
        <f>IF(OR(F138=0,F138="#N/A N/A"),0,H138 / F138*100)</f>
        <v>1.1192589733693465</v>
      </c>
      <c r="J138" s="124">
        <v>149173</v>
      </c>
      <c r="K138" s="120" t="str">
        <f>CONCATENATE(D238,D138, " Curncy")</f>
        <v>EURGBp Curncy</v>
      </c>
      <c r="L138" s="120">
        <f>IF(D138 = D238,1,_xll.BDP(K138,$L$3))</f>
        <v>1</v>
      </c>
      <c r="M138" s="260">
        <f>IF(D138 = D238,1,_xll.BDP(K138,$M$3)*L138)</f>
        <v>0.86363000000000001</v>
      </c>
      <c r="N138" s="126">
        <f>H138*J138*T138/M138</f>
        <v>10018.218450030607</v>
      </c>
      <c r="O138" s="268">
        <f>N138 / Y238</f>
        <v>3.3922500007888004E-5</v>
      </c>
      <c r="P138" s="128">
        <f>IF(OR(OR(J138=0,G138 = "#N/A N/A"),G138="#N/A Real Time"),0,G138*J138*T138/M138)</f>
        <v>905094.2185889791</v>
      </c>
      <c r="Q138" s="273">
        <f>P138 / Y238*100</f>
        <v>0.30647224145057678</v>
      </c>
      <c r="R138" s="129">
        <f>IF(Q138&lt;0,Q138,0)</f>
        <v>0</v>
      </c>
      <c r="S138" s="273">
        <f>IF(Q138&gt;0,Q138,0)</f>
        <v>0.30647224145057678</v>
      </c>
      <c r="T138" s="120">
        <f>IF(EXACT(D138,UPPER(D138)),1,0.01)/V138</f>
        <v>0.01</v>
      </c>
      <c r="U138" s="120">
        <v>0</v>
      </c>
      <c r="V138" s="120">
        <v>1</v>
      </c>
      <c r="W138" s="127">
        <f>IF(AND(Q138&lt;0,O138&gt;0),O138,0)</f>
        <v>0</v>
      </c>
      <c r="X138" s="127">
        <f>IF(AND(Q138&gt;0,O138&gt;0),O138,0)</f>
        <v>3.3922500007888004E-5</v>
      </c>
      <c r="Y138" s="120"/>
      <c r="Z138" s="130">
        <f>_xll.BDH(C138,$Z$3,$D$1,$D$1)</f>
        <v>522.79999999999995</v>
      </c>
      <c r="AA138" s="130">
        <f>IF(OR(OR(F138="#N/A N/A",F138="#N/A Real Time"),OR(Z138="#N/A N/A",Z138="#N/A Real Time")),0,  F138 - Z138)</f>
        <v>-4.5999999999999091</v>
      </c>
      <c r="AB138" s="177">
        <f>IF(OR(Z138=0,Z138="#N/A N/A"),0,AA138 / Z138*100)</f>
        <v>-0.87987758224940882</v>
      </c>
      <c r="AC138" s="132">
        <v>149173</v>
      </c>
      <c r="AD138" s="133">
        <f>IF(D138 = D238,1,_xll.BDP(K138,$AD$3)*L138)</f>
        <v>0.86409000000000002</v>
      </c>
      <c r="AE138" s="278">
        <f>AA138*AC138*T138/AD138 / AF238</f>
        <v>-2.678115623263991E-5</v>
      </c>
      <c r="AF138" s="135"/>
    </row>
    <row r="139" spans="1:32" x14ac:dyDescent="0.2">
      <c r="A139" s="120"/>
      <c r="B139" s="120">
        <v>3123</v>
      </c>
      <c r="C139" s="120" t="s">
        <v>95</v>
      </c>
      <c r="D139" s="120" t="str">
        <f>_xll.BDP(C139,$D$3)</f>
        <v>GBp</v>
      </c>
      <c r="E139" s="120" t="s">
        <v>339</v>
      </c>
      <c r="F139" s="121">
        <f>_xll.BDP(C139,$F$3)</f>
        <v>20</v>
      </c>
      <c r="G139" s="121">
        <f>_xll.BDP(C139,$G$3)</f>
        <v>20.25</v>
      </c>
      <c r="H139" s="122">
        <f>IF(OR(OR(G139="#N/A N/A",G139="#N/A Real Time"),OR(F139="#N/A N/A",F139="#N/A Real Time")),0,  G139 - F139)</f>
        <v>0.25</v>
      </c>
      <c r="I139" s="123">
        <f>IF(OR(F139=0,F139="#N/A N/A"),0,H139 / F139*100)</f>
        <v>1.25</v>
      </c>
      <c r="J139" s="124">
        <v>7967220</v>
      </c>
      <c r="K139" s="120" t="str">
        <f>CONCATENATE(D238,D139, " Curncy")</f>
        <v>EURGBp Curncy</v>
      </c>
      <c r="L139" s="120">
        <f>IF(D139 = D238,1,_xll.BDP(K139,$L$3))</f>
        <v>1</v>
      </c>
      <c r="M139" s="260">
        <f>IF(D139 = D238,1,_xll.BDP(K139,$M$3)*L139)</f>
        <v>0.86363000000000001</v>
      </c>
      <c r="N139" s="126">
        <f>H139*J139*T139/M139</f>
        <v>23063.175202343595</v>
      </c>
      <c r="O139" s="268">
        <f>N139 / Y238</f>
        <v>7.8093781333050572E-5</v>
      </c>
      <c r="P139" s="128">
        <f>IF(OR(OR(J139=0,G139 = "#N/A N/A"),G139="#N/A Real Time"),0,G139*J139*T139/M139)</f>
        <v>1868117.1913898312</v>
      </c>
      <c r="Q139" s="273">
        <f>P139 / Y238*100</f>
        <v>0.63255962879770977</v>
      </c>
      <c r="R139" s="129">
        <f>IF(Q139&lt;0,Q139,0)</f>
        <v>0</v>
      </c>
      <c r="S139" s="273">
        <f>IF(Q139&gt;0,Q139,0)</f>
        <v>0.63255962879770977</v>
      </c>
      <c r="T139" s="120">
        <f>IF(EXACT(D139,UPPER(D139)),1,0.01)/V139</f>
        <v>0.01</v>
      </c>
      <c r="U139" s="120">
        <v>0</v>
      </c>
      <c r="V139" s="120">
        <v>1</v>
      </c>
      <c r="W139" s="127">
        <f>IF(AND(Q139&lt;0,O139&gt;0),O139,0)</f>
        <v>0</v>
      </c>
      <c r="X139" s="127">
        <f>IF(AND(Q139&gt;0,O139&gt;0),O139,0)</f>
        <v>7.8093781333050572E-5</v>
      </c>
      <c r="Y139" s="120"/>
      <c r="Z139" s="130">
        <f>_xll.BDH(C139,$Z$3,$D$1,$D$1)</f>
        <v>20.350000000000001</v>
      </c>
      <c r="AA139" s="130">
        <f>IF(OR(OR(F139="#N/A N/A",F139="#N/A Real Time"),OR(Z139="#N/A N/A",Z139="#N/A Real Time")),0,  F139 - Z139)</f>
        <v>-0.35000000000000142</v>
      </c>
      <c r="AB139" s="177">
        <f>IF(OR(Z139=0,Z139="#N/A N/A"),0,AA139 / Z139*100)</f>
        <v>-1.7199017199017268</v>
      </c>
      <c r="AC139" s="132">
        <v>7967220</v>
      </c>
      <c r="AD139" s="133">
        <f>IF(D139 = D238,1,_xll.BDP(K139,$AD$3)*L139)</f>
        <v>0.86409000000000002</v>
      </c>
      <c r="AE139" s="278">
        <f>AA139*AC139*T139/AD139 / AF238</f>
        <v>-1.0883187749901186E-4</v>
      </c>
      <c r="AF139" s="135"/>
    </row>
    <row r="140" spans="1:32" x14ac:dyDescent="0.2">
      <c r="A140" s="209"/>
      <c r="B140" s="120">
        <v>3520</v>
      </c>
      <c r="C140" s="120" t="s">
        <v>1447</v>
      </c>
      <c r="D140" s="120" t="str">
        <f>_xll.BDP(C140,$D$3)</f>
        <v>GBp</v>
      </c>
      <c r="E140" s="120" t="s">
        <v>1448</v>
      </c>
      <c r="F140" s="121">
        <f>_xll.BDP(C140,$F$3)</f>
        <v>515.20000000000005</v>
      </c>
      <c r="G140" s="121">
        <f>_xll.BDP(C140,$G$3)</f>
        <v>528.4</v>
      </c>
      <c r="H140" s="122">
        <f>IF(OR(OR(G140="#N/A N/A",G140="#N/A Real Time"),OR(F140="#N/A N/A",F140="#N/A Real Time")),0,  G140 - F140)</f>
        <v>13.199999999999932</v>
      </c>
      <c r="I140" s="123">
        <f>IF(OR(F140=0,F140="#N/A N/A"),0,H140 / F140*100)</f>
        <v>2.5621118012422226</v>
      </c>
      <c r="J140" s="124">
        <v>-225461</v>
      </c>
      <c r="K140" s="120" t="str">
        <f>CONCATENATE(D238,D140, " Curncy")</f>
        <v>EURGBp Curncy</v>
      </c>
      <c r="L140" s="120">
        <f>IF(D140 = D238,1,_xll.BDP(K140,$L$3))</f>
        <v>1</v>
      </c>
      <c r="M140" s="260">
        <f>IF(D140 = D238,1,_xll.BDP(K140,$M$3)*L140)</f>
        <v>0.86363000000000001</v>
      </c>
      <c r="N140" s="126">
        <f>H140*J140*T140/M140</f>
        <v>-34460.187811910022</v>
      </c>
      <c r="O140" s="268">
        <f>N140 / Y238</f>
        <v>-1.1668499016586812E-4</v>
      </c>
      <c r="P140" s="128">
        <f>IF(OR(OR(J140=0,G140 = "#N/A N/A"),G140="#N/A Real Time"),0,G140*J140*T140/M140)</f>
        <v>-1379451.76059192</v>
      </c>
      <c r="Q140" s="273">
        <f>P140 / Y238*100</f>
        <v>-0.46709355154276533</v>
      </c>
      <c r="R140" s="129">
        <f>IF(Q140&lt;0,Q140,0)</f>
        <v>-0.46709355154276533</v>
      </c>
      <c r="S140" s="273">
        <f>IF(Q140&gt;0,Q140,0)</f>
        <v>0</v>
      </c>
      <c r="T140" s="120">
        <f>IF(EXACT(D140,UPPER(D140)),1,0.01)/V140</f>
        <v>0.01</v>
      </c>
      <c r="U140" s="120">
        <v>0</v>
      </c>
      <c r="V140" s="120">
        <v>1</v>
      </c>
      <c r="W140" s="127">
        <f>IF(AND(Q140&lt;0,O140&gt;0),O140,0)</f>
        <v>0</v>
      </c>
      <c r="X140" s="127">
        <f>IF(AND(Q140&gt;0,O140&gt;0),O140,0)</f>
        <v>0</v>
      </c>
      <c r="Y140" s="209"/>
      <c r="Z140" s="130">
        <f>_xll.BDH(C140,$Z$3,$D$1,$D$1)</f>
        <v>517</v>
      </c>
      <c r="AA140" s="130">
        <f>IF(OR(OR(F140="#N/A N/A",F140="#N/A Real Time"),OR(Z140="#N/A N/A",Z140="#N/A Real Time")),0,  F140 - Z140)</f>
        <v>-1.7999999999999545</v>
      </c>
      <c r="AB140" s="177">
        <f>IF(OR(Z140=0,Z140="#N/A N/A"),0,AA140 / Z140*100)</f>
        <v>-0.34816247582204146</v>
      </c>
      <c r="AC140" s="132">
        <v>-225461</v>
      </c>
      <c r="AD140" s="133">
        <f>IF(D140 = D238,1,_xll.BDP(K140,$AD$3)*L140)</f>
        <v>0.86409000000000002</v>
      </c>
      <c r="AE140" s="278">
        <f>AA140*AC140*T140/AD140 / AF238</f>
        <v>1.5838906734289174E-5</v>
      </c>
      <c r="AF140" s="224"/>
    </row>
    <row r="141" spans="1:32" x14ac:dyDescent="0.2">
      <c r="A141" s="209"/>
      <c r="B141" s="120">
        <v>882</v>
      </c>
      <c r="C141" s="120" t="s">
        <v>1110</v>
      </c>
      <c r="D141" s="120" t="str">
        <f>_xll.BDP(C141,$D$3)</f>
        <v>GBp</v>
      </c>
      <c r="E141" s="120" t="s">
        <v>1226</v>
      </c>
      <c r="F141" s="121">
        <f>_xll.BDP(C141,$F$3)</f>
        <v>10.32</v>
      </c>
      <c r="G141" s="121">
        <f>_xll.BDP(C141,$G$3)</f>
        <v>10.4</v>
      </c>
      <c r="H141" s="122">
        <f>IF(OR(OR(G141="#N/A N/A",G141="#N/A Real Time"),OR(F141="#N/A N/A",F141="#N/A Real Time")),0,  G141 - F141)</f>
        <v>8.0000000000000071E-2</v>
      </c>
      <c r="I141" s="123">
        <f>IF(OR(F141=0,F141="#N/A N/A"),0,H141 / F141*100)</f>
        <v>0.77519379844961311</v>
      </c>
      <c r="J141" s="124">
        <v>2159443</v>
      </c>
      <c r="K141" s="120" t="str">
        <f>CONCATENATE(D238,D141, " Curncy")</f>
        <v>EURGBp Curncy</v>
      </c>
      <c r="L141" s="120">
        <f>IF(D141 = D238,1,_xll.BDP(K141,$L$3))</f>
        <v>1</v>
      </c>
      <c r="M141" s="260">
        <f>IF(D141 = D238,1,_xll.BDP(K141,$M$3)*L141)</f>
        <v>0.86363000000000001</v>
      </c>
      <c r="N141" s="126">
        <f>H141*J141*T141/M141</f>
        <v>2000.340886722325</v>
      </c>
      <c r="O141" s="268">
        <f>N141 / Y238</f>
        <v>6.7733164418479476E-6</v>
      </c>
      <c r="P141" s="128">
        <f>IF(OR(OR(J141=0,G141 = "#N/A N/A"),G141="#N/A Real Time"),0,G141*J141*T141/M141)</f>
        <v>260044.315273902</v>
      </c>
      <c r="Q141" s="273">
        <f>P141 / Y238*100</f>
        <v>8.8053113744023248E-2</v>
      </c>
      <c r="R141" s="129">
        <f>IF(Q141&lt;0,Q141,0)</f>
        <v>0</v>
      </c>
      <c r="S141" s="273">
        <f>IF(Q141&gt;0,Q141,0)</f>
        <v>8.8053113744023248E-2</v>
      </c>
      <c r="T141" s="120">
        <f>IF(EXACT(D141,UPPER(D141)),1,0.01)/V141</f>
        <v>0.01</v>
      </c>
      <c r="U141" s="120">
        <v>0</v>
      </c>
      <c r="V141" s="120">
        <v>1</v>
      </c>
      <c r="W141" s="127">
        <f>IF(AND(Q141&lt;0,O141&gt;0),O141,0)</f>
        <v>0</v>
      </c>
      <c r="X141" s="127">
        <f>IF(AND(Q141&gt;0,O141&gt;0),O141,0)</f>
        <v>6.7733164418479476E-6</v>
      </c>
      <c r="Y141" s="209"/>
      <c r="Z141" s="130">
        <f>_xll.BDH(C141,$Z$3,$D$1,$D$1)</f>
        <v>10.48</v>
      </c>
      <c r="AA141" s="130">
        <f>IF(OR(OR(F141="#N/A N/A",F141="#N/A Real Time"),OR(Z141="#N/A N/A",Z141="#N/A Real Time")),0,  F141 - Z141)</f>
        <v>-0.16000000000000014</v>
      </c>
      <c r="AB141" s="177">
        <f>IF(OR(Z141=0,Z141="#N/A N/A"),0,AA141 / Z141*100)</f>
        <v>-1.5267175572519098</v>
      </c>
      <c r="AC141" s="132">
        <v>2159443</v>
      </c>
      <c r="AD141" s="133">
        <f>IF(D141 = D238,1,_xll.BDP(K141,$AD$3)*L141)</f>
        <v>0.86409000000000002</v>
      </c>
      <c r="AE141" s="278">
        <f>AA141*AC141*T141/AD141 / AF238</f>
        <v>-1.3484752977731853E-5</v>
      </c>
      <c r="AF141" s="224"/>
    </row>
    <row r="142" spans="1:32" x14ac:dyDescent="0.2">
      <c r="A142" s="120"/>
      <c r="B142" s="120">
        <v>6415</v>
      </c>
      <c r="C142" s="120" t="s">
        <v>93</v>
      </c>
      <c r="D142" s="120" t="str">
        <f>_xll.BDP(C142,$D$3)</f>
        <v>GBp</v>
      </c>
      <c r="E142" s="120" t="s">
        <v>444</v>
      </c>
      <c r="F142" s="121">
        <f>_xll.BDP(C142,$F$3)</f>
        <v>602</v>
      </c>
      <c r="G142" s="121">
        <f>_xll.BDP(C142,$G$3)</f>
        <v>602.5</v>
      </c>
      <c r="H142" s="122">
        <f>IF(OR(OR(G142="#N/A N/A",G142="#N/A Real Time"),OR(F142="#N/A N/A",F142="#N/A Real Time")),0,  G142 - F142)</f>
        <v>0.5</v>
      </c>
      <c r="I142" s="123">
        <f>IF(OR(F142=0,F142="#N/A N/A"),0,H142 / F142*100)</f>
        <v>8.3056478405315617E-2</v>
      </c>
      <c r="J142" s="124">
        <v>-81670</v>
      </c>
      <c r="K142" s="120" t="str">
        <f>CONCATENATE(D238,D142, " Curncy")</f>
        <v>EURGBp Curncy</v>
      </c>
      <c r="L142" s="120">
        <f>IF(D142 = D238,1,_xll.BDP(K142,$L$3))</f>
        <v>1</v>
      </c>
      <c r="M142" s="260">
        <f>IF(D142 = D238,1,_xll.BDP(K142,$M$3)*L142)</f>
        <v>0.86363000000000001</v>
      </c>
      <c r="N142" s="126">
        <f>H142*J142*T142/M142</f>
        <v>-472.82979979852485</v>
      </c>
      <c r="O142" s="268">
        <f>N142 / Y238</f>
        <v>-1.6010400419394071E-6</v>
      </c>
      <c r="P142" s="128">
        <f>IF(OR(OR(J142=0,G142 = "#N/A N/A"),G142="#N/A Real Time"),0,G142*J142*T142/M142)</f>
        <v>-569759.90875722247</v>
      </c>
      <c r="Q142" s="273">
        <f>P142 / Y238*100</f>
        <v>-0.19292532505369855</v>
      </c>
      <c r="R142" s="129">
        <f>IF(Q142&lt;0,Q142,0)</f>
        <v>-0.19292532505369855</v>
      </c>
      <c r="S142" s="273">
        <f>IF(Q142&gt;0,Q142,0)</f>
        <v>0</v>
      </c>
      <c r="T142" s="120">
        <f>IF(EXACT(D142,UPPER(D142)),1,0.01)/V142</f>
        <v>0.01</v>
      </c>
      <c r="U142" s="120">
        <v>0</v>
      </c>
      <c r="V142" s="120">
        <v>1</v>
      </c>
      <c r="W142" s="127">
        <f>IF(AND(Q142&lt;0,O142&gt;0),O142,0)</f>
        <v>0</v>
      </c>
      <c r="X142" s="127">
        <f>IF(AND(Q142&gt;0,O142&gt;0),O142,0)</f>
        <v>0</v>
      </c>
      <c r="Y142" s="120"/>
      <c r="Z142" s="130">
        <f>_xll.BDH(C142,$Z$3,$D$1,$D$1)</f>
        <v>595</v>
      </c>
      <c r="AA142" s="130">
        <f>IF(OR(OR(F142="#N/A N/A",F142="#N/A Real Time"),OR(Z142="#N/A N/A",Z142="#N/A Real Time")),0,  F142 - Z142)</f>
        <v>7</v>
      </c>
      <c r="AB142" s="177">
        <f>IF(OR(Z142=0,Z142="#N/A N/A"),0,AA142 / Z142*100)</f>
        <v>1.1764705882352942</v>
      </c>
      <c r="AC142" s="132">
        <v>-81670</v>
      </c>
      <c r="AD142" s="133">
        <f>IF(D142 = D238,1,_xll.BDP(K142,$AD$3)*L142)</f>
        <v>0.86409000000000002</v>
      </c>
      <c r="AE142" s="278">
        <f>AA142*AC142*T142/AD142 / AF238</f>
        <v>-2.2312172716064736E-5</v>
      </c>
      <c r="AF142" s="135"/>
    </row>
    <row r="143" spans="1:32" x14ac:dyDescent="0.2">
      <c r="A143" s="120"/>
      <c r="B143" s="120">
        <v>10184</v>
      </c>
      <c r="C143" s="120" t="s">
        <v>92</v>
      </c>
      <c r="D143" s="120" t="str">
        <f>_xll.BDP(C143,$D$3)</f>
        <v>GBp</v>
      </c>
      <c r="E143" s="120" t="s">
        <v>445</v>
      </c>
      <c r="F143" s="121">
        <f>_xll.BDP(C143,$F$3)</f>
        <v>102.45</v>
      </c>
      <c r="G143" s="121">
        <f>_xll.BDP(C143,$G$3)</f>
        <v>102</v>
      </c>
      <c r="H143" s="122">
        <f>IF(OR(OR(G143="#N/A N/A",G143="#N/A Real Time"),OR(F143="#N/A N/A",F143="#N/A Real Time")),0,  G143 - F143)</f>
        <v>-0.45000000000000284</v>
      </c>
      <c r="I143" s="123">
        <f>IF(OR(F143=0,F143="#N/A N/A"),0,H143 / F143*100)</f>
        <v>-0.43923865300146692</v>
      </c>
      <c r="J143" s="124">
        <v>-11702616</v>
      </c>
      <c r="K143" s="120" t="str">
        <f>CONCATENATE(D238,D143, " Curncy")</f>
        <v>EURGBp Curncy</v>
      </c>
      <c r="L143" s="120">
        <f>IF(D143 = D238,1,_xll.BDP(K143,$L$3))</f>
        <v>1</v>
      </c>
      <c r="M143" s="260">
        <f>IF(D143 = D238,1,_xll.BDP(K143,$M$3)*L143)</f>
        <v>0.86363000000000001</v>
      </c>
      <c r="N143" s="126">
        <f>H143*J143*T143/M143</f>
        <v>60977.23793754309</v>
      </c>
      <c r="O143" s="268">
        <f>N143 / Y238</f>
        <v>2.0647387204967315E-4</v>
      </c>
      <c r="P143" s="128">
        <f>IF(OR(OR(J143=0,G143 = "#N/A N/A"),G143="#N/A Real Time"),0,G143*J143*T143/M143)</f>
        <v>-13821507.265843011</v>
      </c>
      <c r="Q143" s="273">
        <f>P143 / Y238*100</f>
        <v>-4.6800744331258946</v>
      </c>
      <c r="R143" s="129">
        <f>IF(Q143&lt;0,Q143,0)</f>
        <v>-4.6800744331258946</v>
      </c>
      <c r="S143" s="273">
        <f>IF(Q143&gt;0,Q143,0)</f>
        <v>0</v>
      </c>
      <c r="T143" s="120">
        <f>IF(EXACT(D143,UPPER(D143)),1,0.01)/V143</f>
        <v>0.01</v>
      </c>
      <c r="U143" s="120">
        <v>0</v>
      </c>
      <c r="V143" s="120">
        <v>1</v>
      </c>
      <c r="W143" s="127">
        <f>IF(AND(Q143&lt;0,O143&gt;0),O143,0)</f>
        <v>2.0647387204967315E-4</v>
      </c>
      <c r="X143" s="127">
        <f>IF(AND(Q143&gt;0,O143&gt;0),O143,0)</f>
        <v>0</v>
      </c>
      <c r="Y143" s="120"/>
      <c r="Z143" s="130">
        <f>_xll.BDH(C143,$Z$3,$D$1,$D$1)</f>
        <v>103.3</v>
      </c>
      <c r="AA143" s="130">
        <f>IF(OR(OR(F143="#N/A N/A",F143="#N/A Real Time"),OR(Z143="#N/A N/A",Z143="#N/A Real Time")),0,  F143 - Z143)</f>
        <v>-0.84999999999999432</v>
      </c>
      <c r="AB143" s="177">
        <f>IF(OR(Z143=0,Z143="#N/A N/A"),0,AA143 / Z143*100)</f>
        <v>-0.82284607938043985</v>
      </c>
      <c r="AC143" s="132">
        <v>-11702616</v>
      </c>
      <c r="AD143" s="133">
        <f>IF(D143 = D238,1,_xll.BDP(K143,$AD$3)*L143)</f>
        <v>0.86409000000000002</v>
      </c>
      <c r="AE143" s="278">
        <f>AA143*AC143*T143/AD143 / AF238</f>
        <v>3.8822468647083862E-4</v>
      </c>
      <c r="AF143" s="135"/>
    </row>
    <row r="144" spans="1:32" s="117" customFormat="1" ht="12" customHeight="1" x14ac:dyDescent="0.2">
      <c r="A144" s="209"/>
      <c r="B144" s="120">
        <v>28162</v>
      </c>
      <c r="C144" s="120" t="s">
        <v>1463</v>
      </c>
      <c r="D144" s="120" t="str">
        <f>_xll.BDP(C144,$D$3)</f>
        <v>GBp</v>
      </c>
      <c r="E144" s="120" t="s">
        <v>1464</v>
      </c>
      <c r="F144" s="121">
        <f>_xll.BDP(C144,$F$3)</f>
        <v>69.400000000000006</v>
      </c>
      <c r="G144" s="121">
        <f>_xll.BDP(C144,$G$3)</f>
        <v>71.7</v>
      </c>
      <c r="H144" s="122">
        <f>IF(OR(OR(G144="#N/A N/A",G144="#N/A Real Time"),OR(F144="#N/A N/A",F144="#N/A Real Time")),0,  G144 - F144)</f>
        <v>2.2999999999999972</v>
      </c>
      <c r="I144" s="123">
        <f>IF(OR(F144=0,F144="#N/A N/A"),0,H144 / F144*100)</f>
        <v>3.3141210374639725</v>
      </c>
      <c r="J144" s="124">
        <v>-4128676</v>
      </c>
      <c r="K144" s="120" t="str">
        <f>CONCATENATE(D238,D144, " Curncy")</f>
        <v>EURGBp Curncy</v>
      </c>
      <c r="L144" s="120">
        <f>IF(D144 = D238,1,_xll.BDP(K144,$L$3))</f>
        <v>1</v>
      </c>
      <c r="M144" s="260">
        <f>IF(D144 = D238,1,_xll.BDP(K144,$M$3)*L144)</f>
        <v>0.86363000000000001</v>
      </c>
      <c r="N144" s="126">
        <f>H144*J144*T144/M144</f>
        <v>-109953.97102926008</v>
      </c>
      <c r="O144" s="268">
        <f>N144 / Y238</f>
        <v>-3.7231306161985292E-4</v>
      </c>
      <c r="P144" s="128">
        <f>IF(OR(OR(J144=0,G144 = "#N/A N/A"),G144="#N/A Real Time"),0,G144*J144*T144/M144)</f>
        <v>-3427695.5316512855</v>
      </c>
      <c r="Q144" s="273">
        <f>P144 / Y238*100</f>
        <v>-1.1606455007888472</v>
      </c>
      <c r="R144" s="129">
        <f>IF(Q144&lt;0,Q144,0)</f>
        <v>-1.1606455007888472</v>
      </c>
      <c r="S144" s="273">
        <f>IF(Q144&gt;0,Q144,0)</f>
        <v>0</v>
      </c>
      <c r="T144" s="120">
        <f>IF(EXACT(D144,UPPER(D144)),1,0.01)/V144</f>
        <v>0.01</v>
      </c>
      <c r="U144" s="120">
        <v>0</v>
      </c>
      <c r="V144" s="120">
        <v>1</v>
      </c>
      <c r="W144" s="127">
        <f>IF(AND(Q144&lt;0,O144&gt;0),O144,0)</f>
        <v>0</v>
      </c>
      <c r="X144" s="127">
        <f>IF(AND(Q144&gt;0,O144&gt;0),O144,0)</f>
        <v>0</v>
      </c>
      <c r="Y144" s="209"/>
      <c r="Z144" s="130">
        <f>_xll.BDH(C144,$Z$3,$D$1,$D$1)</f>
        <v>67.45</v>
      </c>
      <c r="AA144" s="130">
        <f>IF(OR(OR(F144="#N/A N/A",F144="#N/A Real Time"),OR(Z144="#N/A N/A",Z144="#N/A Real Time")),0,  F144 - Z144)</f>
        <v>1.9500000000000028</v>
      </c>
      <c r="AB144" s="177">
        <f>IF(OR(Z144=0,Z144="#N/A N/A"),0,AA144 / Z144*100)</f>
        <v>2.8910303928836214</v>
      </c>
      <c r="AC144" s="132">
        <v>-4128676</v>
      </c>
      <c r="AD144" s="133">
        <f>IF(D144 = D238,1,_xll.BDP(K144,$AD$3)*L144)</f>
        <v>0.86409000000000002</v>
      </c>
      <c r="AE144" s="278">
        <f>AA144*AC144*T144/AD144 / AF238</f>
        <v>-3.1421483216657496E-4</v>
      </c>
      <c r="AF144" s="224"/>
    </row>
    <row r="145" spans="1:32" x14ac:dyDescent="0.2">
      <c r="A145" s="120"/>
      <c r="B145" s="120">
        <v>6110</v>
      </c>
      <c r="C145" s="120" t="s">
        <v>91</v>
      </c>
      <c r="D145" s="120" t="str">
        <f>_xll.BDP(C145,$D$3)</f>
        <v>GBp</v>
      </c>
      <c r="E145" s="120" t="s">
        <v>446</v>
      </c>
      <c r="F145" s="121">
        <f>_xll.BDP(C145,$F$3)</f>
        <v>130.85</v>
      </c>
      <c r="G145" s="121">
        <f>_xll.BDP(C145,$G$3)</f>
        <v>132.15</v>
      </c>
      <c r="H145" s="122">
        <f>IF(OR(OR(G145="#N/A N/A",G145="#N/A Real Time"),OR(F145="#N/A N/A",F145="#N/A Real Time")),0,  G145 - F145)</f>
        <v>1.3000000000000114</v>
      </c>
      <c r="I145" s="123">
        <f>IF(OR(F145=0,F145="#N/A N/A"),0,H145 / F145*100)</f>
        <v>0.99350401222775053</v>
      </c>
      <c r="J145" s="124">
        <v>-890000</v>
      </c>
      <c r="K145" s="120" t="str">
        <f>CONCATENATE(D238,D145, " Curncy")</f>
        <v>EURGBp Curncy</v>
      </c>
      <c r="L145" s="120">
        <f>IF(D145 = D238,1,_xll.BDP(K145,$L$3))</f>
        <v>1</v>
      </c>
      <c r="M145" s="260">
        <f>IF(D145 = D238,1,_xll.BDP(K145,$M$3)*L145)</f>
        <v>0.86363000000000001</v>
      </c>
      <c r="N145" s="126">
        <f>H145*J145*T145/M145</f>
        <v>-13396.94081956405</v>
      </c>
      <c r="O145" s="268">
        <f>N145 / Y238</f>
        <v>-4.5363127917813392E-5</v>
      </c>
      <c r="P145" s="128">
        <f>IF(OR(OR(J145=0,G145 = "#N/A N/A"),G145="#N/A Real Time"),0,G145*J145*T145/M145)</f>
        <v>-1361850.5610041337</v>
      </c>
      <c r="Q145" s="273">
        <f>P145 / Y238*100</f>
        <v>-0.46113364264146056</v>
      </c>
      <c r="R145" s="129">
        <f>IF(Q145&lt;0,Q145,0)</f>
        <v>-0.46113364264146056</v>
      </c>
      <c r="S145" s="273">
        <f>IF(Q145&gt;0,Q145,0)</f>
        <v>0</v>
      </c>
      <c r="T145" s="120">
        <f>IF(EXACT(D145,UPPER(D145)),1,0.01)/V145</f>
        <v>0.01</v>
      </c>
      <c r="U145" s="120">
        <v>0</v>
      </c>
      <c r="V145" s="120">
        <v>1</v>
      </c>
      <c r="W145" s="127">
        <f>IF(AND(Q145&lt;0,O145&gt;0),O145,0)</f>
        <v>0</v>
      </c>
      <c r="X145" s="127">
        <f>IF(AND(Q145&gt;0,O145&gt;0),O145,0)</f>
        <v>0</v>
      </c>
      <c r="Y145" s="120"/>
      <c r="Z145" s="130">
        <f>_xll.BDH(C145,$Z$3,$D$1,$D$1)</f>
        <v>131.25</v>
      </c>
      <c r="AA145" s="130">
        <f>IF(OR(OR(F145="#N/A N/A",F145="#N/A Real Time"),OR(Z145="#N/A N/A",Z145="#N/A Real Time")),0,  F145 - Z145)</f>
        <v>-0.40000000000000568</v>
      </c>
      <c r="AB145" s="177">
        <f>IF(OR(Z145=0,Z145="#N/A N/A"),0,AA145 / Z145*100)</f>
        <v>-0.30476190476190912</v>
      </c>
      <c r="AC145" s="132">
        <v>-890000</v>
      </c>
      <c r="AD145" s="133">
        <f>IF(D145 = D238,1,_xll.BDP(K145,$AD$3)*L145)</f>
        <v>0.86409000000000002</v>
      </c>
      <c r="AE145" s="278">
        <f>AA145*AC145*T145/AD145 / AF238</f>
        <v>1.3894127038988192E-5</v>
      </c>
      <c r="AF145" s="135"/>
    </row>
    <row r="146" spans="1:32" x14ac:dyDescent="0.2">
      <c r="A146" s="209"/>
      <c r="B146" s="120">
        <v>28421</v>
      </c>
      <c r="C146" s="120" t="s">
        <v>1501</v>
      </c>
      <c r="D146" s="120" t="str">
        <f>_xll.BDP(C146,$D$3)</f>
        <v>GBp</v>
      </c>
      <c r="E146" s="120" t="s">
        <v>1498</v>
      </c>
      <c r="F146" s="121">
        <f>_xll.BDP(C146,$F$3)</f>
        <v>49.7</v>
      </c>
      <c r="G146" s="121">
        <f>_xll.BDP(C146,$G$3)</f>
        <v>49.3</v>
      </c>
      <c r="H146" s="122">
        <f>IF(OR(OR(G146="#N/A N/A",G146="#N/A Real Time"),OR(F146="#N/A N/A",F146="#N/A Real Time")),0,  G146 - F146)</f>
        <v>-0.40000000000000568</v>
      </c>
      <c r="I146" s="123">
        <f>IF(OR(F146=0,F146="#N/A N/A"),0,H146 / F146*100)</f>
        <v>-0.80482897384306973</v>
      </c>
      <c r="J146" s="124">
        <v>7272924</v>
      </c>
      <c r="K146" s="120" t="str">
        <f>CONCATENATE(D238,D146, " Curncy")</f>
        <v>EURGBp Curncy</v>
      </c>
      <c r="L146" s="120">
        <f>IF(D146 = D238,1,_xll.BDP(K146,$L$3))</f>
        <v>1</v>
      </c>
      <c r="M146" s="260">
        <f>IF(D146 = D238,1,_xll.BDP(K146,$M$3)*L146)</f>
        <v>0.86363000000000001</v>
      </c>
      <c r="N146" s="126">
        <f>H146*J146*T146/M146</f>
        <v>-33685.369892199684</v>
      </c>
      <c r="O146" s="268">
        <f>N146 / Y238</f>
        <v>-1.1406139386293409E-4</v>
      </c>
      <c r="P146" s="128">
        <f>IF(OR(OR(J146=0,G146 = "#N/A N/A"),G146="#N/A Real Time"),0,G146*J146*T146/M146)</f>
        <v>4151721.8392135524</v>
      </c>
      <c r="Q146" s="273">
        <f>P146 / Y238*100</f>
        <v>1.405806679360643</v>
      </c>
      <c r="R146" s="129">
        <f>IF(Q146&lt;0,Q146,0)</f>
        <v>0</v>
      </c>
      <c r="S146" s="273">
        <f>IF(Q146&gt;0,Q146,0)</f>
        <v>1.405806679360643</v>
      </c>
      <c r="T146" s="120">
        <f>IF(EXACT(D146,UPPER(D146)),1,0.01)/V146</f>
        <v>0.01</v>
      </c>
      <c r="U146" s="120">
        <v>0</v>
      </c>
      <c r="V146" s="120">
        <v>1</v>
      </c>
      <c r="W146" s="127">
        <f>IF(AND(Q146&lt;0,O146&gt;0),O146,0)</f>
        <v>0</v>
      </c>
      <c r="X146" s="127">
        <f>IF(AND(Q146&gt;0,O146&gt;0),O146,0)</f>
        <v>0</v>
      </c>
      <c r="Y146" s="209"/>
      <c r="Z146" s="130">
        <f>_xll.BDH(C146,$Z$3,$D$1,$D$1)</f>
        <v>49.7</v>
      </c>
      <c r="AA146" s="130">
        <f>IF(OR(OR(F146="#N/A N/A",F146="#N/A Real Time"),OR(Z146="#N/A N/A",Z146="#N/A Real Time")),0,  F146 - Z146)</f>
        <v>0</v>
      </c>
      <c r="AB146" s="177">
        <f>IF(OR(Z146=0,Z146="#N/A N/A"),0,AA146 / Z146*100)</f>
        <v>0</v>
      </c>
      <c r="AC146" s="132">
        <v>7272924</v>
      </c>
      <c r="AD146" s="133">
        <f>IF(D146 = D238,1,_xll.BDP(K146,$AD$3)*L146)</f>
        <v>0.86409000000000002</v>
      </c>
      <c r="AE146" s="278">
        <f>AA146*AC146*T146/AD146 / AF238</f>
        <v>0</v>
      </c>
      <c r="AF146" s="224"/>
    </row>
    <row r="147" spans="1:32" x14ac:dyDescent="0.2">
      <c r="A147" s="120"/>
      <c r="B147" s="120">
        <v>24000</v>
      </c>
      <c r="C147" s="120" t="s">
        <v>88</v>
      </c>
      <c r="D147" s="120" t="str">
        <f>_xll.BDP(C147,$D$3)</f>
        <v>GBp</v>
      </c>
      <c r="E147" s="120" t="s">
        <v>447</v>
      </c>
      <c r="F147" s="121">
        <f>_xll.BDP(C147,$F$3)</f>
        <v>65</v>
      </c>
      <c r="G147" s="121">
        <f>_xll.BDP(C147,$G$3)</f>
        <v>65.7</v>
      </c>
      <c r="H147" s="122">
        <f>IF(OR(OR(G147="#N/A N/A",G147="#N/A Real Time"),OR(F147="#N/A N/A",F147="#N/A Real Time")),0,  G147 - F147)</f>
        <v>0.70000000000000284</v>
      </c>
      <c r="I147" s="123">
        <f>IF(OR(F147=0,F147="#N/A N/A"),0,H147 / F147*100)</f>
        <v>1.0769230769230813</v>
      </c>
      <c r="J147" s="124">
        <v>-742045</v>
      </c>
      <c r="K147" s="120" t="str">
        <f>CONCATENATE(D238,D147, " Curncy")</f>
        <v>EURGBp Curncy</v>
      </c>
      <c r="L147" s="120">
        <f>IF(D147 = D238,1,_xll.BDP(K147,$L$3))</f>
        <v>1</v>
      </c>
      <c r="M147" s="260">
        <f>IF(D147 = D238,1,_xll.BDP(K147,$M$3)*L147)</f>
        <v>0.86363000000000001</v>
      </c>
      <c r="N147" s="126">
        <f>H147*J147*T147/M147</f>
        <v>-6014.5143174739433</v>
      </c>
      <c r="O147" s="268">
        <f>N147 / Y238</f>
        <v>-2.0365633171168178E-5</v>
      </c>
      <c r="P147" s="128">
        <f>IF(OR(OR(J147=0,G147 = "#N/A N/A"),G147="#N/A Real Time"),0,G147*J147*T147/M147)</f>
        <v>-564505.12951148057</v>
      </c>
      <c r="Q147" s="273">
        <f>P147 / Y238*100</f>
        <v>-0.19114601419224908</v>
      </c>
      <c r="R147" s="129">
        <f>IF(Q147&lt;0,Q147,0)</f>
        <v>-0.19114601419224908</v>
      </c>
      <c r="S147" s="273">
        <f>IF(Q147&gt;0,Q147,0)</f>
        <v>0</v>
      </c>
      <c r="T147" s="120">
        <f>IF(EXACT(D147,UPPER(D147)),1,0.01)/V147</f>
        <v>0.01</v>
      </c>
      <c r="U147" s="120">
        <v>0</v>
      </c>
      <c r="V147" s="120">
        <v>1</v>
      </c>
      <c r="W147" s="127">
        <f>IF(AND(Q147&lt;0,O147&gt;0),O147,0)</f>
        <v>0</v>
      </c>
      <c r="X147" s="127">
        <f>IF(AND(Q147&gt;0,O147&gt;0),O147,0)</f>
        <v>0</v>
      </c>
      <c r="Y147" s="120"/>
      <c r="Z147" s="130">
        <f>_xll.BDH(C147,$Z$3,$D$1,$D$1)</f>
        <v>65</v>
      </c>
      <c r="AA147" s="130">
        <f>IF(OR(OR(F147="#N/A N/A",F147="#N/A Real Time"),OR(Z147="#N/A N/A",Z147="#N/A Real Time")),0,  F147 - Z147)</f>
        <v>0</v>
      </c>
      <c r="AB147" s="177">
        <f>IF(OR(Z147=0,Z147="#N/A N/A"),0,AA147 / Z147*100)</f>
        <v>0</v>
      </c>
      <c r="AC147" s="132">
        <v>-742045</v>
      </c>
      <c r="AD147" s="133">
        <f>IF(D147 = D238,1,_xll.BDP(K147,$AD$3)*L147)</f>
        <v>0.86409000000000002</v>
      </c>
      <c r="AE147" s="278">
        <f>AA147*AC147*T147/AD147 / AF238</f>
        <v>0</v>
      </c>
      <c r="AF147" s="135"/>
    </row>
    <row r="148" spans="1:32" x14ac:dyDescent="0.2">
      <c r="A148" s="120"/>
      <c r="B148" s="120">
        <v>10254</v>
      </c>
      <c r="C148" s="120" t="s">
        <v>87</v>
      </c>
      <c r="D148" s="120" t="str">
        <f>_xll.BDP(C148,$D$3)</f>
        <v>GBp</v>
      </c>
      <c r="E148" s="120" t="s">
        <v>448</v>
      </c>
      <c r="F148" s="121">
        <f>_xll.BDP(C148,$F$3)</f>
        <v>381.6</v>
      </c>
      <c r="G148" s="121">
        <f>_xll.BDP(C148,$G$3)</f>
        <v>384.9</v>
      </c>
      <c r="H148" s="122">
        <f>IF(OR(OR(G148="#N/A N/A",G148="#N/A Real Time"),OR(F148="#N/A N/A",F148="#N/A Real Time")),0,  G148 - F148)</f>
        <v>3.2999999999999545</v>
      </c>
      <c r="I148" s="123">
        <f>IF(OR(F148=0,F148="#N/A N/A"),0,H148 / F148*100)</f>
        <v>0.86477987421382452</v>
      </c>
      <c r="J148" s="124">
        <v>-755540</v>
      </c>
      <c r="K148" s="120" t="str">
        <f>CONCATENATE(D238,D148, " Curncy")</f>
        <v>EURGBp Curncy</v>
      </c>
      <c r="L148" s="120">
        <f>IF(D148 = D238,1,_xll.BDP(K148,$L$3))</f>
        <v>1</v>
      </c>
      <c r="M148" s="260">
        <f>IF(D148 = D238,1,_xll.BDP(K148,$M$3)*L148)</f>
        <v>0.86363000000000001</v>
      </c>
      <c r="N148" s="126">
        <f>H148*J148*T148/M148</f>
        <v>-28869.793777427436</v>
      </c>
      <c r="O148" s="268">
        <f>N148 / Y238</f>
        <v>-9.775546266307612E-5</v>
      </c>
      <c r="P148" s="128">
        <f>IF(OR(OR(J148=0,G148 = "#N/A N/A"),G148="#N/A Real Time"),0,G148*J148*T148/M148)</f>
        <v>-3367267.7651309008</v>
      </c>
      <c r="Q148" s="273">
        <f>P148 / Y238*100</f>
        <v>-1.1401841690611672</v>
      </c>
      <c r="R148" s="129">
        <f>IF(Q148&lt;0,Q148,0)</f>
        <v>-1.1401841690611672</v>
      </c>
      <c r="S148" s="273">
        <f>IF(Q148&gt;0,Q148,0)</f>
        <v>0</v>
      </c>
      <c r="T148" s="120">
        <f>IF(EXACT(D148,UPPER(D148)),1,0.01)/V148</f>
        <v>0.01</v>
      </c>
      <c r="U148" s="120">
        <v>0</v>
      </c>
      <c r="V148" s="120">
        <v>1</v>
      </c>
      <c r="W148" s="127">
        <f>IF(AND(Q148&lt;0,O148&gt;0),O148,0)</f>
        <v>0</v>
      </c>
      <c r="X148" s="127">
        <f>IF(AND(Q148&gt;0,O148&gt;0),O148,0)</f>
        <v>0</v>
      </c>
      <c r="Y148" s="120"/>
      <c r="Z148" s="130">
        <f>_xll.BDH(C148,$Z$3,$D$1,$D$1)</f>
        <v>383</v>
      </c>
      <c r="AA148" s="130">
        <f>IF(OR(OR(F148="#N/A N/A",F148="#N/A Real Time"),OR(Z148="#N/A N/A",Z148="#N/A Real Time")),0,  F148 - Z148)</f>
        <v>-1.3999999999999773</v>
      </c>
      <c r="AB148" s="177">
        <f>IF(OR(Z148=0,Z148="#N/A N/A"),0,AA148 / Z148*100)</f>
        <v>-0.36553524804176951</v>
      </c>
      <c r="AC148" s="132">
        <v>-755540</v>
      </c>
      <c r="AD148" s="133">
        <f>IF(D148 = D238,1,_xll.BDP(K148,$AD$3)*L148)</f>
        <v>0.86409000000000002</v>
      </c>
      <c r="AE148" s="278">
        <f>AA148*AC148*T148/AD148 / AF238</f>
        <v>4.1282573708571754E-5</v>
      </c>
      <c r="AF148" s="135"/>
    </row>
    <row r="149" spans="1:32" x14ac:dyDescent="0.2">
      <c r="A149" s="120"/>
      <c r="B149" s="120">
        <v>778</v>
      </c>
      <c r="C149" s="120" t="s">
        <v>86</v>
      </c>
      <c r="D149" s="120" t="str">
        <f>_xll.BDP(C149,$D$3)</f>
        <v>GBp</v>
      </c>
      <c r="E149" s="120" t="s">
        <v>449</v>
      </c>
      <c r="F149" s="121">
        <f>_xll.BDP(C149,$F$3)</f>
        <v>668.5</v>
      </c>
      <c r="G149" s="121">
        <f>_xll.BDP(C149,$G$3)</f>
        <v>668.5</v>
      </c>
      <c r="H149" s="122">
        <f>IF(OR(OR(G149="#N/A N/A",G149="#N/A Real Time"),OR(F149="#N/A N/A",F149="#N/A Real Time")),0,  G149 - F149)</f>
        <v>0</v>
      </c>
      <c r="I149" s="123">
        <f>IF(OR(F149=0,F149="#N/A N/A"),0,H149 / F149*100)</f>
        <v>0</v>
      </c>
      <c r="J149" s="124">
        <v>-2377319</v>
      </c>
      <c r="K149" s="120" t="str">
        <f>CONCATENATE(D238,D149, " Curncy")</f>
        <v>EURGBp Curncy</v>
      </c>
      <c r="L149" s="120">
        <f>IF(D149 = D238,1,_xll.BDP(K149,$L$3))</f>
        <v>1</v>
      </c>
      <c r="M149" s="260">
        <f>IF(D149 = D238,1,_xll.BDP(K149,$M$3)*L149)</f>
        <v>0.86363000000000001</v>
      </c>
      <c r="N149" s="126">
        <f>H149*J149*T149/M149</f>
        <v>0</v>
      </c>
      <c r="O149" s="268">
        <f>N149 / Y238</f>
        <v>0</v>
      </c>
      <c r="P149" s="128">
        <f>IF(OR(OR(J149=0,G149 = "#N/A N/A"),G149="#N/A Real Time"),0,G149*J149*T149/M149)</f>
        <v>-18401835.873001169</v>
      </c>
      <c r="Q149" s="273">
        <f>P149 / Y238*100</f>
        <v>-6.2310108395083841</v>
      </c>
      <c r="R149" s="129">
        <f>IF(Q149&lt;0,Q149,0)</f>
        <v>-6.2310108395083841</v>
      </c>
      <c r="S149" s="273">
        <f>IF(Q149&gt;0,Q149,0)</f>
        <v>0</v>
      </c>
      <c r="T149" s="120">
        <f>IF(EXACT(D149,UPPER(D149)),1,0.01)/V149</f>
        <v>0.01</v>
      </c>
      <c r="U149" s="120">
        <v>0</v>
      </c>
      <c r="V149" s="120">
        <v>1</v>
      </c>
      <c r="W149" s="127">
        <f>IF(AND(Q149&lt;0,O149&gt;0),O149,0)</f>
        <v>0</v>
      </c>
      <c r="X149" s="127">
        <f>IF(AND(Q149&gt;0,O149&gt;0),O149,0)</f>
        <v>0</v>
      </c>
      <c r="Y149" s="120"/>
      <c r="Z149" s="130">
        <f>_xll.BDH(C149,$Z$3,$D$1,$D$1)</f>
        <v>666.5</v>
      </c>
      <c r="AA149" s="130">
        <f>IF(OR(OR(F149="#N/A N/A",F149="#N/A Real Time"),OR(Z149="#N/A N/A",Z149="#N/A Real Time")),0,  F149 - Z149)</f>
        <v>2</v>
      </c>
      <c r="AB149" s="177">
        <f>IF(OR(Z149=0,Z149="#N/A N/A"),0,AA149 / Z149*100)</f>
        <v>0.30007501875468867</v>
      </c>
      <c r="AC149" s="132">
        <v>-2377319</v>
      </c>
      <c r="AD149" s="133">
        <f>IF(D149 = D238,1,_xll.BDP(K149,$AD$3)*L149)</f>
        <v>0.86409000000000002</v>
      </c>
      <c r="AE149" s="278">
        <f>AA149*AC149*T149/AD149 / AF238</f>
        <v>-1.855661359449432E-4</v>
      </c>
      <c r="AF149" s="135"/>
    </row>
    <row r="150" spans="1:32" x14ac:dyDescent="0.2">
      <c r="A150" s="120"/>
      <c r="B150" s="120">
        <v>11</v>
      </c>
      <c r="C150" s="120" t="s">
        <v>85</v>
      </c>
      <c r="D150" s="120" t="str">
        <f>_xll.BDP(C150,$D$3)</f>
        <v>GBp</v>
      </c>
      <c r="E150" s="120" t="s">
        <v>450</v>
      </c>
      <c r="F150" s="121">
        <f>_xll.BDP(C150,$F$3)</f>
        <v>97.4</v>
      </c>
      <c r="G150" s="121">
        <f>_xll.BDP(C150,$G$3)</f>
        <v>97.3</v>
      </c>
      <c r="H150" s="122">
        <f>IF(OR(OR(G150="#N/A N/A",G150="#N/A Real Time"),OR(F150="#N/A N/A",F150="#N/A Real Time")),0,  G150 - F150)</f>
        <v>-0.10000000000000853</v>
      </c>
      <c r="I150" s="123">
        <f>IF(OR(F150=0,F150="#N/A N/A"),0,H150 / F150*100)</f>
        <v>-0.10266940451746254</v>
      </c>
      <c r="J150" s="124">
        <v>-2023413</v>
      </c>
      <c r="K150" s="120" t="str">
        <f>CONCATENATE(D238,D150, " Curncy")</f>
        <v>EURGBp Curncy</v>
      </c>
      <c r="L150" s="120">
        <f>IF(D150 = D238,1,_xll.BDP(K150,$L$3))</f>
        <v>1</v>
      </c>
      <c r="M150" s="260">
        <f>IF(D150 = D238,1,_xll.BDP(K150,$M$3)*L150)</f>
        <v>0.86363000000000001</v>
      </c>
      <c r="N150" s="126">
        <f>H150*J150*T150/M150</f>
        <v>2342.916526753555</v>
      </c>
      <c r="O150" s="268">
        <f>N150 / Y238</f>
        <v>7.933305337041797E-6</v>
      </c>
      <c r="P150" s="128">
        <f>IF(OR(OR(J150=0,G150 = "#N/A N/A"),G150="#N/A Real Time"),0,G150*J150*T150/M150)</f>
        <v>-2279657.7805310148</v>
      </c>
      <c r="Q150" s="273">
        <f>P150 / Y238*100</f>
        <v>-0.77191060929410105</v>
      </c>
      <c r="R150" s="129">
        <f>IF(Q150&lt;0,Q150,0)</f>
        <v>-0.77191060929410105</v>
      </c>
      <c r="S150" s="273">
        <f>IF(Q150&gt;0,Q150,0)</f>
        <v>0</v>
      </c>
      <c r="T150" s="120">
        <f>IF(EXACT(D150,UPPER(D150)),1,0.01)/V150</f>
        <v>0.01</v>
      </c>
      <c r="U150" s="120">
        <v>0</v>
      </c>
      <c r="V150" s="120">
        <v>1</v>
      </c>
      <c r="W150" s="127">
        <f>IF(AND(Q150&lt;0,O150&gt;0),O150,0)</f>
        <v>7.933305337041797E-6</v>
      </c>
      <c r="X150" s="127">
        <f>IF(AND(Q150&gt;0,O150&gt;0),O150,0)</f>
        <v>0</v>
      </c>
      <c r="Y150" s="120"/>
      <c r="Z150" s="130">
        <f>_xll.BDH(C150,$Z$3,$D$1,$D$1)</f>
        <v>95.2</v>
      </c>
      <c r="AA150" s="130">
        <f>IF(OR(OR(F150="#N/A N/A",F150="#N/A Real Time"),OR(Z150="#N/A N/A",Z150="#N/A Real Time")),0,  F150 - Z150)</f>
        <v>2.2000000000000028</v>
      </c>
      <c r="AB150" s="177">
        <f>IF(OR(Z150=0,Z150="#N/A N/A"),0,AA150 / Z150*100)</f>
        <v>2.3109243697479021</v>
      </c>
      <c r="AC150" s="132">
        <v>-2023413</v>
      </c>
      <c r="AD150" s="133">
        <f>IF(D150 = D238,1,_xll.BDP(K150,$AD$3)*L150)</f>
        <v>0.86409000000000002</v>
      </c>
      <c r="AE150" s="278">
        <f>AA150*AC150*T150/AD150 / AF238</f>
        <v>-1.7373546630210018E-4</v>
      </c>
      <c r="AF150" s="135"/>
    </row>
    <row r="151" spans="1:32" s="117" customFormat="1" ht="12" customHeight="1" x14ac:dyDescent="0.2">
      <c r="A151" s="120"/>
      <c r="B151" s="120">
        <v>3260</v>
      </c>
      <c r="C151" s="120" t="s">
        <v>84</v>
      </c>
      <c r="D151" s="120" t="str">
        <f>_xll.BDP(C151,$D$3)</f>
        <v>GBp</v>
      </c>
      <c r="E151" s="120" t="s">
        <v>451</v>
      </c>
      <c r="F151" s="121">
        <f>_xll.BDP(C151,$F$3)</f>
        <v>147.1</v>
      </c>
      <c r="G151" s="121">
        <f>_xll.BDP(C151,$G$3)</f>
        <v>148.1</v>
      </c>
      <c r="H151" s="122">
        <f>IF(OR(OR(G151="#N/A N/A",G151="#N/A Real Time"),OR(F151="#N/A N/A",F151="#N/A Real Time")),0,  G151 - F151)</f>
        <v>1</v>
      </c>
      <c r="I151" s="123">
        <f>IF(OR(F151=0,F151="#N/A N/A"),0,H151 / F151*100)</f>
        <v>0.67980965329707677</v>
      </c>
      <c r="J151" s="124">
        <v>1741937</v>
      </c>
      <c r="K151" s="120" t="str">
        <f>CONCATENATE(D238,D151, " Curncy")</f>
        <v>EURGBp Curncy</v>
      </c>
      <c r="L151" s="120">
        <f>IF(D151 = D238,1,_xll.BDP(K151,$L$3))</f>
        <v>1</v>
      </c>
      <c r="M151" s="260">
        <f>IF(D151 = D238,1,_xll.BDP(K151,$M$3)*L151)</f>
        <v>0.86363000000000001</v>
      </c>
      <c r="N151" s="126">
        <f>H151*J151*T151/M151</f>
        <v>20169.945462756041</v>
      </c>
      <c r="O151" s="268">
        <f>N151 / Y238</f>
        <v>6.8297070834720332E-5</v>
      </c>
      <c r="P151" s="128">
        <f>IF(OR(OR(J151=0,G151 = "#N/A N/A"),G151="#N/A Real Time"),0,G151*J151*T151/M151)</f>
        <v>2987168.9230341697</v>
      </c>
      <c r="Q151" s="273">
        <f>P151 / Y238*100</f>
        <v>1.0114796190622082</v>
      </c>
      <c r="R151" s="129">
        <f>IF(Q151&lt;0,Q151,0)</f>
        <v>0</v>
      </c>
      <c r="S151" s="273">
        <f>IF(Q151&gt;0,Q151,0)</f>
        <v>1.0114796190622082</v>
      </c>
      <c r="T151" s="120">
        <f>IF(EXACT(D151,UPPER(D151)),1,0.01)/V151</f>
        <v>0.01</v>
      </c>
      <c r="U151" s="120">
        <v>0</v>
      </c>
      <c r="V151" s="120">
        <v>1</v>
      </c>
      <c r="W151" s="127">
        <f>IF(AND(Q151&lt;0,O151&gt;0),O151,0)</f>
        <v>0</v>
      </c>
      <c r="X151" s="127">
        <f>IF(AND(Q151&gt;0,O151&gt;0),O151,0)</f>
        <v>6.8297070834720332E-5</v>
      </c>
      <c r="Y151" s="120"/>
      <c r="Z151" s="130">
        <f>_xll.BDH(C151,$Z$3,$D$1,$D$1)</f>
        <v>145.80000000000001</v>
      </c>
      <c r="AA151" s="130">
        <f>IF(OR(OR(F151="#N/A N/A",F151="#N/A Real Time"),OR(Z151="#N/A N/A",Z151="#N/A Real Time")),0,  F151 - Z151)</f>
        <v>1.2999999999999829</v>
      </c>
      <c r="AB151" s="177">
        <f>IF(OR(Z151=0,Z151="#N/A N/A"),0,AA151 / Z151*100)</f>
        <v>0.8916323731138428</v>
      </c>
      <c r="AC151" s="132">
        <v>1741937</v>
      </c>
      <c r="AD151" s="133">
        <f>IF(D151 = D238,1,_xll.BDP(K151,$AD$3)*L151)</f>
        <v>0.86409000000000002</v>
      </c>
      <c r="AE151" s="278">
        <f>AA151*AC151*T151/AD151 / AF238</f>
        <v>8.838062405473961E-5</v>
      </c>
      <c r="AF151" s="135"/>
    </row>
    <row r="152" spans="1:32" x14ac:dyDescent="0.2">
      <c r="A152" s="120"/>
      <c r="B152" s="120">
        <v>24540</v>
      </c>
      <c r="C152" s="120" t="s">
        <v>1339</v>
      </c>
      <c r="D152" s="120" t="str">
        <f>_xll.BDP(C152,$D$3)</f>
        <v>GBp</v>
      </c>
      <c r="E152" s="120" t="s">
        <v>1340</v>
      </c>
      <c r="F152" s="121">
        <f>_xll.BDP(C152,$F$3)</f>
        <v>786</v>
      </c>
      <c r="G152" s="121">
        <f>_xll.BDP(C152,$G$3)</f>
        <v>820</v>
      </c>
      <c r="H152" s="122">
        <f>IF(OR(OR(G152="#N/A N/A",G152="#N/A Real Time"),OR(F152="#N/A N/A",F152="#N/A Real Time")),0,  G152 - F152)</f>
        <v>34</v>
      </c>
      <c r="I152" s="123">
        <f>IF(OR(F152=0,F152="#N/A N/A"),0,H152 / F152*100)</f>
        <v>4.3256997455470731</v>
      </c>
      <c r="J152" s="124">
        <v>-1160139</v>
      </c>
      <c r="K152" s="120" t="str">
        <f>CONCATENATE(D238,D152, " Curncy")</f>
        <v>EURGBp Curncy</v>
      </c>
      <c r="L152" s="120">
        <f>IF(D152 = D238,1,_xll.BDP(K152,$L$3))</f>
        <v>1</v>
      </c>
      <c r="M152" s="260">
        <f>IF(D152 = D238,1,_xll.BDP(K152,$M$3)*L152)</f>
        <v>0.86363000000000001</v>
      </c>
      <c r="N152" s="126">
        <f>H152*J152*T152/M152</f>
        <v>-456731.77170779154</v>
      </c>
      <c r="O152" s="268">
        <f>N152 / Y238</f>
        <v>-1.5465308135013693E-3</v>
      </c>
      <c r="P152" s="128">
        <f>IF(OR(OR(J152=0,G152 = "#N/A N/A"),G152="#N/A Real Time"),0,G152*J152*T152/M152)</f>
        <v>-11015295.670599679</v>
      </c>
      <c r="Q152" s="273">
        <f>P152 / Y238*100</f>
        <v>-3.7298684325621263</v>
      </c>
      <c r="R152" s="129">
        <f>IF(Q152&lt;0,Q152,0)</f>
        <v>-3.7298684325621263</v>
      </c>
      <c r="S152" s="273">
        <f>IF(Q152&gt;0,Q152,0)</f>
        <v>0</v>
      </c>
      <c r="T152" s="120">
        <f>IF(EXACT(D152,UPPER(D152)),1,0.01)/V152</f>
        <v>0.01</v>
      </c>
      <c r="U152" s="120">
        <v>0</v>
      </c>
      <c r="V152" s="120">
        <v>1</v>
      </c>
      <c r="W152" s="127">
        <f>IF(AND(Q152&lt;0,O152&gt;0),O152,0)</f>
        <v>0</v>
      </c>
      <c r="X152" s="127">
        <f>IF(AND(Q152&gt;0,O152&gt;0),O152,0)</f>
        <v>0</v>
      </c>
      <c r="Y152" s="120"/>
      <c r="Z152" s="130">
        <f>_xll.BDH(C152,$Z$3,$D$1,$D$1)</f>
        <v>774.5</v>
      </c>
      <c r="AA152" s="130">
        <f>IF(OR(OR(F152="#N/A N/A",F152="#N/A Real Time"),OR(Z152="#N/A N/A",Z152="#N/A Real Time")),0,  F152 - Z152)</f>
        <v>11.5</v>
      </c>
      <c r="AB152" s="177">
        <f>IF(OR(Z152=0,Z152="#N/A N/A"),0,AA152 / Z152*100)</f>
        <v>1.4848289218850872</v>
      </c>
      <c r="AC152" s="132">
        <v>-1160139</v>
      </c>
      <c r="AD152" s="133">
        <f>IF(D152 = D238,1,_xll.BDP(K152,$AD$3)*L152)</f>
        <v>0.86409000000000002</v>
      </c>
      <c r="AE152" s="278">
        <f>AA152*AC152*T152/AD152 / AF238</f>
        <v>-5.2070186646677435E-4</v>
      </c>
      <c r="AF152" s="135"/>
    </row>
    <row r="153" spans="1:32" x14ac:dyDescent="0.2">
      <c r="A153" s="120"/>
      <c r="B153" s="120">
        <v>6434</v>
      </c>
      <c r="C153" s="120" t="s">
        <v>1341</v>
      </c>
      <c r="D153" s="120" t="str">
        <f>_xll.BDP(C153,$D$3)</f>
        <v>GBp</v>
      </c>
      <c r="E153" s="120" t="s">
        <v>1342</v>
      </c>
      <c r="F153" s="121">
        <f>_xll.BDP(C153,$F$3)</f>
        <v>1938</v>
      </c>
      <c r="G153" s="121">
        <f>_xll.BDP(C153,$G$3)</f>
        <v>1953</v>
      </c>
      <c r="H153" s="122">
        <f>IF(OR(OR(G153="#N/A N/A",G153="#N/A Real Time"),OR(F153="#N/A N/A",F153="#N/A Real Time")),0,  G153 - F153)</f>
        <v>15</v>
      </c>
      <c r="I153" s="123">
        <f>IF(OR(F153=0,F153="#N/A N/A"),0,H153 / F153*100)</f>
        <v>0.77399380804953566</v>
      </c>
      <c r="J153" s="124">
        <v>-273444</v>
      </c>
      <c r="K153" s="120" t="str">
        <f>CONCATENATE(D238,D153, " Curncy")</f>
        <v>EURGBp Curncy</v>
      </c>
      <c r="L153" s="120">
        <f>IF(D153 = D238,1,_xll.BDP(K153,$L$3))</f>
        <v>1</v>
      </c>
      <c r="M153" s="260">
        <f>IF(D153 = D238,1,_xll.BDP(K153,$M$3)*L153)</f>
        <v>0.86363000000000001</v>
      </c>
      <c r="N153" s="126">
        <f>H153*J153*T153/M153</f>
        <v>-47493.255213459466</v>
      </c>
      <c r="O153" s="268">
        <f>N153 / Y238</f>
        <v>-1.6081601318528683E-4</v>
      </c>
      <c r="P153" s="128">
        <f>IF(OR(OR(J153=0,G153 = "#N/A N/A"),G153="#N/A Real Time"),0,G153*J153*T153/M153)</f>
        <v>-6183621.828792423</v>
      </c>
      <c r="Q153" s="273">
        <f>P153 / Y238*100</f>
        <v>-2.0938244916724349</v>
      </c>
      <c r="R153" s="129">
        <f>IF(Q153&lt;0,Q153,0)</f>
        <v>-2.0938244916724349</v>
      </c>
      <c r="S153" s="273">
        <f>IF(Q153&gt;0,Q153,0)</f>
        <v>0</v>
      </c>
      <c r="T153" s="120">
        <f>IF(EXACT(D153,UPPER(D153)),1,0.01)/V153</f>
        <v>0.01</v>
      </c>
      <c r="U153" s="120">
        <v>0</v>
      </c>
      <c r="V153" s="120">
        <v>1</v>
      </c>
      <c r="W153" s="127">
        <f>IF(AND(Q153&lt;0,O153&gt;0),O153,0)</f>
        <v>0</v>
      </c>
      <c r="X153" s="127">
        <f>IF(AND(Q153&gt;0,O153&gt;0),O153,0)</f>
        <v>0</v>
      </c>
      <c r="Y153" s="120"/>
      <c r="Z153" s="130">
        <f>_xll.BDH(C153,$Z$3,$D$1,$D$1)</f>
        <v>1943.5</v>
      </c>
      <c r="AA153" s="130">
        <f>IF(OR(OR(F153="#N/A N/A",F153="#N/A Real Time"),OR(Z153="#N/A N/A",Z153="#N/A Real Time")),0,  F153 - Z153)</f>
        <v>-5.5</v>
      </c>
      <c r="AB153" s="177">
        <f>IF(OR(Z153=0,Z153="#N/A N/A"),0,AA153 / Z153*100)</f>
        <v>-0.2829945973758683</v>
      </c>
      <c r="AC153" s="132">
        <v>-273444</v>
      </c>
      <c r="AD153" s="133">
        <f>IF(D153 = D238,1,_xll.BDP(K153,$AD$3)*L153)</f>
        <v>0.86409000000000002</v>
      </c>
      <c r="AE153" s="278">
        <f>AA153*AC153*T153/AD153 / AF238</f>
        <v>5.8696520245139539E-5</v>
      </c>
      <c r="AF153" s="135"/>
    </row>
    <row r="154" spans="1:32" x14ac:dyDescent="0.2">
      <c r="A154" s="120"/>
      <c r="B154" s="120">
        <v>20120</v>
      </c>
      <c r="C154" s="120" t="s">
        <v>83</v>
      </c>
      <c r="D154" s="120" t="str">
        <f>_xll.BDP(C154,$D$3)</f>
        <v>GBp</v>
      </c>
      <c r="E154" s="120" t="s">
        <v>338</v>
      </c>
      <c r="F154" s="121">
        <f>_xll.BDP(C154,$F$3)</f>
        <v>133.5</v>
      </c>
      <c r="G154" s="121">
        <f>_xll.BDP(C154,$G$3)</f>
        <v>145</v>
      </c>
      <c r="H154" s="122">
        <f>IF(OR(OR(G154="#N/A N/A",G154="#N/A Real Time"),OR(F154="#N/A N/A",F154="#N/A Real Time")),0,  G154 - F154)</f>
        <v>11.5</v>
      </c>
      <c r="I154" s="123">
        <f>IF(OR(F154=0,F154="#N/A N/A"),0,H154 / F154*100)</f>
        <v>8.6142322097378283</v>
      </c>
      <c r="J154" s="124">
        <v>1564000</v>
      </c>
      <c r="K154" s="120" t="str">
        <f>CONCATENATE(D238,D154, " Curncy")</f>
        <v>EURGBp Curncy</v>
      </c>
      <c r="L154" s="120">
        <f>IF(D154 = D238,1,_xll.BDP(K154,$L$3))</f>
        <v>1</v>
      </c>
      <c r="M154" s="260">
        <f>IF(D154 = D238,1,_xll.BDP(K154,$M$3)*L154)</f>
        <v>0.86363000000000001</v>
      </c>
      <c r="N154" s="126">
        <f>H154*J154*T154/M154</f>
        <v>208260.48191934047</v>
      </c>
      <c r="O154" s="268">
        <f>N154 / Y238</f>
        <v>7.0518687876385878E-4</v>
      </c>
      <c r="P154" s="128">
        <f>IF(OR(OR(J154=0,G154 = "#N/A N/A"),G154="#N/A Real Time"),0,G154*J154*T154/M154)</f>
        <v>2625893.0328960316</v>
      </c>
      <c r="Q154" s="273">
        <f>P154 / Y238*100</f>
        <v>0.88914867322399582</v>
      </c>
      <c r="R154" s="129">
        <f>IF(Q154&lt;0,Q154,0)</f>
        <v>0</v>
      </c>
      <c r="S154" s="273">
        <f>IF(Q154&gt;0,Q154,0)</f>
        <v>0.88914867322399582</v>
      </c>
      <c r="T154" s="120">
        <f>IF(EXACT(D154,UPPER(D154)),1,0.01)/V154</f>
        <v>0.01</v>
      </c>
      <c r="U154" s="120">
        <v>0</v>
      </c>
      <c r="V154" s="120">
        <v>1</v>
      </c>
      <c r="W154" s="127">
        <f>IF(AND(Q154&lt;0,O154&gt;0),O154,0)</f>
        <v>0</v>
      </c>
      <c r="X154" s="127">
        <f>IF(AND(Q154&gt;0,O154&gt;0),O154,0)</f>
        <v>7.0518687876385878E-4</v>
      </c>
      <c r="Y154" s="120"/>
      <c r="Z154" s="130">
        <f>_xll.BDH(C154,$Z$3,$D$1,$D$1)</f>
        <v>124.5</v>
      </c>
      <c r="AA154" s="130">
        <f>IF(OR(OR(F154="#N/A N/A",F154="#N/A Real Time"),OR(Z154="#N/A N/A",Z154="#N/A Real Time")),0,  F154 - Z154)</f>
        <v>9</v>
      </c>
      <c r="AB154" s="177">
        <f>IF(OR(Z154=0,Z154="#N/A N/A"),0,AA154 / Z154*100)</f>
        <v>7.2289156626506017</v>
      </c>
      <c r="AC154" s="132">
        <v>1564000</v>
      </c>
      <c r="AD154" s="133">
        <f>IF(D154 = D238,1,_xll.BDP(K154,$AD$3)*L154)</f>
        <v>0.86409000000000002</v>
      </c>
      <c r="AE154" s="278">
        <f>AA154*AC154*T154/AD154 / AF238</f>
        <v>5.493644162943679E-4</v>
      </c>
      <c r="AF154" s="135"/>
    </row>
    <row r="155" spans="1:32" s="117" customFormat="1" ht="12" customHeight="1" x14ac:dyDescent="0.2">
      <c r="A155" s="120"/>
      <c r="B155" s="120">
        <v>19483</v>
      </c>
      <c r="C155" s="120"/>
      <c r="D155" s="120" t="s">
        <v>75</v>
      </c>
      <c r="E155" s="120" t="s">
        <v>1343</v>
      </c>
      <c r="F155" s="121">
        <v>51.75</v>
      </c>
      <c r="G155" s="121">
        <v>51.75</v>
      </c>
      <c r="H155" s="122">
        <f>IF(OR(OR(G155="#N/A N/A",G155="#N/A Real Time"),OR(F155="#N/A N/A",F155="#N/A Real Time")),0,  G155 - F155)</f>
        <v>0</v>
      </c>
      <c r="I155" s="123">
        <f>IF(OR(F155=0,F155="#N/A N/A"),0,H155 / F155*100)</f>
        <v>0</v>
      </c>
      <c r="J155" s="124">
        <v>89270</v>
      </c>
      <c r="K155" s="120" t="str">
        <f>CONCATENATE(D238,D155, " Curncy")</f>
        <v>EURGBP Curncy</v>
      </c>
      <c r="L155" s="120">
        <f>IF(D155 = D238,1,_xll.BDP(K155,$L$3))</f>
        <v>1</v>
      </c>
      <c r="M155" s="260">
        <f>IF(D155 = D238,1,_xll.BDP(K155,$M$3)*L155)</f>
        <v>0.86363000000000001</v>
      </c>
      <c r="N155" s="126">
        <f>H155*J155*T155/M155</f>
        <v>0</v>
      </c>
      <c r="O155" s="268">
        <f>N155 / Y238</f>
        <v>0</v>
      </c>
      <c r="P155" s="128">
        <f>IF(OR(OR(J155=0,G155 = "#N/A N/A"),G155="#N/A Real Time"),0,G155*J155*T155/M155)</f>
        <v>5349191.7835184047</v>
      </c>
      <c r="Q155" s="273">
        <f>P155 / Y238*100</f>
        <v>1.8112797122929891</v>
      </c>
      <c r="R155" s="129">
        <f>IF(Q155&lt;0,Q155,0)</f>
        <v>0</v>
      </c>
      <c r="S155" s="273">
        <f>IF(Q155&gt;0,Q155,0)</f>
        <v>1.8112797122929891</v>
      </c>
      <c r="T155" s="120">
        <f>IF(EXACT(D155,UPPER(D155)),1,0.01)/V155</f>
        <v>1</v>
      </c>
      <c r="U155" s="120">
        <v>1</v>
      </c>
      <c r="V155" s="120">
        <v>1</v>
      </c>
      <c r="W155" s="127">
        <f>IF(AND(Q155&lt;0,O155&gt;0),O155,0)</f>
        <v>0</v>
      </c>
      <c r="X155" s="127">
        <f>IF(AND(Q155&gt;0,O155&gt;0),O155,0)</f>
        <v>0</v>
      </c>
      <c r="Y155" s="120"/>
      <c r="Z155" s="130">
        <v>51.75</v>
      </c>
      <c r="AA155" s="130">
        <f>IF(OR(OR(F155="#N/A N/A",F155="#N/A Real Time"),OR(Z155="#N/A N/A",Z155="#N/A Real Time")),0,  F155 - Z155)</f>
        <v>0</v>
      </c>
      <c r="AB155" s="177">
        <f>IF(OR(Z155=0,Z155="#N/A N/A"),0,AA155 / Z155*100)</f>
        <v>0</v>
      </c>
      <c r="AC155" s="132">
        <v>89270</v>
      </c>
      <c r="AD155" s="133">
        <f>IF(D155 = D238,1,_xll.BDP(K155,$AD$3)*L155)</f>
        <v>0.86409000000000002</v>
      </c>
      <c r="AE155" s="278">
        <f>AA155*AC155*T155/AD155 / AF238</f>
        <v>0</v>
      </c>
      <c r="AF155" s="135"/>
    </row>
    <row r="156" spans="1:32" s="117" customFormat="1" ht="12" customHeight="1" x14ac:dyDescent="0.2">
      <c r="A156" s="120"/>
      <c r="B156" s="120">
        <v>3404</v>
      </c>
      <c r="C156" s="120" t="s">
        <v>81</v>
      </c>
      <c r="D156" s="120" t="str">
        <f>_xll.BDP(C156,$D$3)</f>
        <v>GBp</v>
      </c>
      <c r="E156" s="120" t="s">
        <v>337</v>
      </c>
      <c r="F156" s="121">
        <f>_xll.BDP(C156,$F$3)</f>
        <v>26</v>
      </c>
      <c r="G156" s="121">
        <f>_xll.BDP(C156,$G$3)</f>
        <v>26.3</v>
      </c>
      <c r="H156" s="122">
        <f>IF(OR(OR(G156="#N/A N/A",G156="#N/A Real Time"),OR(F156="#N/A N/A",F156="#N/A Real Time")),0,  G156 - F156)</f>
        <v>0.30000000000000071</v>
      </c>
      <c r="I156" s="123">
        <f>IF(OR(F156=0,F156="#N/A N/A"),0,H156 / F156*100)</f>
        <v>1.1538461538461564</v>
      </c>
      <c r="J156" s="124">
        <v>37084537</v>
      </c>
      <c r="K156" s="120" t="str">
        <f>CONCATENATE(D238,D156, " Curncy")</f>
        <v>EURGBp Curncy</v>
      </c>
      <c r="L156" s="120">
        <f>IF(D156 = D238,1,_xll.BDP(K156,$L$3))</f>
        <v>1</v>
      </c>
      <c r="M156" s="260">
        <f>IF(D156 = D238,1,_xll.BDP(K156,$M$3)*L156)</f>
        <v>0.86363000000000001</v>
      </c>
      <c r="N156" s="126">
        <f>H156*J156*T156/M156</f>
        <v>128820.919838357</v>
      </c>
      <c r="O156" s="268">
        <f>N156 / Y238</f>
        <v>4.3619808013064989E-4</v>
      </c>
      <c r="P156" s="128">
        <f>IF(OR(OR(J156=0,G156 = "#N/A N/A"),G156="#N/A Real Time"),0,G156*J156*T156/M156)</f>
        <v>11293300.639162606</v>
      </c>
      <c r="Q156" s="273">
        <f>P156 / Y238*100</f>
        <v>3.8240031691453553</v>
      </c>
      <c r="R156" s="129">
        <f>IF(Q156&lt;0,Q156,0)</f>
        <v>0</v>
      </c>
      <c r="S156" s="273">
        <f>IF(Q156&gt;0,Q156,0)</f>
        <v>3.8240031691453553</v>
      </c>
      <c r="T156" s="120">
        <f>IF(EXACT(D156,UPPER(D156)),1,0.01)/V156</f>
        <v>0.01</v>
      </c>
      <c r="U156" s="120">
        <v>0</v>
      </c>
      <c r="V156" s="120">
        <v>1</v>
      </c>
      <c r="W156" s="127">
        <f>IF(AND(Q156&lt;0,O156&gt;0),O156,0)</f>
        <v>0</v>
      </c>
      <c r="X156" s="127">
        <f>IF(AND(Q156&gt;0,O156&gt;0),O156,0)</f>
        <v>4.3619808013064989E-4</v>
      </c>
      <c r="Y156" s="120"/>
      <c r="Z156" s="130">
        <f>_xll.BDH(C156,$Z$3,$D$1,$D$1)</f>
        <v>26</v>
      </c>
      <c r="AA156" s="130">
        <f>IF(OR(OR(F156="#N/A N/A",F156="#N/A Real Time"),OR(Z156="#N/A N/A",Z156="#N/A Real Time")),0,  F156 - Z156)</f>
        <v>0</v>
      </c>
      <c r="AB156" s="177">
        <f>IF(OR(Z156=0,Z156="#N/A N/A"),0,AA156 / Z156*100)</f>
        <v>0</v>
      </c>
      <c r="AC156" s="132">
        <v>37084537</v>
      </c>
      <c r="AD156" s="133">
        <f>IF(D156 = D238,1,_xll.BDP(K156,$AD$3)*L156)</f>
        <v>0.86409000000000002</v>
      </c>
      <c r="AE156" s="278">
        <f>AA156*AC156*T156/AD156 / AF238</f>
        <v>0</v>
      </c>
      <c r="AF156" s="135"/>
    </row>
    <row r="157" spans="1:32" x14ac:dyDescent="0.2">
      <c r="A157" s="209"/>
      <c r="B157" s="120">
        <v>19183</v>
      </c>
      <c r="C157" s="120" t="s">
        <v>1431</v>
      </c>
      <c r="D157" s="120" t="str">
        <f>_xll.BDP(C157,$D$3)</f>
        <v>GBp</v>
      </c>
      <c r="E157" s="120" t="s">
        <v>1432</v>
      </c>
      <c r="F157" s="121">
        <f>_xll.BDP(C157,$F$3)</f>
        <v>495</v>
      </c>
      <c r="G157" s="121">
        <f>_xll.BDP(C157,$G$3)</f>
        <v>501.4</v>
      </c>
      <c r="H157" s="122">
        <f>IF(OR(OR(G157="#N/A N/A",G157="#N/A Real Time"),OR(F157="#N/A N/A",F157="#N/A Real Time")),0,  G157 - F157)</f>
        <v>6.3999999999999773</v>
      </c>
      <c r="I157" s="123">
        <f>IF(OR(F157=0,F157="#N/A N/A"),0,H157 / F157*100)</f>
        <v>1.2929292929292884</v>
      </c>
      <c r="J157" s="124">
        <v>16479</v>
      </c>
      <c r="K157" s="120" t="str">
        <f>CONCATENATE(D238,D157, " Curncy")</f>
        <v>EURGBp Curncy</v>
      </c>
      <c r="L157" s="120">
        <f>IF(D157 = D238,1,_xll.BDP(K157,$L$3))</f>
        <v>1</v>
      </c>
      <c r="M157" s="260">
        <f>IF(D157 = D238,1,_xll.BDP(K157,$M$3)*L157)</f>
        <v>0.86363000000000001</v>
      </c>
      <c r="N157" s="126">
        <f>H157*J157*T157/M157</f>
        <v>1221.1896298183208</v>
      </c>
      <c r="O157" s="268">
        <f>N157 / Y238</f>
        <v>4.1350471078037014E-6</v>
      </c>
      <c r="P157" s="128">
        <f>IF(OR(OR(J157=0,G157 = "#N/A N/A"),G157="#N/A Real Time"),0,G157*J157*T157/M157)</f>
        <v>95672.575061079391</v>
      </c>
      <c r="Q157" s="273">
        <f>P157 / Y238*100</f>
        <v>3.2395509685199733E-2</v>
      </c>
      <c r="R157" s="129">
        <f>IF(Q157&lt;0,Q157,0)</f>
        <v>0</v>
      </c>
      <c r="S157" s="273">
        <f>IF(Q157&gt;0,Q157,0)</f>
        <v>3.2395509685199733E-2</v>
      </c>
      <c r="T157" s="120">
        <f>IF(EXACT(D157,UPPER(D157)),1,0.01)/V157</f>
        <v>0.01</v>
      </c>
      <c r="U157" s="120">
        <v>0</v>
      </c>
      <c r="V157" s="120">
        <v>1</v>
      </c>
      <c r="W157" s="127">
        <f>IF(AND(Q157&lt;0,O157&gt;0),O157,0)</f>
        <v>0</v>
      </c>
      <c r="X157" s="127">
        <f>IF(AND(Q157&gt;0,O157&gt;0),O157,0)</f>
        <v>4.1350471078037014E-6</v>
      </c>
      <c r="Y157" s="209"/>
      <c r="Z157" s="130">
        <f>_xll.BDH(C157,$Z$3,$D$1,$D$1)</f>
        <v>719.4</v>
      </c>
      <c r="AA157" s="130">
        <f>IF(OR(OR(F157="#N/A N/A",F157="#N/A Real Time"),OR(Z157="#N/A N/A",Z157="#N/A Real Time")),0,  F157 - Z157)</f>
        <v>-224.39999999999998</v>
      </c>
      <c r="AB157" s="177">
        <f>IF(OR(Z157=0,Z157="#N/A N/A"),0,AA157 / Z157*100)</f>
        <v>-31.192660550458712</v>
      </c>
      <c r="AC157" s="132">
        <v>16479</v>
      </c>
      <c r="AD157" s="133">
        <f>IF(D157 = D238,1,_xll.BDP(K157,$AD$3)*L157)</f>
        <v>0.86409000000000002</v>
      </c>
      <c r="AE157" s="278">
        <f>AA157*AC157*T157/AD157 / AF238</f>
        <v>-1.4432280924241126E-4</v>
      </c>
      <c r="AF157" s="224"/>
    </row>
    <row r="158" spans="1:32" x14ac:dyDescent="0.2">
      <c r="A158" s="120"/>
      <c r="B158" s="120">
        <v>6323</v>
      </c>
      <c r="C158" s="120" t="s">
        <v>1591</v>
      </c>
      <c r="D158" s="120" t="str">
        <f>_xll.BDP(C158,$D$3)</f>
        <v>GBp</v>
      </c>
      <c r="E158" s="120" t="s">
        <v>1592</v>
      </c>
      <c r="F158" s="121">
        <f>_xll.BDP(C158,$F$3)</f>
        <v>102.15</v>
      </c>
      <c r="G158" s="121">
        <f>_xll.BDP(C158,$G$3)</f>
        <v>100.1</v>
      </c>
      <c r="H158" s="122">
        <f>IF(OR(OR(G158="#N/A N/A",G158="#N/A Real Time"),OR(F158="#N/A N/A",F158="#N/A Real Time")),0,  G158 - F158)</f>
        <v>-2.0500000000000114</v>
      </c>
      <c r="I158" s="123">
        <f>IF(OR(F158=0,F158="#N/A N/A"),0,H158 / F158*100)</f>
        <v>-2.0068526676456302</v>
      </c>
      <c r="J158" s="124">
        <v>2483841</v>
      </c>
      <c r="K158" s="120" t="str">
        <f>CONCATENATE(D238,D158, " Curncy")</f>
        <v>EURGBp Curncy</v>
      </c>
      <c r="L158" s="120">
        <f>IF(D158 = D238,1,_xll.BDP(K158,$L$3))</f>
        <v>1</v>
      </c>
      <c r="M158" s="260">
        <f>IF(D158 = D238,1,_xll.BDP(K158,$M$3)*L158)</f>
        <v>0.86363000000000001</v>
      </c>
      <c r="N158" s="126">
        <f>H158*J158*T158/M158</f>
        <v>-58958.976066139774</v>
      </c>
      <c r="O158" s="268">
        <f>N158 / Y238</f>
        <v>-1.996398737005565E-4</v>
      </c>
      <c r="P158" s="128">
        <f>IF(OR(OR(J158=0,G158 = "#N/A N/A"),G158="#N/A Real Time"),0,G158*J158*T158/M158)</f>
        <v>2878923.6605953937</v>
      </c>
      <c r="Q158" s="273">
        <f>P158 / Y238*100</f>
        <v>0.97482689548417523</v>
      </c>
      <c r="R158" s="129">
        <f>IF(Q158&lt;0,Q158,0)</f>
        <v>0</v>
      </c>
      <c r="S158" s="273">
        <f>IF(Q158&gt;0,Q158,0)</f>
        <v>0.97482689548417523</v>
      </c>
      <c r="T158" s="120">
        <f>IF(EXACT(D158,UPPER(D158)),1,0.01)/V158</f>
        <v>0.01</v>
      </c>
      <c r="U158" s="120">
        <v>0</v>
      </c>
      <c r="V158" s="120">
        <v>1</v>
      </c>
      <c r="W158" s="127">
        <f>IF(AND(Q158&lt;0,O158&gt;0),O158,0)</f>
        <v>0</v>
      </c>
      <c r="X158" s="127">
        <f>IF(AND(Q158&gt;0,O158&gt;0),O158,0)</f>
        <v>0</v>
      </c>
      <c r="Y158" s="120"/>
      <c r="Z158" s="130">
        <f>_xll.BDH(C158,$Z$3,$D$1,$D$1)</f>
        <v>100</v>
      </c>
      <c r="AA158" s="130">
        <f>IF(OR(OR(F158="#N/A N/A",F158="#N/A Real Time"),OR(Z158="#N/A N/A",Z158="#N/A Real Time")),0,  F158 - Z158)</f>
        <v>2.1500000000000057</v>
      </c>
      <c r="AB158" s="177">
        <f>IF(OR(Z158=0,Z158="#N/A N/A"),0,AA158 / Z158*100)</f>
        <v>2.1500000000000057</v>
      </c>
      <c r="AC158" s="132">
        <v>2483841</v>
      </c>
      <c r="AD158" s="133">
        <f>IF(D158 = D238,1,_xll.BDP(K158,$AD$3)*L158)</f>
        <v>0.86409000000000002</v>
      </c>
      <c r="AE158" s="278">
        <f>AA158*AC158*T158/AD158 / AF238</f>
        <v>2.0842198077834605E-4</v>
      </c>
      <c r="AF158" s="135"/>
    </row>
    <row r="159" spans="1:32" x14ac:dyDescent="0.2">
      <c r="A159" s="120"/>
      <c r="B159" s="120">
        <v>6356</v>
      </c>
      <c r="C159" s="120" t="s">
        <v>1452</v>
      </c>
      <c r="D159" s="120" t="str">
        <f>_xll.BDP(C159,$D$3)</f>
        <v>GBp</v>
      </c>
      <c r="E159" s="120" t="s">
        <v>1622</v>
      </c>
      <c r="F159" s="121">
        <f>_xll.BDP(C159,$F$3)</f>
        <v>63.2</v>
      </c>
      <c r="G159" s="121">
        <f>_xll.BDP(C159,$G$3)</f>
        <v>64</v>
      </c>
      <c r="H159" s="122">
        <f>IF(OR(OR(G159="#N/A N/A",G159="#N/A Real Time"),OR(F159="#N/A N/A",F159="#N/A Real Time")),0,  G159 - F159)</f>
        <v>0.79999999999999716</v>
      </c>
      <c r="I159" s="123">
        <f>IF(OR(F159=0,F159="#N/A N/A"),0,H159 / F159*100)</f>
        <v>1.265822784810122</v>
      </c>
      <c r="J159" s="124">
        <v>-63533</v>
      </c>
      <c r="K159" s="120" t="str">
        <f>CONCATENATE(D238,D159, " Curncy")</f>
        <v>EURGBp Curncy</v>
      </c>
      <c r="L159" s="120">
        <f>IF(D159 = D238,1,_xll.BDP(K159,$L$3))</f>
        <v>1</v>
      </c>
      <c r="M159" s="260">
        <f>IF(D159 = D238,1,_xll.BDP(K159,$M$3)*L159)</f>
        <v>0.86363000000000001</v>
      </c>
      <c r="N159" s="126">
        <f>H159*J159*T159/M159</f>
        <v>-588.52054699350208</v>
      </c>
      <c r="O159" s="268">
        <f>N159 / Y238</f>
        <v>-1.9927782928279364E-6</v>
      </c>
      <c r="P159" s="128">
        <f>IF(OR(OR(J159=0,G159 = "#N/A N/A"),G159="#N/A Real Time"),0,G159*J159*T159/M159)</f>
        <v>-47081.643759480336</v>
      </c>
      <c r="Q159" s="273">
        <f>P159 / Y238*100</f>
        <v>-1.5942226342623548E-2</v>
      </c>
      <c r="R159" s="129">
        <f>IF(Q159&lt;0,Q159,0)</f>
        <v>-1.5942226342623548E-2</v>
      </c>
      <c r="S159" s="273">
        <f>IF(Q159&gt;0,Q159,0)</f>
        <v>0</v>
      </c>
      <c r="T159" s="120">
        <f>IF(EXACT(D159,UPPER(D159)),1,0.01)/V159</f>
        <v>0.01</v>
      </c>
      <c r="U159" s="120">
        <v>0</v>
      </c>
      <c r="V159" s="120">
        <v>1</v>
      </c>
      <c r="W159" s="127">
        <f>IF(AND(Q159&lt;0,O159&gt;0),O159,0)</f>
        <v>0</v>
      </c>
      <c r="X159" s="127">
        <f>IF(AND(Q159&gt;0,O159&gt;0),O159,0)</f>
        <v>0</v>
      </c>
      <c r="Y159" s="120"/>
      <c r="Z159" s="130">
        <f>_xll.BDH(C159,$Z$3,$D$1,$D$1)</f>
        <v>64.45</v>
      </c>
      <c r="AA159" s="130">
        <f>IF(OR(OR(F159="#N/A N/A",F159="#N/A Real Time"),OR(Z159="#N/A N/A",Z159="#N/A Real Time")),0,  F159 - Z159)</f>
        <v>-1.25</v>
      </c>
      <c r="AB159" s="177">
        <f>IF(OR(Z159=0,Z159="#N/A N/A"),0,AA159 / Z159*100)</f>
        <v>-1.9394879751745537</v>
      </c>
      <c r="AC159" s="132">
        <v>-63533</v>
      </c>
      <c r="AD159" s="133">
        <f>IF(D159 = D238,1,_xll.BDP(K159,$AD$3)*L159)</f>
        <v>0.86409000000000002</v>
      </c>
      <c r="AE159" s="278">
        <f>AA159*AC159*T159/AD159 / AF238</f>
        <v>3.0994928833146912E-6</v>
      </c>
      <c r="AF159" s="135"/>
    </row>
    <row r="160" spans="1:32" x14ac:dyDescent="0.2">
      <c r="A160" s="209"/>
      <c r="B160" s="120">
        <v>27991</v>
      </c>
      <c r="C160" s="120" t="s">
        <v>1345</v>
      </c>
      <c r="D160" s="120" t="str">
        <f>_xll.BDP(C160,$D$3)</f>
        <v>GBp</v>
      </c>
      <c r="E160" s="120" t="s">
        <v>1346</v>
      </c>
      <c r="F160" s="121">
        <f>_xll.BDP(C160,$F$3)</f>
        <v>122</v>
      </c>
      <c r="G160" s="121">
        <f>_xll.BDP(C160,$G$3)</f>
        <v>125.1</v>
      </c>
      <c r="H160" s="122">
        <f>IF(OR(OR(G160="#N/A N/A",G160="#N/A Real Time"),OR(F160="#N/A N/A",F160="#N/A Real Time")),0,  G160 - F160)</f>
        <v>3.0999999999999943</v>
      </c>
      <c r="I160" s="123">
        <f>IF(OR(F160=0,F160="#N/A N/A"),0,H160 / F160*100)</f>
        <v>2.5409836065573725</v>
      </c>
      <c r="J160" s="124">
        <v>-650620</v>
      </c>
      <c r="K160" s="120" t="str">
        <f>CONCATENATE(D238,D160, " Curncy")</f>
        <v>EURGBp Curncy</v>
      </c>
      <c r="L160" s="120">
        <f>IF(D160 = D238,1,_xll.BDP(K160,$L$3))</f>
        <v>1</v>
      </c>
      <c r="M160" s="260">
        <f>IF(D160 = D238,1,_xll.BDP(K160,$M$3)*L160)</f>
        <v>0.86363000000000001</v>
      </c>
      <c r="N160" s="126">
        <f>H160*J160*T160/M160</f>
        <v>-23354.005766358237</v>
      </c>
      <c r="O160" s="268">
        <f>N160 / Y238</f>
        <v>-7.907855720505711E-5</v>
      </c>
      <c r="P160" s="128">
        <f>IF(OR(OR(J160=0,G160 = "#N/A N/A"),G160="#N/A Real Time"),0,G160*J160*T160/M160)</f>
        <v>-942447.13592626469</v>
      </c>
      <c r="Q160" s="273">
        <f>P160 / Y238*100</f>
        <v>-0.31912024214040841</v>
      </c>
      <c r="R160" s="129">
        <f>IF(Q160&lt;0,Q160,0)</f>
        <v>-0.31912024214040841</v>
      </c>
      <c r="S160" s="273">
        <f>IF(Q160&gt;0,Q160,0)</f>
        <v>0</v>
      </c>
      <c r="T160" s="120">
        <f>IF(EXACT(D160,UPPER(D160)),1,0.01)/V160</f>
        <v>0.01</v>
      </c>
      <c r="U160" s="120">
        <v>0</v>
      </c>
      <c r="V160" s="120">
        <v>1</v>
      </c>
      <c r="W160" s="127">
        <f>IF(AND(Q160&lt;0,O160&gt;0),O160,0)</f>
        <v>0</v>
      </c>
      <c r="X160" s="127">
        <f>IF(AND(Q160&gt;0,O160&gt;0),O160,0)</f>
        <v>0</v>
      </c>
      <c r="Y160" s="209"/>
      <c r="Z160" s="130">
        <f>_xll.BDH(C160,$Z$3,$D$1,$D$1)</f>
        <v>120</v>
      </c>
      <c r="AA160" s="130">
        <f>IF(OR(OR(F160="#N/A N/A",F160="#N/A Real Time"),OR(Z160="#N/A N/A",Z160="#N/A Real Time")),0,  F160 - Z160)</f>
        <v>2</v>
      </c>
      <c r="AB160" s="177">
        <f>IF(OR(Z160=0,Z160="#N/A N/A"),0,AA160 / Z160*100)</f>
        <v>1.6666666666666667</v>
      </c>
      <c r="AC160" s="132">
        <v>-650620</v>
      </c>
      <c r="AD160" s="133">
        <f>IF(D160 = D238,1,_xll.BDP(K160,$AD$3)*L160)</f>
        <v>0.86409000000000002</v>
      </c>
      <c r="AE160" s="278">
        <f>AA160*AC160*T160/AD160 / AF238</f>
        <v>-5.0785376034305435E-5</v>
      </c>
      <c r="AF160" s="224"/>
    </row>
    <row r="161" spans="1:32" x14ac:dyDescent="0.2">
      <c r="A161" s="120"/>
      <c r="B161" s="120">
        <v>3392</v>
      </c>
      <c r="C161" s="120" t="s">
        <v>1143</v>
      </c>
      <c r="D161" s="120" t="str">
        <f>_xll.BDP(C161,$D$3)</f>
        <v>GBp</v>
      </c>
      <c r="E161" s="120" t="s">
        <v>1255</v>
      </c>
      <c r="F161" s="121">
        <f>_xll.BDP(C161,$F$3)</f>
        <v>4771.5</v>
      </c>
      <c r="G161" s="121">
        <f>_xll.BDP(C161,$G$3)</f>
        <v>4698.5</v>
      </c>
      <c r="H161" s="122">
        <f>IF(OR(OR(G161="#N/A N/A",G161="#N/A Real Time"),OR(F161="#N/A N/A",F161="#N/A Real Time")),0,  G161 - F161)</f>
        <v>-73</v>
      </c>
      <c r="I161" s="123">
        <f>IF(OR(F161=0,F161="#N/A N/A"),0,H161 / F161*100)</f>
        <v>-1.5299172168081316</v>
      </c>
      <c r="J161" s="124">
        <v>55600</v>
      </c>
      <c r="K161" s="120" t="str">
        <f>CONCATENATE(D238,D161, " Curncy")</f>
        <v>EURGBp Curncy</v>
      </c>
      <c r="L161" s="120">
        <f>IF(D161 = D238,1,_xll.BDP(K161,$L$3))</f>
        <v>1</v>
      </c>
      <c r="M161" s="260">
        <f>IF(D161 = D238,1,_xll.BDP(K161,$M$3)*L161)</f>
        <v>0.86363000000000001</v>
      </c>
      <c r="N161" s="126">
        <f>H161*J161*T161/M161</f>
        <v>-46996.977872468531</v>
      </c>
      <c r="O161" s="268">
        <f>N161 / Y238</f>
        <v>-1.5913557786760536E-4</v>
      </c>
      <c r="P161" s="128">
        <f>IF(OR(OR(J161=0,G161 = "#N/A N/A"),G161="#N/A Real Time"),0,G161*J161*T161/M161)</f>
        <v>3024867.1305999095</v>
      </c>
      <c r="Q161" s="273">
        <f>P161 / Y238*100</f>
        <v>1.0242445378232106</v>
      </c>
      <c r="R161" s="129">
        <f>IF(Q161&lt;0,Q161,0)</f>
        <v>0</v>
      </c>
      <c r="S161" s="273">
        <f>IF(Q161&gt;0,Q161,0)</f>
        <v>1.0242445378232106</v>
      </c>
      <c r="T161" s="120">
        <f>IF(EXACT(D161,UPPER(D161)),1,0.01)/V161</f>
        <v>0.01</v>
      </c>
      <c r="U161" s="120">
        <v>0</v>
      </c>
      <c r="V161" s="120">
        <v>1</v>
      </c>
      <c r="W161" s="127">
        <f>IF(AND(Q161&lt;0,O161&gt;0),O161,0)</f>
        <v>0</v>
      </c>
      <c r="X161" s="127">
        <f>IF(AND(Q161&gt;0,O161&gt;0),O161,0)</f>
        <v>0</v>
      </c>
      <c r="Y161" s="120"/>
      <c r="Z161" s="130">
        <f>_xll.BDH(C161,$Z$3,$D$1,$D$1)</f>
        <v>4713</v>
      </c>
      <c r="AA161" s="130">
        <f>IF(OR(OR(F161="#N/A N/A",F161="#N/A Real Time"),OR(Z161="#N/A N/A",Z161="#N/A Real Time")),0,  F161 - Z161)</f>
        <v>58.5</v>
      </c>
      <c r="AB161" s="177">
        <f>IF(OR(Z161=0,Z161="#N/A N/A"),0,AA161 / Z161*100)</f>
        <v>1.2412476129853598</v>
      </c>
      <c r="AC161" s="132">
        <v>55600</v>
      </c>
      <c r="AD161" s="133">
        <f>IF(D161 = D238,1,_xll.BDP(K161,$AD$3)*L161)</f>
        <v>0.86409000000000002</v>
      </c>
      <c r="AE161" s="278">
        <f>AA161*AC161*T161/AD161 / AF238</f>
        <v>1.2694392586239421E-4</v>
      </c>
      <c r="AF161" s="135"/>
    </row>
    <row r="162" spans="1:32" x14ac:dyDescent="0.2">
      <c r="A162" s="209"/>
      <c r="B162" s="120">
        <v>19530</v>
      </c>
      <c r="C162" s="120" t="s">
        <v>1557</v>
      </c>
      <c r="D162" s="120" t="str">
        <f>_xll.BDP(C162,$D$3)</f>
        <v>USD</v>
      </c>
      <c r="E162" s="120" t="s">
        <v>1558</v>
      </c>
      <c r="F162" s="121">
        <f>_xll.BDP(C162,$F$3)</f>
        <v>19.3</v>
      </c>
      <c r="G162" s="121">
        <f>_xll.BDP(C162,$G$3)</f>
        <v>19.260000000000002</v>
      </c>
      <c r="H162" s="122">
        <f>IF(OR(OR(G162="#N/A N/A",G162="#N/A Real Time"),OR(F162="#N/A N/A",F162="#N/A Real Time")),0,  G162 - F162)</f>
        <v>-3.9999999999999147E-2</v>
      </c>
      <c r="I162" s="123">
        <f>IF(OR(F162=0,F162="#N/A N/A"),0,H162 / F162*100)</f>
        <v>-0.20725388601035827</v>
      </c>
      <c r="J162" s="124">
        <v>241681</v>
      </c>
      <c r="K162" s="120" t="str">
        <f>CONCATENATE(D238,D162, " Curncy")</f>
        <v>EURUSD Curncy</v>
      </c>
      <c r="L162" s="120">
        <f>IF(D162 = D238,1,_xll.BDP(K162,$L$3))</f>
        <v>1</v>
      </c>
      <c r="M162" s="260">
        <f>IF(D162 = D238,1,_xll.BDP(K162,$M$3)*L162)</f>
        <v>1.1314</v>
      </c>
      <c r="N162" s="126">
        <f>H162*J162*T162/M162</f>
        <v>-8544.4935478166826</v>
      </c>
      <c r="O162" s="268">
        <f>N162 / Y238</f>
        <v>-2.8932347990707363E-5</v>
      </c>
      <c r="P162" s="128">
        <f>IF(OR(OR(J162=0,G162 = "#N/A N/A"),G162="#N/A Real Time"),0,G162*J162*T162/M162)</f>
        <v>4114173.6432738206</v>
      </c>
      <c r="Q162" s="273">
        <f>P162 / Y238*100</f>
        <v>1.3930925557525893</v>
      </c>
      <c r="R162" s="129">
        <f>IF(Q162&lt;0,Q162,0)</f>
        <v>0</v>
      </c>
      <c r="S162" s="273">
        <f>IF(Q162&gt;0,Q162,0)</f>
        <v>1.3930925557525893</v>
      </c>
      <c r="T162" s="120">
        <f>IF(EXACT(D162,UPPER(D162)),1,0.01)/V162</f>
        <v>1</v>
      </c>
      <c r="U162" s="120">
        <v>0</v>
      </c>
      <c r="V162" s="120">
        <v>1</v>
      </c>
      <c r="W162" s="127">
        <f>IF(AND(Q162&lt;0,O162&gt;0),O162,0)</f>
        <v>0</v>
      </c>
      <c r="X162" s="127">
        <f>IF(AND(Q162&gt;0,O162&gt;0),O162,0)</f>
        <v>0</v>
      </c>
      <c r="Y162" s="209"/>
      <c r="Z162" s="130">
        <f>_xll.BDH(C162,$Z$3,$D$1,$D$1)</f>
        <v>19.18</v>
      </c>
      <c r="AA162" s="130">
        <f>IF(OR(OR(F162="#N/A N/A",F162="#N/A Real Time"),OR(Z162="#N/A N/A",Z162="#N/A Real Time")),0,  F162 - Z162)</f>
        <v>0.12000000000000099</v>
      </c>
      <c r="AB162" s="177">
        <f>IF(OR(Z162=0,Z162="#N/A N/A"),0,AA162 / Z162*100)</f>
        <v>0.62565172054223672</v>
      </c>
      <c r="AC162" s="132">
        <v>241681</v>
      </c>
      <c r="AD162" s="133">
        <f>IF(D162 = D238,1,_xll.BDP(K162,$AD$3)*L162)</f>
        <v>1.1298999999999999</v>
      </c>
      <c r="AE162" s="278">
        <f>AA162*AC162*T162/AD162 / AF238</f>
        <v>8.6561344470073112E-5</v>
      </c>
      <c r="AF162" s="224"/>
    </row>
    <row r="163" spans="1:32" x14ac:dyDescent="0.2">
      <c r="A163" s="120"/>
      <c r="B163" s="120">
        <v>26475</v>
      </c>
      <c r="C163" s="120" t="s">
        <v>71</v>
      </c>
      <c r="D163" s="120" t="str">
        <f>_xll.BDP(C163,$D$3)</f>
        <v>GBp</v>
      </c>
      <c r="E163" s="120" t="s">
        <v>335</v>
      </c>
      <c r="F163" s="121">
        <f>_xll.BDP(C163,$F$3)</f>
        <v>39.5</v>
      </c>
      <c r="G163" s="121">
        <f>_xll.BDP(C163,$G$3)</f>
        <v>39.5</v>
      </c>
      <c r="H163" s="122">
        <f>IF(OR(OR(G163="#N/A N/A",G163="#N/A Real Time"),OR(F163="#N/A N/A",F163="#N/A Real Time")),0,  G163 - F163)</f>
        <v>0</v>
      </c>
      <c r="I163" s="123">
        <f>IF(OR(F163=0,F163="#N/A N/A"),0,H163 / F163*100)</f>
        <v>0</v>
      </c>
      <c r="J163" s="124">
        <v>6968587</v>
      </c>
      <c r="K163" s="120" t="str">
        <f>CONCATENATE(D238,D163, " Curncy")</f>
        <v>EURGBp Curncy</v>
      </c>
      <c r="L163" s="120">
        <f>IF(D163 = D238,1,_xll.BDP(K163,$L$3))</f>
        <v>1</v>
      </c>
      <c r="M163" s="260">
        <f>IF(D163 = D238,1,_xll.BDP(K163,$M$3)*L163)</f>
        <v>0.86363000000000001</v>
      </c>
      <c r="N163" s="126">
        <f>H163*J163*T163/M163</f>
        <v>0</v>
      </c>
      <c r="O163" s="268">
        <f>N163 / Y238</f>
        <v>0</v>
      </c>
      <c r="P163" s="128">
        <f>IF(OR(OR(J163=0,G163 = "#N/A N/A"),G163="#N/A Real Time"),0,G163*J163*T163/M163)</f>
        <v>3187235.1180482386</v>
      </c>
      <c r="Q163" s="273">
        <f>P163 / Y238*100</f>
        <v>1.0792236549483705</v>
      </c>
      <c r="R163" s="129">
        <f>IF(Q163&lt;0,Q163,0)</f>
        <v>0</v>
      </c>
      <c r="S163" s="273">
        <f>IF(Q163&gt;0,Q163,0)</f>
        <v>1.0792236549483705</v>
      </c>
      <c r="T163" s="120">
        <f>IF(EXACT(D163,UPPER(D163)),1,0.01)/V163</f>
        <v>0.01</v>
      </c>
      <c r="U163" s="120">
        <v>0</v>
      </c>
      <c r="V163" s="120">
        <v>1</v>
      </c>
      <c r="W163" s="127">
        <f>IF(AND(Q163&lt;0,O163&gt;0),O163,0)</f>
        <v>0</v>
      </c>
      <c r="X163" s="127">
        <f>IF(AND(Q163&gt;0,O163&gt;0),O163,0)</f>
        <v>0</v>
      </c>
      <c r="Y163" s="120"/>
      <c r="Z163" s="130">
        <f>_xll.BDH(C163,$Z$3,$D$1,$D$1)</f>
        <v>39.5</v>
      </c>
      <c r="AA163" s="130">
        <f>IF(OR(OR(F163="#N/A N/A",F163="#N/A Real Time"),OR(Z163="#N/A N/A",Z163="#N/A Real Time")),0,  F163 - Z163)</f>
        <v>0</v>
      </c>
      <c r="AB163" s="177">
        <f>IF(OR(Z163=0,Z163="#N/A N/A"),0,AA163 / Z163*100)</f>
        <v>0</v>
      </c>
      <c r="AC163" s="132">
        <v>6968587</v>
      </c>
      <c r="AD163" s="133">
        <f>IF(D163 = D238,1,_xll.BDP(K163,$AD$3)*L163)</f>
        <v>0.86409000000000002</v>
      </c>
      <c r="AE163" s="278">
        <f>AA163*AC163*T163/AD163 / AF238</f>
        <v>0</v>
      </c>
      <c r="AF163" s="135"/>
    </row>
    <row r="164" spans="1:32" x14ac:dyDescent="0.2">
      <c r="A164" s="120"/>
      <c r="B164" s="120">
        <v>19477</v>
      </c>
      <c r="C164" s="120" t="s">
        <v>69</v>
      </c>
      <c r="D164" s="120" t="str">
        <f>_xll.BDP(C164,$D$3)</f>
        <v>GBp</v>
      </c>
      <c r="E164" s="120" t="s">
        <v>334</v>
      </c>
      <c r="F164" s="121">
        <f>_xll.BDP(C164,$F$3)</f>
        <v>40.5</v>
      </c>
      <c r="G164" s="121">
        <f>_xll.BDP(C164,$G$3)</f>
        <v>42</v>
      </c>
      <c r="H164" s="122">
        <f>IF(OR(OR(G164="#N/A N/A",G164="#N/A Real Time"),OR(F164="#N/A N/A",F164="#N/A Real Time")),0,  G164 - F164)</f>
        <v>1.5</v>
      </c>
      <c r="I164" s="123">
        <f>IF(OR(F164=0,F164="#N/A N/A"),0,H164 / F164*100)</f>
        <v>3.7037037037037033</v>
      </c>
      <c r="J164" s="124">
        <v>2974835</v>
      </c>
      <c r="K164" s="120" t="str">
        <f>CONCATENATE(D238,D164, " Curncy")</f>
        <v>EURGBp Curncy</v>
      </c>
      <c r="L164" s="120">
        <f>IF(D164 = D238,1,_xll.BDP(K164,$L$3))</f>
        <v>1</v>
      </c>
      <c r="M164" s="260">
        <f>IF(D164 = D238,1,_xll.BDP(K164,$M$3)*L164)</f>
        <v>0.86363000000000001</v>
      </c>
      <c r="N164" s="126">
        <f>H164*J164*T164/M164</f>
        <v>51668.567557866219</v>
      </c>
      <c r="O164" s="268">
        <f>N164 / Y238</f>
        <v>1.7495395934233438E-4</v>
      </c>
      <c r="P164" s="128">
        <f>IF(OR(OR(J164=0,G164 = "#N/A N/A"),G164="#N/A Real Time"),0,G164*J164*T164/M164)</f>
        <v>1446719.8916202539</v>
      </c>
      <c r="Q164" s="273">
        <f>P164 / Y238*100</f>
        <v>0.4898710861585362</v>
      </c>
      <c r="R164" s="129">
        <f>IF(Q164&lt;0,Q164,0)</f>
        <v>0</v>
      </c>
      <c r="S164" s="273">
        <f>IF(Q164&gt;0,Q164,0)</f>
        <v>0.4898710861585362</v>
      </c>
      <c r="T164" s="120">
        <f>IF(EXACT(D164,UPPER(D164)),1,0.01)/V164</f>
        <v>0.01</v>
      </c>
      <c r="U164" s="120">
        <v>0</v>
      </c>
      <c r="V164" s="120">
        <v>1</v>
      </c>
      <c r="W164" s="127">
        <f>IF(AND(Q164&lt;0,O164&gt;0),O164,0)</f>
        <v>0</v>
      </c>
      <c r="X164" s="127">
        <f>IF(AND(Q164&gt;0,O164&gt;0),O164,0)</f>
        <v>1.7495395934233438E-4</v>
      </c>
      <c r="Y164" s="120"/>
      <c r="Z164" s="130">
        <f>_xll.BDH(C164,$Z$3,$D$1,$D$1)</f>
        <v>42</v>
      </c>
      <c r="AA164" s="130">
        <f>IF(OR(OR(F164="#N/A N/A",F164="#N/A Real Time"),OR(Z164="#N/A N/A",Z164="#N/A Real Time")),0,  F164 - Z164)</f>
        <v>-1.5</v>
      </c>
      <c r="AB164" s="177">
        <f>IF(OR(Z164=0,Z164="#N/A N/A"),0,AA164 / Z164*100)</f>
        <v>-3.5714285714285712</v>
      </c>
      <c r="AC164" s="132">
        <v>2974835</v>
      </c>
      <c r="AD164" s="133">
        <f>IF(D164 = D238,1,_xll.BDP(K164,$AD$3)*L164)</f>
        <v>0.86409000000000002</v>
      </c>
      <c r="AE164" s="278">
        <f>AA164*AC164*T164/AD164 / AF238</f>
        <v>-1.7415478403101618E-4</v>
      </c>
      <c r="AF164" s="135"/>
    </row>
    <row r="165" spans="1:32" s="117" customFormat="1" ht="12" customHeight="1" x14ac:dyDescent="0.2">
      <c r="A165" s="120"/>
      <c r="B165" s="120">
        <v>3419</v>
      </c>
      <c r="C165" s="120" t="s">
        <v>3</v>
      </c>
      <c r="D165" s="120" t="str">
        <f>_xll.BDP(C165,$D$3)</f>
        <v>GBp</v>
      </c>
      <c r="E165" s="120" t="s">
        <v>457</v>
      </c>
      <c r="F165" s="121">
        <f>_xll.BDP(C165,$F$3)</f>
        <v>140.54</v>
      </c>
      <c r="G165" s="121">
        <f>_xll.BDP(C165,$G$3)</f>
        <v>140.94</v>
      </c>
      <c r="H165" s="122">
        <f>IF(OR(OR(G165="#N/A N/A",G165="#N/A Real Time"),OR(F165="#N/A N/A",F165="#N/A Real Time")),0,  G165 - F165)</f>
        <v>0.40000000000000568</v>
      </c>
      <c r="I165" s="123">
        <f>IF(OR(F165=0,F165="#N/A N/A"),0,H165 / F165*100)</f>
        <v>0.28461647929415518</v>
      </c>
      <c r="J165" s="124">
        <v>3514467</v>
      </c>
      <c r="K165" s="120" t="str">
        <f>CONCATENATE(D238,D165, " Curncy")</f>
        <v>EURGBp Curncy</v>
      </c>
      <c r="L165" s="120">
        <f>IF(D165 = D238,1,_xll.BDP(K165,$L$3))</f>
        <v>1</v>
      </c>
      <c r="M165" s="260">
        <f>IF(D165 = D238,1,_xll.BDP(K165,$M$3)*L165)</f>
        <v>0.86363000000000001</v>
      </c>
      <c r="N165" s="126">
        <f>H165*J165*T165/M165</f>
        <v>16277.651309009878</v>
      </c>
      <c r="O165" s="268">
        <f>N165 / Y238</f>
        <v>5.5117447220029307E-5</v>
      </c>
      <c r="P165" s="128">
        <f>IF(OR(OR(J165=0,G165 = "#N/A N/A"),G165="#N/A Real Time"),0,G165*J165*T165/M165)</f>
        <v>5735430.4387295488</v>
      </c>
      <c r="Q165" s="273">
        <f>P165 / Y238*100</f>
        <v>1.9420632527977051</v>
      </c>
      <c r="R165" s="129">
        <f>IF(Q165&lt;0,Q165,0)</f>
        <v>0</v>
      </c>
      <c r="S165" s="273">
        <f>IF(Q165&gt;0,Q165,0)</f>
        <v>1.9420632527977051</v>
      </c>
      <c r="T165" s="120">
        <f>IF(EXACT(D165,UPPER(D165)),1,0.01)/V165</f>
        <v>0.01</v>
      </c>
      <c r="U165" s="120">
        <v>0</v>
      </c>
      <c r="V165" s="120">
        <v>1</v>
      </c>
      <c r="W165" s="127">
        <f>IF(AND(Q165&lt;0,O165&gt;0),O165,0)</f>
        <v>0</v>
      </c>
      <c r="X165" s="127">
        <f>IF(AND(Q165&gt;0,O165&gt;0),O165,0)</f>
        <v>5.5117447220029307E-5</v>
      </c>
      <c r="Y165" s="120"/>
      <c r="Z165" s="130">
        <f>_xll.BDH(C165,$Z$3,$D$1,$D$1)</f>
        <v>138.1</v>
      </c>
      <c r="AA165" s="130">
        <f>IF(OR(OR(F165="#N/A N/A",F165="#N/A Real Time"),OR(Z165="#N/A N/A",Z165="#N/A Real Time")),0,  F165 - Z165)</f>
        <v>2.4399999999999977</v>
      </c>
      <c r="AB165" s="177">
        <f>IF(OR(Z165=0,Z165="#N/A N/A"),0,AA165 / Z165*100)</f>
        <v>1.7668356263577101</v>
      </c>
      <c r="AC165" s="132">
        <v>3514467</v>
      </c>
      <c r="AD165" s="133">
        <f>IF(D165 = D238,1,_xll.BDP(K165,$AD$3)*L165)</f>
        <v>0.86409000000000002</v>
      </c>
      <c r="AE165" s="278">
        <f>AA165*AC165*T165/AD165 / AF238</f>
        <v>3.3468061902384142E-4</v>
      </c>
      <c r="AF165" s="135"/>
    </row>
    <row r="166" spans="1:32" x14ac:dyDescent="0.2">
      <c r="A166" s="120"/>
      <c r="B166" s="120">
        <v>10174</v>
      </c>
      <c r="C166" s="120" t="s">
        <v>68</v>
      </c>
      <c r="D166" s="120" t="str">
        <f>_xll.BDP(C166,$D$3)</f>
        <v>GBp</v>
      </c>
      <c r="E166" s="120" t="s">
        <v>458</v>
      </c>
      <c r="F166" s="121">
        <f>_xll.BDP(C166,$F$3)</f>
        <v>872</v>
      </c>
      <c r="G166" s="121">
        <f>_xll.BDP(C166,$G$3)</f>
        <v>883.6</v>
      </c>
      <c r="H166" s="122">
        <f>IF(OR(OR(G166="#N/A N/A",G166="#N/A Real Time"),OR(F166="#N/A N/A",F166="#N/A Real Time")),0,  G166 - F166)</f>
        <v>11.600000000000023</v>
      </c>
      <c r="I166" s="123">
        <f>IF(OR(F166=0,F166="#N/A N/A"),0,H166 / F166*100)</f>
        <v>1.3302752293578008</v>
      </c>
      <c r="J166" s="124">
        <v>-220309</v>
      </c>
      <c r="K166" s="120" t="str">
        <f>CONCATENATE(D238,D166, " Curncy")</f>
        <v>EURGBp Curncy</v>
      </c>
      <c r="L166" s="120">
        <f>IF(D166 = D238,1,_xll.BDP(K166,$L$3))</f>
        <v>1</v>
      </c>
      <c r="M166" s="260">
        <f>IF(D166 = D238,1,_xll.BDP(K166,$M$3)*L166)</f>
        <v>0.86363000000000001</v>
      </c>
      <c r="N166" s="126">
        <f>H166*J166*T166/M166</f>
        <v>-29591.195303544402</v>
      </c>
      <c r="O166" s="268">
        <f>N166 / Y238</f>
        <v>-1.0019818672598757E-4</v>
      </c>
      <c r="P166" s="128">
        <f>IF(OR(OR(J166=0,G166 = "#N/A N/A"),G166="#N/A Real Time"),0,G166*J166*T166/M166)</f>
        <v>-2254032.7732941192</v>
      </c>
      <c r="Q166" s="273">
        <f>P166 / Y238*100</f>
        <v>-0.76323377406105564</v>
      </c>
      <c r="R166" s="129">
        <f>IF(Q166&lt;0,Q166,0)</f>
        <v>-0.76323377406105564</v>
      </c>
      <c r="S166" s="273">
        <f>IF(Q166&gt;0,Q166,0)</f>
        <v>0</v>
      </c>
      <c r="T166" s="120">
        <f>IF(EXACT(D166,UPPER(D166)),1,0.01)/V166</f>
        <v>0.01</v>
      </c>
      <c r="U166" s="120">
        <v>0</v>
      </c>
      <c r="V166" s="120">
        <v>1</v>
      </c>
      <c r="W166" s="127">
        <f>IF(AND(Q166&lt;0,O166&gt;0),O166,0)</f>
        <v>0</v>
      </c>
      <c r="X166" s="127">
        <f>IF(AND(Q166&gt;0,O166&gt;0),O166,0)</f>
        <v>0</v>
      </c>
      <c r="Y166" s="120"/>
      <c r="Z166" s="130">
        <f>_xll.BDH(C166,$Z$3,$D$1,$D$1)</f>
        <v>876</v>
      </c>
      <c r="AA166" s="130">
        <f>IF(OR(OR(F166="#N/A N/A",F166="#N/A Real Time"),OR(Z166="#N/A N/A",Z166="#N/A Real Time")),0,  F166 - Z166)</f>
        <v>-4</v>
      </c>
      <c r="AB166" s="177">
        <f>IF(OR(Z166=0,Z166="#N/A N/A"),0,AA166 / Z166*100)</f>
        <v>-0.45662100456621002</v>
      </c>
      <c r="AC166" s="132">
        <v>-220309</v>
      </c>
      <c r="AD166" s="133">
        <f>IF(D166 = D238,1,_xll.BDP(K166,$AD$3)*L166)</f>
        <v>0.86409000000000002</v>
      </c>
      <c r="AE166" s="278">
        <f>AA166*AC166*T166/AD166 / AF238</f>
        <v>3.4393272290251748E-5</v>
      </c>
      <c r="AF166" s="135"/>
    </row>
    <row r="167" spans="1:32" s="117" customFormat="1" ht="12" customHeight="1" x14ac:dyDescent="0.2">
      <c r="A167" s="102" t="s">
        <v>1400</v>
      </c>
      <c r="B167" s="102"/>
      <c r="C167" s="102"/>
      <c r="D167" s="102"/>
      <c r="E167" s="102" t="s">
        <v>19</v>
      </c>
      <c r="F167" s="136"/>
      <c r="G167" s="136"/>
      <c r="H167" s="137"/>
      <c r="I167" s="138"/>
      <c r="J167" s="139"/>
      <c r="K167" s="102"/>
      <c r="L167" s="102"/>
      <c r="M167" s="263"/>
      <c r="N167" s="158">
        <f xml:space="preserve"> SUM(N108:N166)</f>
        <v>-284863.15247564297</v>
      </c>
      <c r="O167" s="270">
        <f xml:space="preserve"> SUM(O108:O166)</f>
        <v>-9.6456973266264494E-4</v>
      </c>
      <c r="P167" s="141">
        <f xml:space="preserve"> SUM(P108:P166)</f>
        <v>-4097.6736114481464</v>
      </c>
      <c r="Q167" s="275">
        <f xml:space="preserve"> SUM(Q108:Q166)</f>
        <v>-1.3875055111877144E-3</v>
      </c>
      <c r="R167" s="142">
        <f xml:space="preserve"> SUM(R108:R166)</f>
        <v>-36.448767645251664</v>
      </c>
      <c r="S167" s="275">
        <f xml:space="preserve"> SUM(S108:S166)</f>
        <v>36.447380139740488</v>
      </c>
      <c r="T167" s="102"/>
      <c r="U167" s="102"/>
      <c r="V167" s="102"/>
      <c r="W167" s="143">
        <f xml:space="preserve"> SUM(W108:W166)</f>
        <v>3.9183103554041581E-4</v>
      </c>
      <c r="X167" s="143">
        <f xml:space="preserve"> SUM(X108:X166)</f>
        <v>2.5312122619808365E-3</v>
      </c>
      <c r="Y167" s="102"/>
      <c r="Z167" s="144"/>
      <c r="AA167" s="144"/>
      <c r="AB167" s="178"/>
      <c r="AC167" s="145"/>
      <c r="AD167" s="146"/>
      <c r="AE167" s="280">
        <f xml:space="preserve"> SUM(AE108:AE166)</f>
        <v>-4.8368772127943831E-4</v>
      </c>
      <c r="AF167" s="171"/>
    </row>
    <row r="168" spans="1:32" x14ac:dyDescent="0.2">
      <c r="A168" s="120"/>
      <c r="B168" s="120"/>
      <c r="C168" s="120"/>
      <c r="D168" s="120"/>
      <c r="E168" s="120"/>
      <c r="F168" s="121"/>
      <c r="G168" s="121"/>
      <c r="H168" s="122"/>
      <c r="I168" s="123"/>
      <c r="J168" s="124"/>
      <c r="K168" s="120"/>
      <c r="L168" s="120"/>
      <c r="M168" s="260"/>
      <c r="N168" s="126"/>
      <c r="O168" s="268"/>
      <c r="P168" s="128"/>
      <c r="Q168" s="273"/>
      <c r="R168" s="129"/>
      <c r="S168" s="273"/>
      <c r="T168" s="120"/>
      <c r="U168" s="120"/>
      <c r="V168" s="120"/>
      <c r="W168" s="127"/>
      <c r="X168" s="127"/>
      <c r="Y168" s="120"/>
      <c r="Z168" s="130"/>
      <c r="AA168" s="130"/>
      <c r="AB168" s="131"/>
      <c r="AC168" s="132"/>
      <c r="AD168" s="133"/>
      <c r="AE168" s="278"/>
      <c r="AF168" s="135"/>
    </row>
    <row r="169" spans="1:32" s="117" customFormat="1" ht="12" customHeight="1" x14ac:dyDescent="0.2">
      <c r="A169" s="120"/>
      <c r="B169" s="120">
        <v>25974</v>
      </c>
      <c r="C169" s="120" t="s">
        <v>1644</v>
      </c>
      <c r="D169" s="120" t="str">
        <f>_xll.BDP(C169,$D$3)</f>
        <v>USD</v>
      </c>
      <c r="E169" s="120" t="s">
        <v>1645</v>
      </c>
      <c r="F169" s="121">
        <f>_xll.BDP(C169,$F$3)</f>
        <v>217.42</v>
      </c>
      <c r="G169" s="121">
        <f>_xll.BDP(C169,$G$3)</f>
        <v>217.42</v>
      </c>
      <c r="H169" s="122">
        <f>IF(OR(OR(G169="#N/A N/A",G169="#N/A Real Time"),OR(F169="#N/A N/A",F169="#N/A Real Time")),0,  G169 - F169)</f>
        <v>0</v>
      </c>
      <c r="I169" s="123">
        <f>IF(OR(F169=0,F169="#N/A N/A"),0,H169 / F169*100)</f>
        <v>0</v>
      </c>
      <c r="J169" s="124">
        <v>-15700</v>
      </c>
      <c r="K169" s="120" t="str">
        <f>CONCATENATE(D238,D169, " Curncy")</f>
        <v>EURUSD Curncy</v>
      </c>
      <c r="L169" s="120">
        <f>IF(D169 = D238,1,_xll.BDP(K169,$L$3))</f>
        <v>1</v>
      </c>
      <c r="M169" s="260">
        <f>IF(D169 = D238,1,_xll.BDP(K169,$M$3)*L169)</f>
        <v>1.1314</v>
      </c>
      <c r="N169" s="126">
        <f>H169*J169*T169/M169</f>
        <v>0</v>
      </c>
      <c r="O169" s="268">
        <f>N169 / Y238</f>
        <v>0</v>
      </c>
      <c r="P169" s="128">
        <f>IF(OR(OR(J169=0,G169 = "#N/A N/A"),G169="#N/A Real Time"),0,G169*J169*T169/M169)</f>
        <v>-3017053.2084143539</v>
      </c>
      <c r="Q169" s="273">
        <f>P169 / Y238*100</f>
        <v>-1.0215986804113038</v>
      </c>
      <c r="R169" s="129">
        <f>IF(Q169&lt;0,Q169,0)</f>
        <v>-1.0215986804113038</v>
      </c>
      <c r="S169" s="273">
        <f>IF(Q169&gt;0,Q169,0)</f>
        <v>0</v>
      </c>
      <c r="T169" s="120">
        <f>IF(EXACT(D169,UPPER(D169)),1,0.01)/V169</f>
        <v>1</v>
      </c>
      <c r="U169" s="120">
        <v>0</v>
      </c>
      <c r="V169" s="120">
        <v>1</v>
      </c>
      <c r="W169" s="127">
        <f>IF(AND(Q169&lt;0,O169&gt;0),O169,0)</f>
        <v>0</v>
      </c>
      <c r="X169" s="127">
        <f>IF(AND(Q169&gt;0,O169&gt;0),O169,0)</f>
        <v>0</v>
      </c>
      <c r="Y169" s="120"/>
      <c r="Z169" s="130">
        <f>_xll.BDH(C169,$Z$3,$D$1,$D$1)</f>
        <v>213.53</v>
      </c>
      <c r="AA169" s="130">
        <f>IF(OR(OR(F169="#N/A N/A",F169="#N/A Real Time"),OR(Z169="#N/A N/A",Z169="#N/A Real Time")),0,  F169 - Z169)</f>
        <v>3.8899999999999864</v>
      </c>
      <c r="AB169" s="177">
        <f>IF(OR(Z169=0,Z169="#N/A N/A"),0,AA169 / Z169*100)</f>
        <v>1.8217580667821789</v>
      </c>
      <c r="AC169" s="132">
        <v>-15700</v>
      </c>
      <c r="AD169" s="133">
        <f>IF(D169 = D238,1,_xll.BDP(K169,$AD$3)*L169)</f>
        <v>1.1298999999999999</v>
      </c>
      <c r="AE169" s="278">
        <f>AA169*AC169*T169/AD169 / AF238</f>
        <v>-1.8228439522968685E-4</v>
      </c>
      <c r="AF169" s="135"/>
    </row>
    <row r="170" spans="1:32" x14ac:dyDescent="0.2">
      <c r="A170" s="120"/>
      <c r="B170" s="120">
        <v>2042</v>
      </c>
      <c r="C170" s="120" t="s">
        <v>1595</v>
      </c>
      <c r="D170" s="120" t="str">
        <f>_xll.BDP(C170,$D$3)</f>
        <v>USD</v>
      </c>
      <c r="E170" s="120" t="s">
        <v>1596</v>
      </c>
      <c r="F170" s="121">
        <f>_xll.BDP(C170,$F$3)</f>
        <v>47.28</v>
      </c>
      <c r="G170" s="121">
        <f>_xll.BDP(C170,$G$3)</f>
        <v>47.28</v>
      </c>
      <c r="H170" s="122">
        <f>IF(OR(OR(G170="#N/A N/A",G170="#N/A Real Time"),OR(F170="#N/A N/A",F170="#N/A Real Time")),0,  G170 - F170)</f>
        <v>0</v>
      </c>
      <c r="I170" s="123">
        <f>IF(OR(F170=0,F170="#N/A N/A"),0,H170 / F170*100)</f>
        <v>0</v>
      </c>
      <c r="J170" s="124">
        <v>38500</v>
      </c>
      <c r="K170" s="120" t="str">
        <f>CONCATENATE(D238,D170, " Curncy")</f>
        <v>EURUSD Curncy</v>
      </c>
      <c r="L170" s="120">
        <f>IF(D170 = D238,1,_xll.BDP(K170,$L$3))</f>
        <v>1</v>
      </c>
      <c r="M170" s="260">
        <f>IF(D170 = D238,1,_xll.BDP(K170,$M$3)*L170)</f>
        <v>1.1314</v>
      </c>
      <c r="N170" s="126">
        <f>H170*J170*T170/M170</f>
        <v>0</v>
      </c>
      <c r="O170" s="268">
        <f>N170 / Y238</f>
        <v>0</v>
      </c>
      <c r="P170" s="128">
        <f>IF(OR(OR(J170=0,G170 = "#N/A N/A"),G170="#N/A Real Time"),0,G170*J170*T170/M170)</f>
        <v>1608873.9614636733</v>
      </c>
      <c r="Q170" s="273">
        <f>P170 / Y238*100</f>
        <v>0.54477776904810382</v>
      </c>
      <c r="R170" s="129">
        <f>IF(Q170&lt;0,Q170,0)</f>
        <v>0</v>
      </c>
      <c r="S170" s="273">
        <f>IF(Q170&gt;0,Q170,0)</f>
        <v>0.54477776904810382</v>
      </c>
      <c r="T170" s="120">
        <f>IF(EXACT(D170,UPPER(D170)),1,0.01)/V170</f>
        <v>1</v>
      </c>
      <c r="U170" s="120">
        <v>0</v>
      </c>
      <c r="V170" s="120">
        <v>1</v>
      </c>
      <c r="W170" s="127">
        <f>IF(AND(Q170&lt;0,O170&gt;0),O170,0)</f>
        <v>0</v>
      </c>
      <c r="X170" s="127">
        <f>IF(AND(Q170&gt;0,O170&gt;0),O170,0)</f>
        <v>0</v>
      </c>
      <c r="Y170" s="120"/>
      <c r="Z170" s="130">
        <f>_xll.BDH(C170,$Z$3,$D$1,$D$1)</f>
        <v>47.17</v>
      </c>
      <c r="AA170" s="130">
        <f>IF(OR(OR(F170="#N/A N/A",F170="#N/A Real Time"),OR(Z170="#N/A N/A",Z170="#N/A Real Time")),0,  F170 - Z170)</f>
        <v>0.10999999999999943</v>
      </c>
      <c r="AB170" s="177">
        <f>IF(OR(Z170=0,Z170="#N/A N/A"),0,AA170 / Z170*100)</f>
        <v>0.23319906720372999</v>
      </c>
      <c r="AC170" s="132">
        <v>38500</v>
      </c>
      <c r="AD170" s="133">
        <f>IF(D170 = D238,1,_xll.BDP(K170,$AD$3)*L170)</f>
        <v>1.1298999999999999</v>
      </c>
      <c r="AE170" s="278">
        <f>AA170*AC170*T170/AD170 / AF238</f>
        <v>1.264019147246283E-5</v>
      </c>
      <c r="AF170" s="135"/>
    </row>
    <row r="171" spans="1:32" s="117" customFormat="1" ht="12" customHeight="1" x14ac:dyDescent="0.2">
      <c r="A171" s="120"/>
      <c r="B171" s="120">
        <v>19517</v>
      </c>
      <c r="C171" s="120"/>
      <c r="D171" s="120" t="s">
        <v>32</v>
      </c>
      <c r="E171" s="120" t="s">
        <v>65</v>
      </c>
      <c r="F171" s="121">
        <v>9.9999999999999995E-7</v>
      </c>
      <c r="G171" s="121">
        <v>9.9999999999999995E-7</v>
      </c>
      <c r="H171" s="122">
        <f>IF(OR(OR(G171="#N/A N/A",G171="#N/A Real Time"),OR(F171="#N/A N/A",F171="#N/A Real Time")),0,  G171 - F171)</f>
        <v>0</v>
      </c>
      <c r="I171" s="123">
        <f>IF(OR(F171=0,F171="#N/A N/A"),0,H171 / F171*100)</f>
        <v>0</v>
      </c>
      <c r="J171" s="124">
        <v>41000</v>
      </c>
      <c r="K171" s="120" t="str">
        <f>CONCATENATE(D238,D171, " Curncy")</f>
        <v>EURUSD Curncy</v>
      </c>
      <c r="L171" s="120">
        <f>IF(D171 = D238,1,_xll.BDP(K171,$L$3))</f>
        <v>1</v>
      </c>
      <c r="M171" s="260">
        <f>IF(D171 = D238,1,_xll.BDP(K171,$M$3)*L171)</f>
        <v>1.1314</v>
      </c>
      <c r="N171" s="126">
        <f>H171*J171*T171/M171</f>
        <v>0</v>
      </c>
      <c r="O171" s="268">
        <f>N171 / Y238</f>
        <v>0</v>
      </c>
      <c r="P171" s="128">
        <f>IF(OR(OR(J171=0,G171 = "#N/A N/A"),G171="#N/A Real Time"),0,G171*J171*T171/M171)</f>
        <v>3.6238288845677917E-2</v>
      </c>
      <c r="Q171" s="273">
        <f>P171 / Y238*100</f>
        <v>1.2270578444509776E-8</v>
      </c>
      <c r="R171" s="129">
        <f>IF(Q171&lt;0,Q171,0)</f>
        <v>0</v>
      </c>
      <c r="S171" s="273">
        <f>IF(Q171&gt;0,Q171,0)</f>
        <v>1.2270578444509776E-8</v>
      </c>
      <c r="T171" s="120">
        <f>IF(EXACT(D171,UPPER(D171)),1,0.01)/V171</f>
        <v>1</v>
      </c>
      <c r="U171" s="120">
        <v>1</v>
      </c>
      <c r="V171" s="120">
        <v>1</v>
      </c>
      <c r="W171" s="127">
        <f>IF(AND(Q171&lt;0,O171&gt;0),O171,0)</f>
        <v>0</v>
      </c>
      <c r="X171" s="127">
        <f>IF(AND(Q171&gt;0,O171&gt;0),O171,0)</f>
        <v>0</v>
      </c>
      <c r="Y171" s="120"/>
      <c r="Z171" s="130">
        <v>9.9999999999999995E-7</v>
      </c>
      <c r="AA171" s="130">
        <f>IF(OR(OR(F171="#N/A N/A",F171="#N/A Real Time"),OR(Z171="#N/A N/A",Z171="#N/A Real Time")),0,  F171 - Z171)</f>
        <v>0</v>
      </c>
      <c r="AB171" s="177">
        <f>IF(OR(Z171=0,Z171="#N/A N/A"),0,AA171 / Z171*100)</f>
        <v>0</v>
      </c>
      <c r="AC171" s="132">
        <v>41000</v>
      </c>
      <c r="AD171" s="133">
        <f>IF(D171 = D238,1,_xll.BDP(K171,$AD$3)*L171)</f>
        <v>1.1298999999999999</v>
      </c>
      <c r="AE171" s="278">
        <f>AA171*AC171*T171/AD171 / AF238</f>
        <v>0</v>
      </c>
      <c r="AF171" s="135"/>
    </row>
    <row r="172" spans="1:32" x14ac:dyDescent="0.2">
      <c r="A172" s="120"/>
      <c r="B172" s="120">
        <v>867</v>
      </c>
      <c r="C172" s="120" t="s">
        <v>64</v>
      </c>
      <c r="D172" s="120" t="str">
        <f>_xll.BDP(C172,$D$3)</f>
        <v>USD</v>
      </c>
      <c r="E172" s="120" t="s">
        <v>332</v>
      </c>
      <c r="F172" s="121">
        <f>_xll.BDP(C172,$F$3)</f>
        <v>198.87</v>
      </c>
      <c r="G172" s="121">
        <f>_xll.BDP(C172,$G$3)</f>
        <v>198.87</v>
      </c>
      <c r="H172" s="122">
        <f>IF(OR(OR(G172="#N/A N/A",G172="#N/A Real Time"),OR(F172="#N/A N/A",F172="#N/A Real Time")),0,  G172 - F172)</f>
        <v>0</v>
      </c>
      <c r="I172" s="123">
        <f>IF(OR(F172=0,F172="#N/A N/A"),0,H172 / F172*100)</f>
        <v>0</v>
      </c>
      <c r="J172" s="124">
        <v>-16200</v>
      </c>
      <c r="K172" s="120" t="str">
        <f>CONCATENATE(D238,D172, " Curncy")</f>
        <v>EURUSD Curncy</v>
      </c>
      <c r="L172" s="120">
        <f>IF(D172 = D238,1,_xll.BDP(K172,$L$3))</f>
        <v>1</v>
      </c>
      <c r="M172" s="260">
        <f>IF(D172 = D238,1,_xll.BDP(K172,$M$3)*L172)</f>
        <v>1.1314</v>
      </c>
      <c r="N172" s="126">
        <f>H172*J172*T172/M172</f>
        <v>0</v>
      </c>
      <c r="O172" s="268">
        <f>N172 / Y238</f>
        <v>0</v>
      </c>
      <c r="P172" s="128">
        <f>IF(OR(OR(J172=0,G172 = "#N/A N/A"),G172="#N/A Real Time"),0,G172*J172*T172/M172)</f>
        <v>-2847528.7254728656</v>
      </c>
      <c r="Q172" s="273">
        <f>P172 / Y238*100</f>
        <v>-0.96419631588308496</v>
      </c>
      <c r="R172" s="129">
        <f>IF(Q172&lt;0,Q172,0)</f>
        <v>-0.96419631588308496</v>
      </c>
      <c r="S172" s="273">
        <f>IF(Q172&gt;0,Q172,0)</f>
        <v>0</v>
      </c>
      <c r="T172" s="120">
        <f>IF(EXACT(D172,UPPER(D172)),1,0.01)/V172</f>
        <v>1</v>
      </c>
      <c r="U172" s="120">
        <v>0</v>
      </c>
      <c r="V172" s="120">
        <v>1</v>
      </c>
      <c r="W172" s="127">
        <f>IF(AND(Q172&lt;0,O172&gt;0),O172,0)</f>
        <v>0</v>
      </c>
      <c r="X172" s="127">
        <f>IF(AND(Q172&gt;0,O172&gt;0),O172,0)</f>
        <v>0</v>
      </c>
      <c r="Y172" s="120"/>
      <c r="Z172" s="130">
        <f>_xll.BDH(C172,$Z$3,$D$1,$D$1)</f>
        <v>198.95</v>
      </c>
      <c r="AA172" s="130">
        <f>IF(OR(OR(F172="#N/A N/A",F172="#N/A Real Time"),OR(Z172="#N/A N/A",Z172="#N/A Real Time")),0,  F172 - Z172)</f>
        <v>-7.9999999999984084E-2</v>
      </c>
      <c r="AB172" s="177">
        <f>IF(OR(Z172=0,Z172="#N/A N/A"),0,AA172 / Z172*100)</f>
        <v>-4.0211108318665034E-2</v>
      </c>
      <c r="AC172" s="132">
        <v>-16200</v>
      </c>
      <c r="AD172" s="133">
        <f>IF(D172 = D238,1,_xll.BDP(K172,$AD$3)*L172)</f>
        <v>1.1298999999999999</v>
      </c>
      <c r="AE172" s="278">
        <f>AA172*AC172*T172/AD172 / AF238</f>
        <v>3.868167213296022E-6</v>
      </c>
      <c r="AF172" s="135"/>
    </row>
    <row r="173" spans="1:32" x14ac:dyDescent="0.2">
      <c r="A173" s="120"/>
      <c r="B173" s="120">
        <v>27244</v>
      </c>
      <c r="C173" s="120" t="s">
        <v>1630</v>
      </c>
      <c r="D173" s="120" t="str">
        <f>_xll.BDP(C173,$D$3)</f>
        <v>USD</v>
      </c>
      <c r="E173" s="120" t="s">
        <v>1631</v>
      </c>
      <c r="F173" s="121">
        <f>_xll.BDP(C173,$F$3)</f>
        <v>2.85</v>
      </c>
      <c r="G173" s="121">
        <f>_xll.BDP(C173,$G$3)</f>
        <v>2.85</v>
      </c>
      <c r="H173" s="122">
        <f>IF(OR(OR(G173="#N/A N/A",G173="#N/A Real Time"),OR(F173="#N/A N/A",F173="#N/A Real Time")),0,  G173 - F173)</f>
        <v>0</v>
      </c>
      <c r="I173" s="123">
        <f>IF(OR(F173=0,F173="#N/A N/A"),0,H173 / F173*100)</f>
        <v>0</v>
      </c>
      <c r="J173" s="124">
        <v>886100</v>
      </c>
      <c r="K173" s="120" t="str">
        <f>CONCATENATE(D238,D173, " Curncy")</f>
        <v>EURUSD Curncy</v>
      </c>
      <c r="L173" s="120">
        <f>IF(D173 = D238,1,_xll.BDP(K173,$L$3))</f>
        <v>1</v>
      </c>
      <c r="M173" s="260">
        <f>IF(D173 = D238,1,_xll.BDP(K173,$M$3)*L173)</f>
        <v>1.1314</v>
      </c>
      <c r="N173" s="126">
        <f>H173*J173*T173/M173</f>
        <v>0</v>
      </c>
      <c r="O173" s="268">
        <f>N173 / Y238</f>
        <v>0</v>
      </c>
      <c r="P173" s="128">
        <f>IF(OR(OR(J173=0,G173 = "#N/A N/A"),G173="#N/A Real Time"),0,G173*J173*T173/M173)</f>
        <v>2232088.5628424962</v>
      </c>
      <c r="Q173" s="273">
        <f>P173 / Y238*100</f>
        <v>0.75580328646556894</v>
      </c>
      <c r="R173" s="129">
        <f>IF(Q173&lt;0,Q173,0)</f>
        <v>0</v>
      </c>
      <c r="S173" s="273">
        <f>IF(Q173&gt;0,Q173,0)</f>
        <v>0.75580328646556894</v>
      </c>
      <c r="T173" s="120">
        <f>IF(EXACT(D173,UPPER(D173)),1,0.01)/V173</f>
        <v>1</v>
      </c>
      <c r="U173" s="120">
        <v>0</v>
      </c>
      <c r="V173" s="120">
        <v>1</v>
      </c>
      <c r="W173" s="127">
        <f>IF(AND(Q173&lt;0,O173&gt;0),O173,0)</f>
        <v>0</v>
      </c>
      <c r="X173" s="127">
        <f>IF(AND(Q173&gt;0,O173&gt;0),O173,0)</f>
        <v>0</v>
      </c>
      <c r="Y173" s="120"/>
      <c r="Z173" s="130">
        <f>_xll.BDH(C173,$Z$3,$D$1,$D$1)</f>
        <v>2.87</v>
      </c>
      <c r="AA173" s="130">
        <f>IF(OR(OR(F173="#N/A N/A",F173="#N/A Real Time"),OR(Z173="#N/A N/A",Z173="#N/A Real Time")),0,  F173 - Z173)</f>
        <v>-2.0000000000000018E-2</v>
      </c>
      <c r="AB173" s="177">
        <f>IF(OR(Z173=0,Z173="#N/A N/A"),0,AA173 / Z173*100)</f>
        <v>-0.69686411149825844</v>
      </c>
      <c r="AC173" s="132">
        <v>886100</v>
      </c>
      <c r="AD173" s="133">
        <f>IF(D173 = D238,1,_xll.BDP(K173,$AD$3)*L173)</f>
        <v>1.1298999999999999</v>
      </c>
      <c r="AE173" s="278">
        <f>AA173*AC173*T173/AD173 / AF238</f>
        <v>-5.2894798884294592E-5</v>
      </c>
      <c r="AF173" s="135"/>
    </row>
    <row r="174" spans="1:32" x14ac:dyDescent="0.2">
      <c r="A174" s="120"/>
      <c r="B174" s="120">
        <v>19642</v>
      </c>
      <c r="C174" s="120" t="s">
        <v>62</v>
      </c>
      <c r="D174" s="120" t="str">
        <f>_xll.BDP(C174,$D$3)</f>
        <v>USD</v>
      </c>
      <c r="E174" s="120" t="s">
        <v>331</v>
      </c>
      <c r="F174" s="121">
        <f>_xll.BDP(C174,$F$3)</f>
        <v>48.43</v>
      </c>
      <c r="G174" s="121">
        <f>_xll.BDP(C174,$G$3)</f>
        <v>48.43</v>
      </c>
      <c r="H174" s="122">
        <f>IF(OR(OR(G174="#N/A N/A",G174="#N/A Real Time"),OR(F174="#N/A N/A",F174="#N/A Real Time")),0,  G174 - F174)</f>
        <v>0</v>
      </c>
      <c r="I174" s="123">
        <f>IF(OR(F174=0,F174="#N/A N/A"),0,H174 / F174*100)</f>
        <v>0</v>
      </c>
      <c r="J174" s="124">
        <v>361941</v>
      </c>
      <c r="K174" s="120" t="str">
        <f>CONCATENATE(D238,D174, " Curncy")</f>
        <v>EURUSD Curncy</v>
      </c>
      <c r="L174" s="120">
        <f>IF(D174 = D238,1,_xll.BDP(K174,$L$3))</f>
        <v>1</v>
      </c>
      <c r="M174" s="260">
        <f>IF(D174 = D238,1,_xll.BDP(K174,$M$3)*L174)</f>
        <v>1.1314</v>
      </c>
      <c r="N174" s="126">
        <f>H174*J174*T174/M174</f>
        <v>0</v>
      </c>
      <c r="O174" s="268">
        <f>N174 / Y238</f>
        <v>0</v>
      </c>
      <c r="P174" s="128">
        <f>IF(OR(OR(J174=0,G174 = "#N/A N/A"),G174="#N/A Real Time"),0,G174*J174*T174/M174)</f>
        <v>15493019.824995581</v>
      </c>
      <c r="Q174" s="273">
        <f>P174 / Y238*100</f>
        <v>5.2460621392620563</v>
      </c>
      <c r="R174" s="129">
        <f>IF(Q174&lt;0,Q174,0)</f>
        <v>0</v>
      </c>
      <c r="S174" s="273">
        <f>IF(Q174&gt;0,Q174,0)</f>
        <v>5.2460621392620563</v>
      </c>
      <c r="T174" s="120">
        <f>IF(EXACT(D174,UPPER(D174)),1,0.01)/V174</f>
        <v>1</v>
      </c>
      <c r="U174" s="120">
        <v>0</v>
      </c>
      <c r="V174" s="120">
        <v>1</v>
      </c>
      <c r="W174" s="127">
        <f>IF(AND(Q174&lt;0,O174&gt;0),O174,0)</f>
        <v>0</v>
      </c>
      <c r="X174" s="127">
        <f>IF(AND(Q174&gt;0,O174&gt;0),O174,0)</f>
        <v>0</v>
      </c>
      <c r="Y174" s="120"/>
      <c r="Z174" s="130">
        <f>_xll.BDH(C174,$Z$3,$D$1,$D$1)</f>
        <v>46.1</v>
      </c>
      <c r="AA174" s="130">
        <f>IF(OR(OR(F174="#N/A N/A",F174="#N/A Real Time"),OR(Z174="#N/A N/A",Z174="#N/A Real Time")),0,  F174 - Z174)</f>
        <v>2.3299999999999983</v>
      </c>
      <c r="AB174" s="177">
        <f>IF(OR(Z174=0,Z174="#N/A N/A"),0,AA174 / Z174*100)</f>
        <v>5.0542299349240736</v>
      </c>
      <c r="AC174" s="132">
        <v>361941</v>
      </c>
      <c r="AD174" s="133">
        <f>IF(D174 = D238,1,_xll.BDP(K174,$AD$3)*L174)</f>
        <v>1.1298999999999999</v>
      </c>
      <c r="AE174" s="278">
        <f>AA174*AC174*T174/AD174 / AF238</f>
        <v>2.5170621610960627E-3</v>
      </c>
      <c r="AF174" s="135"/>
    </row>
    <row r="175" spans="1:32" x14ac:dyDescent="0.2">
      <c r="A175" s="120"/>
      <c r="B175" s="120">
        <v>2578</v>
      </c>
      <c r="C175" s="120" t="s">
        <v>925</v>
      </c>
      <c r="D175" s="120" t="str">
        <f>_xll.BDP(C175,$D$3)</f>
        <v>USD</v>
      </c>
      <c r="E175" s="120" t="s">
        <v>997</v>
      </c>
      <c r="F175" s="121">
        <f>_xll.BDP(C175,$F$3)</f>
        <v>30.17</v>
      </c>
      <c r="G175" s="121">
        <f>_xll.BDP(C175,$G$3)</f>
        <v>30.17</v>
      </c>
      <c r="H175" s="122">
        <f>IF(OR(OR(G175="#N/A N/A",G175="#N/A Real Time"),OR(F175="#N/A N/A",F175="#N/A Real Time")),0,  G175 - F175)</f>
        <v>0</v>
      </c>
      <c r="I175" s="123">
        <f>IF(OR(F175=0,F175="#N/A N/A"),0,H175 / F175*100)</f>
        <v>0</v>
      </c>
      <c r="J175" s="124">
        <v>-227772</v>
      </c>
      <c r="K175" s="120" t="str">
        <f>CONCATENATE(D238,D175, " Curncy")</f>
        <v>EURUSD Curncy</v>
      </c>
      <c r="L175" s="120">
        <f>IF(D175 = D238,1,_xll.BDP(K175,$L$3))</f>
        <v>1</v>
      </c>
      <c r="M175" s="260">
        <f>IF(D175 = D238,1,_xll.BDP(K175,$M$3)*L175)</f>
        <v>1.1314</v>
      </c>
      <c r="N175" s="126">
        <f>H175*J175*T175/M175</f>
        <v>0</v>
      </c>
      <c r="O175" s="268">
        <f>N175 / Y238</f>
        <v>0</v>
      </c>
      <c r="P175" s="128">
        <f>IF(OR(OR(J175=0,G175 = "#N/A N/A"),G175="#N/A Real Time"),0,G175*J175*T175/M175)</f>
        <v>-6073785.7875198871</v>
      </c>
      <c r="Q175" s="273">
        <f>P175 / Y238*100</f>
        <v>-2.05663311748232</v>
      </c>
      <c r="R175" s="129">
        <f>IF(Q175&lt;0,Q175,0)</f>
        <v>-2.05663311748232</v>
      </c>
      <c r="S175" s="273">
        <f>IF(Q175&gt;0,Q175,0)</f>
        <v>0</v>
      </c>
      <c r="T175" s="120">
        <f>IF(EXACT(D175,UPPER(D175)),1,0.01)/V175</f>
        <v>1</v>
      </c>
      <c r="U175" s="120">
        <v>0</v>
      </c>
      <c r="V175" s="120">
        <v>1</v>
      </c>
      <c r="W175" s="127">
        <f>IF(AND(Q175&lt;0,O175&gt;0),O175,0)</f>
        <v>0</v>
      </c>
      <c r="X175" s="127">
        <f>IF(AND(Q175&gt;0,O175&gt;0),O175,0)</f>
        <v>0</v>
      </c>
      <c r="Y175" s="120"/>
      <c r="Z175" s="130">
        <f>_xll.BDH(C175,$Z$3,$D$1,$D$1)</f>
        <v>29.07</v>
      </c>
      <c r="AA175" s="130">
        <f>IF(OR(OR(F175="#N/A N/A",F175="#N/A Real Time"),OR(Z175="#N/A N/A",Z175="#N/A Real Time")),0,  F175 - Z175)</f>
        <v>1.1000000000000014</v>
      </c>
      <c r="AB175" s="177">
        <f>IF(OR(Z175=0,Z175="#N/A N/A"),0,AA175 / Z175*100)</f>
        <v>3.7839697282421785</v>
      </c>
      <c r="AC175" s="132">
        <v>-227772</v>
      </c>
      <c r="AD175" s="133">
        <f>IF(D175 = D238,1,_xll.BDP(K175,$AD$3)*L175)</f>
        <v>1.1298999999999999</v>
      </c>
      <c r="AE175" s="278">
        <f>AA175*AC175*T175/AD175 / AF238</f>
        <v>-7.4781342651060315E-4</v>
      </c>
      <c r="AF175" s="135"/>
    </row>
    <row r="176" spans="1:32" x14ac:dyDescent="0.2">
      <c r="A176" s="209"/>
      <c r="B176" s="120">
        <v>28489</v>
      </c>
      <c r="C176" s="120" t="s">
        <v>1550</v>
      </c>
      <c r="D176" s="120" t="str">
        <f>_xll.BDP(C176,$D$3)</f>
        <v>USD</v>
      </c>
      <c r="E176" s="120" t="s">
        <v>1551</v>
      </c>
      <c r="F176" s="121">
        <f>_xll.BDP(C176,$F$3)</f>
        <v>20.93</v>
      </c>
      <c r="G176" s="121">
        <f>_xll.BDP(C176,$G$3)</f>
        <v>20.93</v>
      </c>
      <c r="H176" s="122">
        <f>IF(OR(OR(G176="#N/A N/A",G176="#N/A Real Time"),OR(F176="#N/A N/A",F176="#N/A Real Time")),0,  G176 - F176)</f>
        <v>0</v>
      </c>
      <c r="I176" s="123">
        <f>IF(OR(F176=0,F176="#N/A N/A"),0,H176 / F176*100)</f>
        <v>0</v>
      </c>
      <c r="J176" s="124">
        <v>-323625</v>
      </c>
      <c r="K176" s="120" t="str">
        <f>CONCATENATE(D238,D176, " Curncy")</f>
        <v>EURUSD Curncy</v>
      </c>
      <c r="L176" s="120">
        <f>IF(D176 = D238,1,_xll.BDP(K176,$L$3))</f>
        <v>1</v>
      </c>
      <c r="M176" s="260">
        <f>IF(D176 = D238,1,_xll.BDP(K176,$M$3)*L176)</f>
        <v>1.1314</v>
      </c>
      <c r="N176" s="126">
        <f>H176*J176*T176/M176</f>
        <v>0</v>
      </c>
      <c r="O176" s="268">
        <f>N176 / Y238</f>
        <v>0</v>
      </c>
      <c r="P176" s="128">
        <f>IF(OR(OR(J176=0,G176 = "#N/A N/A"),G176="#N/A Real Time"),0,G176*J176*T176/M176)</f>
        <v>-5986805.0645218315</v>
      </c>
      <c r="Q176" s="273">
        <f>P176 / Y238*100</f>
        <v>-2.0271807393843098</v>
      </c>
      <c r="R176" s="129">
        <f>IF(Q176&lt;0,Q176,0)</f>
        <v>-2.0271807393843098</v>
      </c>
      <c r="S176" s="273">
        <f>IF(Q176&gt;0,Q176,0)</f>
        <v>0</v>
      </c>
      <c r="T176" s="120">
        <f>IF(EXACT(D176,UPPER(D176)),1,0.01)/V176</f>
        <v>1</v>
      </c>
      <c r="U176" s="120">
        <v>0</v>
      </c>
      <c r="V176" s="120">
        <v>1</v>
      </c>
      <c r="W176" s="127">
        <f>IF(AND(Q176&lt;0,O176&gt;0),O176,0)</f>
        <v>0</v>
      </c>
      <c r="X176" s="127">
        <f>IF(AND(Q176&gt;0,O176&gt;0),O176,0)</f>
        <v>0</v>
      </c>
      <c r="Y176" s="209"/>
      <c r="Z176" s="130">
        <f>_xll.BDH(C176,$Z$3,$D$1,$D$1)</f>
        <v>21.15</v>
      </c>
      <c r="AA176" s="130">
        <f>IF(OR(OR(F176="#N/A N/A",F176="#N/A Real Time"),OR(Z176="#N/A N/A",Z176="#N/A Real Time")),0,  F176 - Z176)</f>
        <v>-0.21999999999999886</v>
      </c>
      <c r="AB176" s="177">
        <f>IF(OR(Z176=0,Z176="#N/A N/A"),0,AA176 / Z176*100)</f>
        <v>-1.0401891252955031</v>
      </c>
      <c r="AC176" s="132">
        <v>-323625</v>
      </c>
      <c r="AD176" s="133">
        <f>IF(D176 = D238,1,_xll.BDP(K176,$AD$3)*L176)</f>
        <v>1.1298999999999999</v>
      </c>
      <c r="AE176" s="278">
        <f>AA176*AC176*T176/AD176 / AF238</f>
        <v>2.1250295923510565E-4</v>
      </c>
      <c r="AF176" s="224"/>
    </row>
    <row r="177" spans="1:32" s="117" customFormat="1" ht="12" customHeight="1" x14ac:dyDescent="0.2">
      <c r="A177" s="120"/>
      <c r="B177" s="120">
        <v>40</v>
      </c>
      <c r="C177" s="120" t="s">
        <v>328</v>
      </c>
      <c r="D177" s="120" t="str">
        <f>_xll.BDP(C177,$D$3)</f>
        <v>USD</v>
      </c>
      <c r="E177" s="120" t="s">
        <v>329</v>
      </c>
      <c r="F177" s="121">
        <f>_xll.BDP(C177,$F$3)</f>
        <v>9.68</v>
      </c>
      <c r="G177" s="121">
        <f>_xll.BDP(C177,$G$3)</f>
        <v>9.68</v>
      </c>
      <c r="H177" s="122">
        <f>IF(OR(OR(G177="#N/A N/A",G177="#N/A Real Time"),OR(F177="#N/A N/A",F177="#N/A Real Time")),0,  G177 - F177)</f>
        <v>0</v>
      </c>
      <c r="I177" s="123">
        <f>IF(OR(F177=0,F177="#N/A N/A"),0,H177 / F177*100)</f>
        <v>0</v>
      </c>
      <c r="J177" s="124">
        <v>225890</v>
      </c>
      <c r="K177" s="120" t="str">
        <f>CONCATENATE(D238,D177, " Curncy")</f>
        <v>EURUSD Curncy</v>
      </c>
      <c r="L177" s="120">
        <f>IF(D177 = D238,1,_xll.BDP(K177,$L$3))</f>
        <v>1</v>
      </c>
      <c r="M177" s="260">
        <f>IF(D177 = D238,1,_xll.BDP(K177,$M$3)*L177)</f>
        <v>1.1314</v>
      </c>
      <c r="N177" s="126">
        <f>H177*J177*T177/M177</f>
        <v>0</v>
      </c>
      <c r="O177" s="268">
        <f>N177 / Y238</f>
        <v>0</v>
      </c>
      <c r="P177" s="128">
        <f>IF(OR(OR(J177=0,G177 = "#N/A N/A"),G177="#N/A Real Time"),0,G177*J177*T177/M177)</f>
        <v>1932663.2490719461</v>
      </c>
      <c r="Q177" s="273">
        <f>P177 / Y238*100</f>
        <v>0.65441544730627887</v>
      </c>
      <c r="R177" s="129">
        <f>IF(Q177&lt;0,Q177,0)</f>
        <v>0</v>
      </c>
      <c r="S177" s="273">
        <f>IF(Q177&gt;0,Q177,0)</f>
        <v>0.65441544730627887</v>
      </c>
      <c r="T177" s="120">
        <f>IF(EXACT(D177,UPPER(D177)),1,0.01)/V177</f>
        <v>1</v>
      </c>
      <c r="U177" s="120">
        <v>0</v>
      </c>
      <c r="V177" s="120">
        <v>1</v>
      </c>
      <c r="W177" s="127">
        <f>IF(AND(Q177&lt;0,O177&gt;0),O177,0)</f>
        <v>0</v>
      </c>
      <c r="X177" s="127">
        <f>IF(AND(Q177&gt;0,O177&gt;0),O177,0)</f>
        <v>0</v>
      </c>
      <c r="Y177" s="120"/>
      <c r="Z177" s="130">
        <f>_xll.BDH(C177,$Z$3,$D$1,$D$1)</f>
        <v>9.4600000000000009</v>
      </c>
      <c r="AA177" s="130">
        <f>IF(OR(OR(F177="#N/A N/A",F177="#N/A Real Time"),OR(Z177="#N/A N/A",Z177="#N/A Real Time")),0,  F177 - Z177)</f>
        <v>0.21999999999999886</v>
      </c>
      <c r="AB177" s="177">
        <f>IF(OR(Z177=0,Z177="#N/A N/A"),0,AA177 / Z177*100)</f>
        <v>2.3255813953488249</v>
      </c>
      <c r="AC177" s="132">
        <v>225890</v>
      </c>
      <c r="AD177" s="133">
        <f>IF(D177 = D238,1,_xll.BDP(K177,$AD$3)*L177)</f>
        <v>1.1298999999999999</v>
      </c>
      <c r="AE177" s="278">
        <f>AA177*AC177*T177/AD177 / AF238</f>
        <v>1.4832690138777291E-4</v>
      </c>
      <c r="AF177" s="135"/>
    </row>
    <row r="178" spans="1:32" x14ac:dyDescent="0.2">
      <c r="A178" s="120"/>
      <c r="B178" s="120">
        <v>5999</v>
      </c>
      <c r="C178" s="120" t="s">
        <v>1585</v>
      </c>
      <c r="D178" s="120" t="str">
        <f>_xll.BDP(C178,$D$3)</f>
        <v>USD</v>
      </c>
      <c r="E178" s="120" t="s">
        <v>1586</v>
      </c>
      <c r="F178" s="121">
        <f>_xll.BDP(C178,$F$3)</f>
        <v>73.89</v>
      </c>
      <c r="G178" s="121">
        <f>_xll.BDP(C178,$G$3)</f>
        <v>73.89</v>
      </c>
      <c r="H178" s="122">
        <f>IF(OR(OR(G178="#N/A N/A",G178="#N/A Real Time"),OR(F178="#N/A N/A",F178="#N/A Real Time")),0,  G178 - F178)</f>
        <v>0</v>
      </c>
      <c r="I178" s="123">
        <f>IF(OR(F178=0,F178="#N/A N/A"),0,H178 / F178*100)</f>
        <v>0</v>
      </c>
      <c r="J178" s="124">
        <v>-14780</v>
      </c>
      <c r="K178" s="120" t="str">
        <f>CONCATENATE(D238,D178, " Curncy")</f>
        <v>EURUSD Curncy</v>
      </c>
      <c r="L178" s="120">
        <f>IF(D178 = D238,1,_xll.BDP(K178,$L$3))</f>
        <v>1</v>
      </c>
      <c r="M178" s="260">
        <f>IF(D178 = D238,1,_xll.BDP(K178,$M$3)*L178)</f>
        <v>1.1314</v>
      </c>
      <c r="N178" s="126">
        <f>H178*J178*T178/M178</f>
        <v>0</v>
      </c>
      <c r="O178" s="268">
        <f>N178 / Y238</f>
        <v>0</v>
      </c>
      <c r="P178" s="128">
        <f>IF(OR(OR(J178=0,G178 = "#N/A N/A"),G178="#N/A Real Time"),0,G178*J178*T178/M178)</f>
        <v>-965259.1479582818</v>
      </c>
      <c r="Q178" s="273">
        <f>P178 / Y238*100</f>
        <v>-0.32684457438766218</v>
      </c>
      <c r="R178" s="129">
        <f>IF(Q178&lt;0,Q178,0)</f>
        <v>-0.32684457438766218</v>
      </c>
      <c r="S178" s="273">
        <f>IF(Q178&gt;0,Q178,0)</f>
        <v>0</v>
      </c>
      <c r="T178" s="120">
        <f>IF(EXACT(D178,UPPER(D178)),1,0.01)/V178</f>
        <v>1</v>
      </c>
      <c r="U178" s="120">
        <v>0</v>
      </c>
      <c r="V178" s="120">
        <v>1</v>
      </c>
      <c r="W178" s="127">
        <f>IF(AND(Q178&lt;0,O178&gt;0),O178,0)</f>
        <v>0</v>
      </c>
      <c r="X178" s="127">
        <f>IF(AND(Q178&gt;0,O178&gt;0),O178,0)</f>
        <v>0</v>
      </c>
      <c r="Y178" s="120"/>
      <c r="Z178" s="130">
        <f>_xll.BDH(C178,$Z$3,$D$1,$D$1)</f>
        <v>73.7</v>
      </c>
      <c r="AA178" s="130">
        <f>IF(OR(OR(F178="#N/A N/A",F178="#N/A Real Time"),OR(Z178="#N/A N/A",Z178="#N/A Real Time")),0,  F178 - Z178)</f>
        <v>0.18999999999999773</v>
      </c>
      <c r="AB178" s="177">
        <f>IF(OR(Z178=0,Z178="#N/A N/A"),0,AA178 / Z178*100)</f>
        <v>0.25780189959294125</v>
      </c>
      <c r="AC178" s="132">
        <v>-14780</v>
      </c>
      <c r="AD178" s="133">
        <f>IF(D178 = D238,1,_xll.BDP(K178,$AD$3)*L178)</f>
        <v>1.1298999999999999</v>
      </c>
      <c r="AE178" s="278">
        <f>AA178*AC178*T178/AD178 / AF238</f>
        <v>-8.3816259015277144E-6</v>
      </c>
      <c r="AF178" s="135"/>
    </row>
    <row r="179" spans="1:32" x14ac:dyDescent="0.2">
      <c r="A179" s="209"/>
      <c r="B179" s="120">
        <v>18715</v>
      </c>
      <c r="C179" s="120" t="s">
        <v>1493</v>
      </c>
      <c r="D179" s="120" t="str">
        <f>_xll.BDP(C179,$D$3)</f>
        <v>USD</v>
      </c>
      <c r="E179" s="120" t="s">
        <v>1494</v>
      </c>
      <c r="F179" s="121">
        <f>_xll.BDP(C179,$F$3)</f>
        <v>41.3</v>
      </c>
      <c r="G179" s="121">
        <f>_xll.BDP(C179,$G$3)</f>
        <v>41.3</v>
      </c>
      <c r="H179" s="122">
        <f>IF(OR(OR(G179="#N/A N/A",G179="#N/A Real Time"),OR(F179="#N/A N/A",F179="#N/A Real Time")),0,  G179 - F179)</f>
        <v>0</v>
      </c>
      <c r="I179" s="123">
        <f>IF(OR(F179=0,F179="#N/A N/A"),0,H179 / F179*100)</f>
        <v>0</v>
      </c>
      <c r="J179" s="124">
        <v>184573</v>
      </c>
      <c r="K179" s="120" t="str">
        <f>CONCATENATE(D238,D179, " Curncy")</f>
        <v>EURUSD Curncy</v>
      </c>
      <c r="L179" s="120">
        <f>IF(D179 = D238,1,_xll.BDP(K179,$L$3))</f>
        <v>1</v>
      </c>
      <c r="M179" s="260">
        <f>IF(D179 = D238,1,_xll.BDP(K179,$M$3)*L179)</f>
        <v>1.1314</v>
      </c>
      <c r="N179" s="126">
        <f>H179*J179*T179/M179</f>
        <v>0</v>
      </c>
      <c r="O179" s="268">
        <f>N179 / Y238</f>
        <v>0</v>
      </c>
      <c r="P179" s="128">
        <f>IF(OR(OR(J179=0,G179 = "#N/A N/A"),G179="#N/A Real Time"),0,G179*J179*T179/M179)</f>
        <v>6737550.7336043837</v>
      </c>
      <c r="Q179" s="273">
        <f>P179 / Y238*100</f>
        <v>2.2813893104231751</v>
      </c>
      <c r="R179" s="129">
        <f>IF(Q179&lt;0,Q179,0)</f>
        <v>0</v>
      </c>
      <c r="S179" s="273">
        <f>IF(Q179&gt;0,Q179,0)</f>
        <v>2.2813893104231751</v>
      </c>
      <c r="T179" s="120">
        <f>IF(EXACT(D179,UPPER(D179)),1,0.01)/V179</f>
        <v>1</v>
      </c>
      <c r="U179" s="120">
        <v>0</v>
      </c>
      <c r="V179" s="120">
        <v>1</v>
      </c>
      <c r="W179" s="127">
        <f>IF(AND(Q179&lt;0,O179&gt;0),O179,0)</f>
        <v>0</v>
      </c>
      <c r="X179" s="127">
        <f>IF(AND(Q179&gt;0,O179&gt;0),O179,0)</f>
        <v>0</v>
      </c>
      <c r="Y179" s="209"/>
      <c r="Z179" s="130">
        <f>_xll.BDH(C179,$Z$3,$D$1,$D$1)</f>
        <v>41.04</v>
      </c>
      <c r="AA179" s="130">
        <f>IF(OR(OR(F179="#N/A N/A",F179="#N/A Real Time"),OR(Z179="#N/A N/A",Z179="#N/A Real Time")),0,  F179 - Z179)</f>
        <v>0.25999999999999801</v>
      </c>
      <c r="AB179" s="177">
        <f>IF(OR(Z179=0,Z179="#N/A N/A"),0,AA179 / Z179*100)</f>
        <v>0.63352826510720772</v>
      </c>
      <c r="AC179" s="132">
        <v>184573</v>
      </c>
      <c r="AD179" s="133">
        <f>IF(D179 = D238,1,_xll.BDP(K179,$AD$3)*L179)</f>
        <v>1.1298999999999999</v>
      </c>
      <c r="AE179" s="278">
        <f>AA179*AC179*T179/AD179 / AF238</f>
        <v>1.4323256098422381E-4</v>
      </c>
      <c r="AF179" s="224"/>
    </row>
    <row r="180" spans="1:32" x14ac:dyDescent="0.2">
      <c r="A180" s="209"/>
      <c r="B180" s="120">
        <v>23421</v>
      </c>
      <c r="C180" s="120" t="s">
        <v>325</v>
      </c>
      <c r="D180" s="120" t="str">
        <f>_xll.BDP(C180,$D$3)</f>
        <v>USD</v>
      </c>
      <c r="E180" s="120" t="s">
        <v>326</v>
      </c>
      <c r="F180" s="121">
        <f>_xll.BDP(C180,$F$3)</f>
        <v>11.2</v>
      </c>
      <c r="G180" s="121">
        <f>_xll.BDP(C180,$G$3)</f>
        <v>11.2</v>
      </c>
      <c r="H180" s="122">
        <f>IF(OR(OR(G180="#N/A N/A",G180="#N/A Real Time"),OR(F180="#N/A N/A",F180="#N/A Real Time")),0,  G180 - F180)</f>
        <v>0</v>
      </c>
      <c r="I180" s="123">
        <f>IF(OR(F180=0,F180="#N/A N/A"),0,H180 / F180*100)</f>
        <v>0</v>
      </c>
      <c r="J180" s="124">
        <v>-786668</v>
      </c>
      <c r="K180" s="120" t="str">
        <f>CONCATENATE(D238,D180, " Curncy")</f>
        <v>EURUSD Curncy</v>
      </c>
      <c r="L180" s="120">
        <f>IF(D180 = D238,1,_xll.BDP(K180,$L$3))</f>
        <v>1</v>
      </c>
      <c r="M180" s="260">
        <f>IF(D180 = D238,1,_xll.BDP(K180,$M$3)*L180)</f>
        <v>1.1314</v>
      </c>
      <c r="N180" s="126">
        <f>H180*J180*T180/M180</f>
        <v>0</v>
      </c>
      <c r="O180" s="268">
        <f>N180 / Y238</f>
        <v>0</v>
      </c>
      <c r="P180" s="128">
        <f>IF(OR(OR(J180=0,G180 = "#N/A N/A"),G180="#N/A Real Time"),0,G180*J180*T180/M180)</f>
        <v>-7787415.2377585294</v>
      </c>
      <c r="Q180" s="273">
        <f>P180 / Y238*100</f>
        <v>-2.6368819444487541</v>
      </c>
      <c r="R180" s="129">
        <f>IF(Q180&lt;0,Q180,0)</f>
        <v>-2.6368819444487541</v>
      </c>
      <c r="S180" s="273">
        <f>IF(Q180&gt;0,Q180,0)</f>
        <v>0</v>
      </c>
      <c r="T180" s="120">
        <f>IF(EXACT(D180,UPPER(D180)),1,0.01)/V180</f>
        <v>1</v>
      </c>
      <c r="U180" s="120">
        <v>0</v>
      </c>
      <c r="V180" s="120">
        <v>1</v>
      </c>
      <c r="W180" s="127">
        <f>IF(AND(Q180&lt;0,O180&gt;0),O180,0)</f>
        <v>0</v>
      </c>
      <c r="X180" s="127">
        <f>IF(AND(Q180&gt;0,O180&gt;0),O180,0)</f>
        <v>0</v>
      </c>
      <c r="Y180" s="209"/>
      <c r="Z180" s="130">
        <f>_xll.BDH(C180,$Z$3,$D$1,$D$1)</f>
        <v>11.18</v>
      </c>
      <c r="AA180" s="130">
        <f>IF(OR(OR(F180="#N/A N/A",F180="#N/A Real Time"),OR(Z180="#N/A N/A",Z180="#N/A Real Time")),0,  F180 - Z180)</f>
        <v>1.9999999999999574E-2</v>
      </c>
      <c r="AB180" s="177">
        <f>IF(OR(Z180=0,Z180="#N/A N/A"),0,AA180 / Z180*100)</f>
        <v>0.17889087656529135</v>
      </c>
      <c r="AC180" s="132">
        <v>-786668</v>
      </c>
      <c r="AD180" s="133">
        <f>IF(D180 = D238,1,_xll.BDP(K180,$AD$3)*L180)</f>
        <v>1.1298999999999999</v>
      </c>
      <c r="AE180" s="278">
        <f>AA180*AC180*T180/AD180 / AF238</f>
        <v>-4.695931119366814E-5</v>
      </c>
      <c r="AF180" s="224"/>
    </row>
    <row r="181" spans="1:32" s="117" customFormat="1" ht="12" customHeight="1" x14ac:dyDescent="0.2">
      <c r="A181" s="120"/>
      <c r="B181" s="120">
        <v>24308</v>
      </c>
      <c r="C181" s="120" t="s">
        <v>58</v>
      </c>
      <c r="D181" s="120" t="str">
        <f>_xll.BDP(C181,$D$3)</f>
        <v>USD</v>
      </c>
      <c r="E181" s="120" t="s">
        <v>303</v>
      </c>
      <c r="F181" s="121">
        <f>_xll.BDP(C181,$F$3)</f>
        <v>458.97</v>
      </c>
      <c r="G181" s="121">
        <f>_xll.BDP(C181,$G$3)</f>
        <v>458.97</v>
      </c>
      <c r="H181" s="122">
        <f>IF(OR(OR(G181="#N/A N/A",G181="#N/A Real Time"),OR(F181="#N/A N/A",F181="#N/A Real Time")),0,  G181 - F181)</f>
        <v>0</v>
      </c>
      <c r="I181" s="123">
        <f>IF(OR(F181=0,F181="#N/A N/A"),0,H181 / F181*100)</f>
        <v>0</v>
      </c>
      <c r="J181" s="124">
        <v>-35146</v>
      </c>
      <c r="K181" s="120" t="str">
        <f>CONCATENATE(D238,D181, " Curncy")</f>
        <v>EURUSD Curncy</v>
      </c>
      <c r="L181" s="120">
        <f>IF(D181 = D238,1,_xll.BDP(K181,$L$3))</f>
        <v>1</v>
      </c>
      <c r="M181" s="260">
        <f>IF(D181 = D238,1,_xll.BDP(K181,$M$3)*L181)</f>
        <v>1.1314</v>
      </c>
      <c r="N181" s="126">
        <f>H181*J181*T181/M181</f>
        <v>0</v>
      </c>
      <c r="O181" s="268">
        <f>N181 / Y238</f>
        <v>0</v>
      </c>
      <c r="P181" s="128">
        <f>IF(OR(OR(J181=0,G181 = "#N/A N/A"),G181="#N/A Real Time"),0,G181*J181*T181/M181)</f>
        <v>-14257521.318720171</v>
      </c>
      <c r="Q181" s="273">
        <f>P181 / Y238*100</f>
        <v>-4.8277123268885278</v>
      </c>
      <c r="R181" s="129">
        <f>IF(Q181&lt;0,Q181,0)</f>
        <v>-4.8277123268885278</v>
      </c>
      <c r="S181" s="273">
        <f>IF(Q181&gt;0,Q181,0)</f>
        <v>0</v>
      </c>
      <c r="T181" s="120">
        <f>IF(EXACT(D181,UPPER(D181)),1,0.01)/V181</f>
        <v>1</v>
      </c>
      <c r="U181" s="120">
        <v>0</v>
      </c>
      <c r="V181" s="120">
        <v>1</v>
      </c>
      <c r="W181" s="127">
        <f>IF(AND(Q181&lt;0,O181&gt;0),O181,0)</f>
        <v>0</v>
      </c>
      <c r="X181" s="127">
        <f>IF(AND(Q181&gt;0,O181&gt;0),O181,0)</f>
        <v>0</v>
      </c>
      <c r="Y181" s="120"/>
      <c r="Z181" s="130">
        <f>_xll.BDH(C181,$Z$3,$D$1,$D$1)</f>
        <v>445.29</v>
      </c>
      <c r="AA181" s="130">
        <f>IF(OR(OR(F181="#N/A N/A",F181="#N/A Real Time"),OR(Z181="#N/A N/A",Z181="#N/A Real Time")),0,  F181 - Z181)</f>
        <v>13.680000000000007</v>
      </c>
      <c r="AB181" s="177">
        <f>IF(OR(Z181=0,Z181="#N/A N/A"),0,AA181 / Z181*100)</f>
        <v>3.0721552246850381</v>
      </c>
      <c r="AC181" s="132">
        <v>-35146</v>
      </c>
      <c r="AD181" s="133">
        <f>IF(D181 = D238,1,_xll.BDP(K181,$AD$3)*L181)</f>
        <v>1.1298999999999999</v>
      </c>
      <c r="AE181" s="278">
        <f>AA181*AC181*T181/AD181 / AF238</f>
        <v>-1.4350341626066961E-3</v>
      </c>
      <c r="AF181" s="135"/>
    </row>
    <row r="182" spans="1:32" s="117" customFormat="1" ht="12" customHeight="1" x14ac:dyDescent="0.2">
      <c r="A182" s="120"/>
      <c r="B182" s="120">
        <v>29101</v>
      </c>
      <c r="C182" s="120" t="s">
        <v>1668</v>
      </c>
      <c r="D182" s="120" t="str">
        <f>_xll.BDP(C182,$D$3)</f>
        <v>USD</v>
      </c>
      <c r="E182" s="120" t="s">
        <v>1669</v>
      </c>
      <c r="F182" s="121">
        <f>_xll.BDP(C182,$F$3)</f>
        <v>75.989999999999995</v>
      </c>
      <c r="G182" s="121">
        <f>_xll.BDP(C182,$G$3)</f>
        <v>75.989999999999995</v>
      </c>
      <c r="H182" s="122">
        <f>IF(OR(OR(G182="#N/A N/A",G182="#N/A Real Time"),OR(F182="#N/A N/A",F182="#N/A Real Time")),0,  G182 - F182)</f>
        <v>0</v>
      </c>
      <c r="I182" s="123">
        <f>IF(OR(F182=0,F182="#N/A N/A"),0,H182 / F182*100)</f>
        <v>0</v>
      </c>
      <c r="J182" s="124">
        <v>-41000</v>
      </c>
      <c r="K182" s="120" t="str">
        <f>CONCATENATE(D238,D182, " Curncy")</f>
        <v>EURUSD Curncy</v>
      </c>
      <c r="L182" s="120">
        <f>IF(D182 = D238,1,_xll.BDP(K182,$L$3))</f>
        <v>1</v>
      </c>
      <c r="M182" s="260">
        <f>IF(D182 = D238,1,_xll.BDP(K182,$M$3)*L182)</f>
        <v>1.1314</v>
      </c>
      <c r="N182" s="126">
        <f>H182*J182*T182/M182</f>
        <v>0</v>
      </c>
      <c r="O182" s="268">
        <f>N182 / Y238</f>
        <v>0</v>
      </c>
      <c r="P182" s="128">
        <f>IF(OR(OR(J182=0,G182 = "#N/A N/A"),G182="#N/A Real Time"),0,G182*J182*T182/M182)</f>
        <v>-2753747.5693830652</v>
      </c>
      <c r="Q182" s="273">
        <f>P182 / Y238*100</f>
        <v>-0.93244125599829786</v>
      </c>
      <c r="R182" s="129">
        <f>IF(Q182&lt;0,Q182,0)</f>
        <v>-0.93244125599829786</v>
      </c>
      <c r="S182" s="273">
        <f>IF(Q182&gt;0,Q182,0)</f>
        <v>0</v>
      </c>
      <c r="T182" s="120">
        <f>IF(EXACT(D182,UPPER(D182)),1,0.01)/V182</f>
        <v>1</v>
      </c>
      <c r="U182" s="120">
        <v>0</v>
      </c>
      <c r="V182" s="120">
        <v>1</v>
      </c>
      <c r="W182" s="127">
        <f>IF(AND(Q182&lt;0,O182&gt;0),O182,0)</f>
        <v>0</v>
      </c>
      <c r="X182" s="127">
        <f>IF(AND(Q182&gt;0,O182&gt;0),O182,0)</f>
        <v>0</v>
      </c>
      <c r="Y182" s="120"/>
      <c r="Z182" s="130">
        <f>_xll.BDH(C182,$Z$3,$D$1,$D$1)</f>
        <v>74.77</v>
      </c>
      <c r="AA182" s="130">
        <f>IF(OR(OR(F182="#N/A N/A",F182="#N/A Real Time"),OR(Z182="#N/A N/A",Z182="#N/A Real Time")),0,  F182 - Z182)</f>
        <v>1.2199999999999989</v>
      </c>
      <c r="AB182" s="177">
        <f>IF(OR(Z182=0,Z182="#N/A N/A"),0,AA182 / Z182*100)</f>
        <v>1.6316704560652655</v>
      </c>
      <c r="AC182" s="132">
        <v>-41000</v>
      </c>
      <c r="AD182" s="133">
        <f>IF(D182 = D238,1,_xll.BDP(K182,$AD$3)*L182)</f>
        <v>1.1298999999999999</v>
      </c>
      <c r="AE182" s="278">
        <f>AA182*AC182*T182/AD182 / AF238</f>
        <v>-1.4929454013048251E-4</v>
      </c>
      <c r="AF182" s="135"/>
    </row>
    <row r="183" spans="1:32" x14ac:dyDescent="0.2">
      <c r="A183" s="209"/>
      <c r="B183" s="120">
        <v>28091</v>
      </c>
      <c r="C183" s="120" t="s">
        <v>1485</v>
      </c>
      <c r="D183" s="120" t="str">
        <f>_xll.BDP(C183,$D$3)</f>
        <v>USD</v>
      </c>
      <c r="E183" s="120" t="s">
        <v>1486</v>
      </c>
      <c r="F183" s="121">
        <f>_xll.BDP(C183,$F$3)</f>
        <v>11.68</v>
      </c>
      <c r="G183" s="121">
        <f>_xll.BDP(C183,$G$3)</f>
        <v>11.68</v>
      </c>
      <c r="H183" s="122">
        <f>IF(OR(OR(G183="#N/A N/A",G183="#N/A Real Time"),OR(F183="#N/A N/A",F183="#N/A Real Time")),0,  G183 - F183)</f>
        <v>0</v>
      </c>
      <c r="I183" s="123">
        <f>IF(OR(F183=0,F183="#N/A N/A"),0,H183 / F183*100)</f>
        <v>0</v>
      </c>
      <c r="J183" s="124">
        <v>-372309</v>
      </c>
      <c r="K183" s="120" t="str">
        <f>CONCATENATE(D238,D183, " Curncy")</f>
        <v>EURUSD Curncy</v>
      </c>
      <c r="L183" s="120">
        <f>IF(D183 = D238,1,_xll.BDP(K183,$L$3))</f>
        <v>1</v>
      </c>
      <c r="M183" s="260">
        <f>IF(D183 = D238,1,_xll.BDP(K183,$M$3)*L183)</f>
        <v>1.1314</v>
      </c>
      <c r="N183" s="126">
        <f>H183*J183*T183/M183</f>
        <v>0</v>
      </c>
      <c r="O183" s="268">
        <f>N183 / Y238</f>
        <v>0</v>
      </c>
      <c r="P183" s="128">
        <f>IF(OR(OR(J183=0,G183 = "#N/A N/A"),G183="#N/A Real Time"),0,G183*J183*T183/M183)</f>
        <v>-3843529.3618525723</v>
      </c>
      <c r="Q183" s="273">
        <f>P183 / Y238*100</f>
        <v>-1.3014502075203136</v>
      </c>
      <c r="R183" s="129">
        <f>IF(Q183&lt;0,Q183,0)</f>
        <v>-1.3014502075203136</v>
      </c>
      <c r="S183" s="273">
        <f>IF(Q183&gt;0,Q183,0)</f>
        <v>0</v>
      </c>
      <c r="T183" s="120">
        <f>IF(EXACT(D183,UPPER(D183)),1,0.01)/V183</f>
        <v>1</v>
      </c>
      <c r="U183" s="120">
        <v>0</v>
      </c>
      <c r="V183" s="120">
        <v>1</v>
      </c>
      <c r="W183" s="127">
        <f>IF(AND(Q183&lt;0,O183&gt;0),O183,0)</f>
        <v>0</v>
      </c>
      <c r="X183" s="127">
        <f>IF(AND(Q183&gt;0,O183&gt;0),O183,0)</f>
        <v>0</v>
      </c>
      <c r="Y183" s="209"/>
      <c r="Z183" s="130">
        <f>_xll.BDH(C183,$Z$3,$D$1,$D$1)</f>
        <v>11.55</v>
      </c>
      <c r="AA183" s="130">
        <f>IF(OR(OR(F183="#N/A N/A",F183="#N/A Real Time"),OR(Z183="#N/A N/A",Z183="#N/A Real Time")),0,  F183 - Z183)</f>
        <v>0.12999999999999901</v>
      </c>
      <c r="AB183" s="177">
        <f>IF(OR(Z183=0,Z183="#N/A N/A"),0,AA183 / Z183*100)</f>
        <v>1.1255411255411167</v>
      </c>
      <c r="AC183" s="132">
        <v>-372309</v>
      </c>
      <c r="AD183" s="133">
        <f>IF(D183 = D238,1,_xll.BDP(K183,$AD$3)*L183)</f>
        <v>1.1298999999999999</v>
      </c>
      <c r="AE183" s="278">
        <f>AA183*AC183*T183/AD183 / AF238</f>
        <v>-1.444598385123376E-4</v>
      </c>
      <c r="AF183" s="224"/>
    </row>
    <row r="184" spans="1:32" x14ac:dyDescent="0.2">
      <c r="A184" s="120"/>
      <c r="B184" s="120">
        <v>26364</v>
      </c>
      <c r="C184" s="120" t="s">
        <v>1461</v>
      </c>
      <c r="D184" s="120" t="str">
        <f>_xll.BDP(C184,$D$3)</f>
        <v>USD</v>
      </c>
      <c r="E184" s="120" t="s">
        <v>1462</v>
      </c>
      <c r="F184" s="121">
        <f>_xll.BDP(C184,$F$3)</f>
        <v>15.76</v>
      </c>
      <c r="G184" s="121">
        <f>_xll.BDP(C184,$G$3)</f>
        <v>15.76</v>
      </c>
      <c r="H184" s="122">
        <f>IF(OR(OR(G184="#N/A N/A",G184="#N/A Real Time"),OR(F184="#N/A N/A",F184="#N/A Real Time")),0,  G184 - F184)</f>
        <v>0</v>
      </c>
      <c r="I184" s="123">
        <f>IF(OR(F184=0,F184="#N/A N/A"),0,H184 / F184*100)</f>
        <v>0</v>
      </c>
      <c r="J184" s="124">
        <v>814680</v>
      </c>
      <c r="K184" s="120" t="str">
        <f>CONCATENATE(D238,D184, " Curncy")</f>
        <v>EURUSD Curncy</v>
      </c>
      <c r="L184" s="120">
        <f>IF(D184 = D238,1,_xll.BDP(K184,$L$3))</f>
        <v>1</v>
      </c>
      <c r="M184" s="260">
        <f>IF(D184 = D238,1,_xll.BDP(K184,$M$3)*L184)</f>
        <v>1.1314</v>
      </c>
      <c r="N184" s="126">
        <f>H184*J184*T184/M184</f>
        <v>0</v>
      </c>
      <c r="O184" s="268">
        <f>N184 / Y238</f>
        <v>0</v>
      </c>
      <c r="P184" s="128">
        <f>IF(OR(OR(J184=0,G184 = "#N/A N/A"),G184="#N/A Real Time"),0,G184*J184*T184/M184)</f>
        <v>11348202.934417536</v>
      </c>
      <c r="Q184" s="273">
        <f>P184 / Y238*100</f>
        <v>3.8425935314987814</v>
      </c>
      <c r="R184" s="129">
        <f>IF(Q184&lt;0,Q184,0)</f>
        <v>0</v>
      </c>
      <c r="S184" s="273">
        <f>IF(Q184&gt;0,Q184,0)</f>
        <v>3.8425935314987814</v>
      </c>
      <c r="T184" s="120">
        <f>IF(EXACT(D184,UPPER(D184)),1,0.01)/V184</f>
        <v>1</v>
      </c>
      <c r="U184" s="120">
        <v>0</v>
      </c>
      <c r="V184" s="120">
        <v>1</v>
      </c>
      <c r="W184" s="127">
        <f>IF(AND(Q184&lt;0,O184&gt;0),O184,0)</f>
        <v>0</v>
      </c>
      <c r="X184" s="127">
        <f>IF(AND(Q184&gt;0,O184&gt;0),O184,0)</f>
        <v>0</v>
      </c>
      <c r="Y184" s="120"/>
      <c r="Z184" s="130">
        <f>_xll.BDH(C184,$Z$3,$D$1,$D$1)</f>
        <v>16.37</v>
      </c>
      <c r="AA184" s="130">
        <f>IF(OR(OR(F184="#N/A N/A",F184="#N/A Real Time"),OR(Z184="#N/A N/A",Z184="#N/A Real Time")),0,  F184 - Z184)</f>
        <v>-0.61000000000000121</v>
      </c>
      <c r="AB184" s="177">
        <f>IF(OR(Z184=0,Z184="#N/A N/A"),0,AA184 / Z184*100)</f>
        <v>-3.7263286499694632</v>
      </c>
      <c r="AC184" s="132">
        <v>814680</v>
      </c>
      <c r="AD184" s="133">
        <f>IF(D184 = D238,1,_xll.BDP(K184,$AD$3)*L184)</f>
        <v>1.1298999999999999</v>
      </c>
      <c r="AE184" s="278">
        <f>AA184*AC184*T184/AD184 / AF238</f>
        <v>-1.4832594628475834E-3</v>
      </c>
      <c r="AF184" s="135"/>
    </row>
    <row r="185" spans="1:32" s="117" customFormat="1" ht="12" customHeight="1" x14ac:dyDescent="0.2">
      <c r="A185" s="120"/>
      <c r="B185" s="120">
        <v>20881</v>
      </c>
      <c r="C185" s="120" t="s">
        <v>1623</v>
      </c>
      <c r="D185" s="120" t="str">
        <f>_xll.BDP(C185,$D$3)</f>
        <v>USD</v>
      </c>
      <c r="E185" s="120" t="s">
        <v>1624</v>
      </c>
      <c r="F185" s="121">
        <f>_xll.BDP(C185,$F$3)</f>
        <v>260.13</v>
      </c>
      <c r="G185" s="121">
        <f>_xll.BDP(C185,$G$3)</f>
        <v>260.13</v>
      </c>
      <c r="H185" s="122">
        <f>IF(OR(OR(G185="#N/A N/A",G185="#N/A Real Time"),OR(F185="#N/A N/A",F185="#N/A Real Time")),0,  G185 - F185)</f>
        <v>0</v>
      </c>
      <c r="I185" s="123">
        <f>IF(OR(F185=0,F185="#N/A N/A"),0,H185 / F185*100)</f>
        <v>0</v>
      </c>
      <c r="J185" s="124">
        <v>-12360</v>
      </c>
      <c r="K185" s="120" t="str">
        <f>CONCATENATE(D238,D185, " Curncy")</f>
        <v>EURUSD Curncy</v>
      </c>
      <c r="L185" s="120">
        <f>IF(D185 = D238,1,_xll.BDP(K185,$L$3))</f>
        <v>1</v>
      </c>
      <c r="M185" s="260">
        <f>IF(D185 = D238,1,_xll.BDP(K185,$M$3)*L185)</f>
        <v>1.1314</v>
      </c>
      <c r="N185" s="126">
        <f>H185*J185*T185/M185</f>
        <v>0</v>
      </c>
      <c r="O185" s="268">
        <f>N185 / Y238</f>
        <v>0</v>
      </c>
      <c r="P185" s="128">
        <f>IF(OR(OR(J185=0,G185 = "#N/A N/A"),G185="#N/A Real Time"),0,G185*J185*T185/M185)</f>
        <v>-2841794.9443167755</v>
      </c>
      <c r="Q185" s="273">
        <f>P185 / Y238*100</f>
        <v>-0.96225481109076227</v>
      </c>
      <c r="R185" s="129">
        <f>IF(Q185&lt;0,Q185,0)</f>
        <v>-0.96225481109076227</v>
      </c>
      <c r="S185" s="273">
        <f>IF(Q185&gt;0,Q185,0)</f>
        <v>0</v>
      </c>
      <c r="T185" s="120">
        <f>IF(EXACT(D185,UPPER(D185)),1,0.01)/V185</f>
        <v>1</v>
      </c>
      <c r="U185" s="120">
        <v>0</v>
      </c>
      <c r="V185" s="120">
        <v>1</v>
      </c>
      <c r="W185" s="127">
        <f>IF(AND(Q185&lt;0,O185&gt;0),O185,0)</f>
        <v>0</v>
      </c>
      <c r="X185" s="127">
        <f>IF(AND(Q185&gt;0,O185&gt;0),O185,0)</f>
        <v>0</v>
      </c>
      <c r="Y185" s="120"/>
      <c r="Z185" s="130">
        <f>_xll.BDH(C185,$Z$3,$D$1,$D$1)</f>
        <v>256.27999999999997</v>
      </c>
      <c r="AA185" s="130">
        <f>IF(OR(OR(F185="#N/A N/A",F185="#N/A Real Time"),OR(Z185="#N/A N/A",Z185="#N/A Real Time")),0,  F185 - Z185)</f>
        <v>3.8500000000000227</v>
      </c>
      <c r="AB185" s="177">
        <f>IF(OR(Z185=0,Z185="#N/A N/A"),0,AA185 / Z185*100)</f>
        <v>1.5022631496800465</v>
      </c>
      <c r="AC185" s="132">
        <v>-12360</v>
      </c>
      <c r="AD185" s="133">
        <f>IF(D185 = D238,1,_xll.BDP(K185,$AD$3)*L185)</f>
        <v>1.1298999999999999</v>
      </c>
      <c r="AE185" s="278">
        <f>AA185*AC185*T185/AD185 / AF238</f>
        <v>-1.4202978781785664E-4</v>
      </c>
      <c r="AF185" s="135"/>
    </row>
    <row r="186" spans="1:32" s="117" customFormat="1" ht="12" customHeight="1" x14ac:dyDescent="0.2">
      <c r="A186" s="120"/>
      <c r="B186" s="120">
        <v>29006</v>
      </c>
      <c r="C186" s="120" t="s">
        <v>1549</v>
      </c>
      <c r="D186" s="120" t="str">
        <f>_xll.BDP(C186,$D$3)</f>
        <v>USD</v>
      </c>
      <c r="E186" s="120" t="s">
        <v>1632</v>
      </c>
      <c r="F186" s="121">
        <f>_xll.BDP(C186,$F$3)</f>
        <v>37.53</v>
      </c>
      <c r="G186" s="121">
        <f>_xll.BDP(C186,$G$3)</f>
        <v>37.53</v>
      </c>
      <c r="H186" s="122">
        <f>IF(OR(OR(G186="#N/A N/A",G186="#N/A Real Time"),OR(F186="#N/A N/A",F186="#N/A Real Time")),0,  G186 - F186)</f>
        <v>0</v>
      </c>
      <c r="I186" s="123">
        <f>IF(OR(F186=0,F186="#N/A N/A"),0,H186 / F186*100)</f>
        <v>0</v>
      </c>
      <c r="J186" s="124">
        <v>92444</v>
      </c>
      <c r="K186" s="120" t="str">
        <f>CONCATENATE(D238,D186, " Curncy")</f>
        <v>EURUSD Curncy</v>
      </c>
      <c r="L186" s="120">
        <f>IF(D186 = D238,1,_xll.BDP(K186,$L$3))</f>
        <v>1</v>
      </c>
      <c r="M186" s="260">
        <f>IF(D186 = D238,1,_xll.BDP(K186,$M$3)*L186)</f>
        <v>1.1314</v>
      </c>
      <c r="N186" s="126">
        <f>H186*J186*T186/M186</f>
        <v>0</v>
      </c>
      <c r="O186" s="268">
        <f>N186 / Y238</f>
        <v>0</v>
      </c>
      <c r="P186" s="128">
        <f>IF(OR(OR(J186=0,G186 = "#N/A N/A"),G186="#N/A Real Time"),0,G186*J186*T186/M186)</f>
        <v>3066486.936538802</v>
      </c>
      <c r="Q186" s="273">
        <f>P186 / Y238*100</f>
        <v>1.0383373415919892</v>
      </c>
      <c r="R186" s="129">
        <f>IF(Q186&lt;0,Q186,0)</f>
        <v>0</v>
      </c>
      <c r="S186" s="273">
        <f>IF(Q186&gt;0,Q186,0)</f>
        <v>1.0383373415919892</v>
      </c>
      <c r="T186" s="120">
        <f>IF(EXACT(D186,UPPER(D186)),1,0.01)/V186</f>
        <v>1</v>
      </c>
      <c r="U186" s="120">
        <v>0</v>
      </c>
      <c r="V186" s="120">
        <v>1</v>
      </c>
      <c r="W186" s="127">
        <f>IF(AND(Q186&lt;0,O186&gt;0),O186,0)</f>
        <v>0</v>
      </c>
      <c r="X186" s="127">
        <f>IF(AND(Q186&gt;0,O186&gt;0),O186,0)</f>
        <v>0</v>
      </c>
      <c r="Y186" s="120"/>
      <c r="Z186" s="130">
        <f>_xll.BDH(C186,$Z$3,$D$1,$D$1)</f>
        <v>37.090000000000003</v>
      </c>
      <c r="AA186" s="130">
        <f>IF(OR(OR(F186="#N/A N/A",F186="#N/A Real Time"),OR(Z186="#N/A N/A",Z186="#N/A Real Time")),0,  F186 - Z186)</f>
        <v>0.43999999999999773</v>
      </c>
      <c r="AB186" s="177">
        <f>IF(OR(Z186=0,Z186="#N/A N/A"),0,AA186 / Z186*100)</f>
        <v>1.1863035858721964</v>
      </c>
      <c r="AC186" s="132">
        <v>92444</v>
      </c>
      <c r="AD186" s="133">
        <f>IF(D186 = D238,1,_xll.BDP(K186,$AD$3)*L186)</f>
        <v>1.1298999999999999</v>
      </c>
      <c r="AE186" s="278">
        <f>AA186*AC186*T186/AD186 / AF238</f>
        <v>1.214036218680887E-4</v>
      </c>
      <c r="AF186" s="135"/>
    </row>
    <row r="187" spans="1:32" s="117" customFormat="1" ht="12" customHeight="1" x14ac:dyDescent="0.2">
      <c r="A187" s="120"/>
      <c r="B187" s="120">
        <v>29011</v>
      </c>
      <c r="C187" s="120" t="s">
        <v>1642</v>
      </c>
      <c r="D187" s="120" t="str">
        <f>_xll.BDP(C187,$D$3)</f>
        <v>USD</v>
      </c>
      <c r="E187" s="120" t="s">
        <v>1643</v>
      </c>
      <c r="F187" s="121">
        <f>_xll.BDP(C187,$F$3)</f>
        <v>36.950000000000003</v>
      </c>
      <c r="G187" s="121">
        <f>_xll.BDP(C187,$G$3)</f>
        <v>36.950000000000003</v>
      </c>
      <c r="H187" s="122">
        <f>IF(OR(OR(G187="#N/A N/A",G187="#N/A Real Time"),OR(F187="#N/A N/A",F187="#N/A Real Time")),0,  G187 - F187)</f>
        <v>0</v>
      </c>
      <c r="I187" s="123">
        <f>IF(OR(F187=0,F187="#N/A N/A"),0,H187 / F187*100)</f>
        <v>0</v>
      </c>
      <c r="J187" s="124">
        <v>38631</v>
      </c>
      <c r="K187" s="120" t="str">
        <f>CONCATENATE(D238,D187, " Curncy")</f>
        <v>EURUSD Curncy</v>
      </c>
      <c r="L187" s="120">
        <f>IF(D187 = D238,1,_xll.BDP(K187,$L$3))</f>
        <v>1</v>
      </c>
      <c r="M187" s="260">
        <f>IF(D187 = D238,1,_xll.BDP(K187,$M$3)*L187)</f>
        <v>1.1314</v>
      </c>
      <c r="N187" s="126">
        <f>H187*J187*T187/M187</f>
        <v>0</v>
      </c>
      <c r="O187" s="268">
        <f>N187 / Y238</f>
        <v>0</v>
      </c>
      <c r="P187" s="128">
        <f>IF(OR(OR(J187=0,G187 = "#N/A N/A"),G187="#N/A Real Time"),0,G187*J187*T187/M187)</f>
        <v>1261636.4238995935</v>
      </c>
      <c r="Q187" s="273">
        <f>P187 / Y238*100</f>
        <v>0.42720032322268842</v>
      </c>
      <c r="R187" s="129">
        <f>IF(Q187&lt;0,Q187,0)</f>
        <v>0</v>
      </c>
      <c r="S187" s="273">
        <f>IF(Q187&gt;0,Q187,0)</f>
        <v>0.42720032322268842</v>
      </c>
      <c r="T187" s="120">
        <f>IF(EXACT(D187,UPPER(D187)),1,0.01)/V187</f>
        <v>1</v>
      </c>
      <c r="U187" s="120">
        <v>0</v>
      </c>
      <c r="V187" s="120">
        <v>1</v>
      </c>
      <c r="W187" s="127">
        <f>IF(AND(Q187&lt;0,O187&gt;0),O187,0)</f>
        <v>0</v>
      </c>
      <c r="X187" s="127">
        <f>IF(AND(Q187&gt;0,O187&gt;0),O187,0)</f>
        <v>0</v>
      </c>
      <c r="Y187" s="120"/>
      <c r="Z187" s="130">
        <f>_xll.BDH(C187,$Z$3,$D$1,$D$1)</f>
        <v>36.409999999999997</v>
      </c>
      <c r="AA187" s="130">
        <f>IF(OR(OR(F187="#N/A N/A",F187="#N/A Real Time"),OR(Z187="#N/A N/A",Z187="#N/A Real Time")),0,  F187 - Z187)</f>
        <v>0.54000000000000625</v>
      </c>
      <c r="AB187" s="177">
        <f>IF(OR(Z187=0,Z187="#N/A N/A"),0,AA187 / Z187*100)</f>
        <v>1.4831090359791439</v>
      </c>
      <c r="AC187" s="132">
        <v>38631</v>
      </c>
      <c r="AD187" s="133">
        <f>IF(D187 = D238,1,_xll.BDP(K187,$AD$3)*L187)</f>
        <v>1.1298999999999999</v>
      </c>
      <c r="AE187" s="278">
        <f>AA187*AC187*T187/AD187 / AF238</f>
        <v>6.2262986507029204E-5</v>
      </c>
      <c r="AF187" s="135"/>
    </row>
    <row r="188" spans="1:32" x14ac:dyDescent="0.2">
      <c r="A188" s="120"/>
      <c r="B188" s="120">
        <v>26423</v>
      </c>
      <c r="C188" s="120" t="s">
        <v>54</v>
      </c>
      <c r="D188" s="120" t="str">
        <f>_xll.BDP(C188,$D$3)</f>
        <v>USD</v>
      </c>
      <c r="E188" s="120" t="s">
        <v>323</v>
      </c>
      <c r="F188" s="121">
        <f>_xll.BDP(C188,$F$3)</f>
        <v>4.22</v>
      </c>
      <c r="G188" s="121">
        <f>_xll.BDP(C188,$G$3)</f>
        <v>4.22</v>
      </c>
      <c r="H188" s="122">
        <f>IF(OR(OR(G188="#N/A N/A",G188="#N/A Real Time"),OR(F188="#N/A N/A",F188="#N/A Real Time")),0,  G188 - F188)</f>
        <v>0</v>
      </c>
      <c r="I188" s="123">
        <f>IF(OR(F188=0,F188="#N/A N/A"),0,H188 / F188*100)</f>
        <v>0</v>
      </c>
      <c r="J188" s="124">
        <v>-1567435</v>
      </c>
      <c r="K188" s="120" t="str">
        <f>CONCATENATE(D238,D188, " Curncy")</f>
        <v>EURUSD Curncy</v>
      </c>
      <c r="L188" s="120">
        <f>IF(D188 = D238,1,_xll.BDP(K188,$L$3))</f>
        <v>1</v>
      </c>
      <c r="M188" s="260">
        <f>IF(D188 = D238,1,_xll.BDP(K188,$M$3)*L188)</f>
        <v>1.1314</v>
      </c>
      <c r="N188" s="126">
        <f>H188*J188*T188/M188</f>
        <v>0</v>
      </c>
      <c r="O188" s="268">
        <f>N188 / Y238</f>
        <v>0</v>
      </c>
      <c r="P188" s="128">
        <f>IF(OR(OR(J188=0,G188 = "#N/A N/A"),G188="#N/A Real Time"),0,G188*J188*T188/M188)</f>
        <v>-5846363.5319073712</v>
      </c>
      <c r="Q188" s="273">
        <f>P188 / Y238*100</f>
        <v>-1.9796260976584921</v>
      </c>
      <c r="R188" s="129">
        <f>IF(Q188&lt;0,Q188,0)</f>
        <v>-1.9796260976584921</v>
      </c>
      <c r="S188" s="273">
        <f>IF(Q188&gt;0,Q188,0)</f>
        <v>0</v>
      </c>
      <c r="T188" s="120">
        <f>IF(EXACT(D188,UPPER(D188)),1,0.01)/V188</f>
        <v>1</v>
      </c>
      <c r="U188" s="120">
        <v>0</v>
      </c>
      <c r="V188" s="120">
        <v>1</v>
      </c>
      <c r="W188" s="127">
        <f>IF(AND(Q188&lt;0,O188&gt;0),O188,0)</f>
        <v>0</v>
      </c>
      <c r="X188" s="127">
        <f>IF(AND(Q188&gt;0,O188&gt;0),O188,0)</f>
        <v>0</v>
      </c>
      <c r="Y188" s="120"/>
      <c r="Z188" s="130">
        <f>_xll.BDH(C188,$Z$3,$D$1,$D$1)</f>
        <v>4.16</v>
      </c>
      <c r="AA188" s="130">
        <f>IF(OR(OR(F188="#N/A N/A",F188="#N/A Real Time"),OR(Z188="#N/A N/A",Z188="#N/A Real Time")),0,  F188 - Z188)</f>
        <v>5.9999999999999609E-2</v>
      </c>
      <c r="AB188" s="177">
        <f>IF(OR(Z188=0,Z188="#N/A N/A"),0,AA188 / Z188*100)</f>
        <v>1.4423076923076827</v>
      </c>
      <c r="AC188" s="132">
        <v>-1567435</v>
      </c>
      <c r="AD188" s="133">
        <f>IF(D188 = D238,1,_xll.BDP(K188,$AD$3)*L188)</f>
        <v>1.1298999999999999</v>
      </c>
      <c r="AE188" s="278">
        <f>AA188*AC188*T188/AD188 / AF238</f>
        <v>-2.806991053691582E-4</v>
      </c>
      <c r="AF188" s="135"/>
    </row>
    <row r="189" spans="1:32" s="117" customFormat="1" ht="12" customHeight="1" x14ac:dyDescent="0.2">
      <c r="A189" s="120"/>
      <c r="B189" s="120">
        <v>19644</v>
      </c>
      <c r="C189" s="120" t="s">
        <v>53</v>
      </c>
      <c r="D189" s="120" t="str">
        <f>_xll.BDP(C189,$D$3)</f>
        <v>USD</v>
      </c>
      <c r="E189" s="120" t="s">
        <v>322</v>
      </c>
      <c r="F189" s="121">
        <f>_xll.BDP(C189,$F$3)</f>
        <v>25.61</v>
      </c>
      <c r="G189" s="121">
        <f>_xll.BDP(C189,$G$3)</f>
        <v>25.61</v>
      </c>
      <c r="H189" s="122">
        <f>IF(OR(OR(G189="#N/A N/A",G189="#N/A Real Time"),OR(F189="#N/A N/A",F189="#N/A Real Time")),0,  G189 - F189)</f>
        <v>0</v>
      </c>
      <c r="I189" s="123">
        <f>IF(OR(F189=0,F189="#N/A N/A"),0,H189 / F189*100)</f>
        <v>0</v>
      </c>
      <c r="J189" s="124">
        <v>143462</v>
      </c>
      <c r="K189" s="120" t="str">
        <f>CONCATENATE(D238,D189, " Curncy")</f>
        <v>EURUSD Curncy</v>
      </c>
      <c r="L189" s="120">
        <f>IF(D189 = D238,1,_xll.BDP(K189,$L$3))</f>
        <v>1</v>
      </c>
      <c r="M189" s="260">
        <f>IF(D189 = D238,1,_xll.BDP(K189,$M$3)*L189)</f>
        <v>1.1314</v>
      </c>
      <c r="N189" s="126">
        <f>H189*J189*T189/M189</f>
        <v>0</v>
      </c>
      <c r="O189" s="268">
        <f>N189 / Y238</f>
        <v>0</v>
      </c>
      <c r="P189" s="128">
        <f>IF(OR(OR(J189=0,G189 = "#N/A N/A"),G189="#N/A Real Time"),0,G189*J189*T189/M189)</f>
        <v>3247358.8651228566</v>
      </c>
      <c r="Q189" s="273">
        <f>P189 / Y238*100</f>
        <v>1.0995820432265455</v>
      </c>
      <c r="R189" s="129">
        <f>IF(Q189&lt;0,Q189,0)</f>
        <v>0</v>
      </c>
      <c r="S189" s="273">
        <f>IF(Q189&gt;0,Q189,0)</f>
        <v>1.0995820432265455</v>
      </c>
      <c r="T189" s="120">
        <f>IF(EXACT(D189,UPPER(D189)),1,0.01)/V189</f>
        <v>1</v>
      </c>
      <c r="U189" s="120">
        <v>0</v>
      </c>
      <c r="V189" s="120">
        <v>1</v>
      </c>
      <c r="W189" s="127">
        <f>IF(AND(Q189&lt;0,O189&gt;0),O189,0)</f>
        <v>0</v>
      </c>
      <c r="X189" s="127">
        <f>IF(AND(Q189&gt;0,O189&gt;0),O189,0)</f>
        <v>0</v>
      </c>
      <c r="Y189" s="120"/>
      <c r="Z189" s="130">
        <f>_xll.BDH(C189,$Z$3,$D$1,$D$1)</f>
        <v>24.57</v>
      </c>
      <c r="AA189" s="130">
        <f>IF(OR(OR(F189="#N/A N/A",F189="#N/A Real Time"),OR(Z189="#N/A N/A",Z189="#N/A Real Time")),0,  F189 - Z189)</f>
        <v>1.0399999999999991</v>
      </c>
      <c r="AB189" s="177">
        <f>IF(OR(Z189=0,Z189="#N/A N/A"),0,AA189 / Z189*100)</f>
        <v>4.232804232804229</v>
      </c>
      <c r="AC189" s="132">
        <v>143462</v>
      </c>
      <c r="AD189" s="133">
        <f>IF(D189 = D238,1,_xll.BDP(K189,$AD$3)*L189)</f>
        <v>1.1298999999999999</v>
      </c>
      <c r="AE189" s="278">
        <f>AA189*AC189*T189/AD189 / AF238</f>
        <v>4.4531821369146849E-4</v>
      </c>
      <c r="AF189" s="135"/>
    </row>
    <row r="190" spans="1:32" x14ac:dyDescent="0.2">
      <c r="A190" s="209"/>
      <c r="B190" s="120">
        <v>28172</v>
      </c>
      <c r="C190" s="120" t="s">
        <v>1457</v>
      </c>
      <c r="D190" s="120" t="str">
        <f>_xll.BDP(C190,$D$3)</f>
        <v>USD</v>
      </c>
      <c r="E190" s="120" t="s">
        <v>1458</v>
      </c>
      <c r="F190" s="121">
        <f>_xll.BDP(C190,$F$3)</f>
        <v>5.96</v>
      </c>
      <c r="G190" s="121">
        <f>_xll.BDP(C190,$G$3)</f>
        <v>5.96</v>
      </c>
      <c r="H190" s="122">
        <f>IF(OR(OR(G190="#N/A N/A",G190="#N/A Real Time"),OR(F190="#N/A N/A",F190="#N/A Real Time")),0,  G190 - F190)</f>
        <v>0</v>
      </c>
      <c r="I190" s="123">
        <f>IF(OR(F190=0,F190="#N/A N/A"),0,H190 / F190*100)</f>
        <v>0</v>
      </c>
      <c r="J190" s="124">
        <v>279209</v>
      </c>
      <c r="K190" s="120" t="str">
        <f>CONCATENATE(D238,D190, " Curncy")</f>
        <v>EURUSD Curncy</v>
      </c>
      <c r="L190" s="120">
        <f>IF(D190 = D238,1,_xll.BDP(K190,$L$3))</f>
        <v>1</v>
      </c>
      <c r="M190" s="260">
        <f>IF(D190 = D238,1,_xll.BDP(K190,$M$3)*L190)</f>
        <v>1.1314</v>
      </c>
      <c r="N190" s="126">
        <f>H190*J190*T190/M190</f>
        <v>0</v>
      </c>
      <c r="O190" s="268">
        <f>N190 / Y238</f>
        <v>0</v>
      </c>
      <c r="P190" s="128">
        <f>IF(OR(OR(J190=0,G190 = "#N/A N/A"),G190="#N/A Real Time"),0,G190*J190*T190/M190)</f>
        <v>1470819.904543044</v>
      </c>
      <c r="Q190" s="273">
        <f>P190 / Y238*100</f>
        <v>0.49803154595127452</v>
      </c>
      <c r="R190" s="129">
        <f>IF(Q190&lt;0,Q190,0)</f>
        <v>0</v>
      </c>
      <c r="S190" s="273">
        <f>IF(Q190&gt;0,Q190,0)</f>
        <v>0.49803154595127452</v>
      </c>
      <c r="T190" s="120">
        <f>IF(EXACT(D190,UPPER(D190)),1,0.01)/V190</f>
        <v>1</v>
      </c>
      <c r="U190" s="120">
        <v>0</v>
      </c>
      <c r="V190" s="120">
        <v>1</v>
      </c>
      <c r="W190" s="127">
        <f>IF(AND(Q190&lt;0,O190&gt;0),O190,0)</f>
        <v>0</v>
      </c>
      <c r="X190" s="127">
        <f>IF(AND(Q190&gt;0,O190&gt;0),O190,0)</f>
        <v>0</v>
      </c>
      <c r="Y190" s="209"/>
      <c r="Z190" s="130">
        <f>_xll.BDH(C190,$Z$3,$D$1,$D$1)</f>
        <v>5.92</v>
      </c>
      <c r="AA190" s="130">
        <f>IF(OR(OR(F190="#N/A N/A",F190="#N/A Real Time"),OR(Z190="#N/A N/A",Z190="#N/A Real Time")),0,  F190 - Z190)</f>
        <v>4.0000000000000036E-2</v>
      </c>
      <c r="AB190" s="177">
        <f>IF(OR(Z190=0,Z190="#N/A N/A"),0,AA190 / Z190*100)</f>
        <v>0.67567567567567632</v>
      </c>
      <c r="AC190" s="132">
        <v>279209</v>
      </c>
      <c r="AD190" s="133">
        <f>IF(D190 = D238,1,_xll.BDP(K190,$AD$3)*L190)</f>
        <v>1.1298999999999999</v>
      </c>
      <c r="AE190" s="278">
        <f>AA190*AC190*T190/AD190 / AF238</f>
        <v>3.3334169736339035E-5</v>
      </c>
      <c r="AF190" s="224"/>
    </row>
    <row r="191" spans="1:32" x14ac:dyDescent="0.2">
      <c r="A191" s="120"/>
      <c r="B191" s="120">
        <v>26745</v>
      </c>
      <c r="C191" s="120" t="s">
        <v>52</v>
      </c>
      <c r="D191" s="120" t="str">
        <f>_xll.BDP(C191,$D$3)</f>
        <v>USD</v>
      </c>
      <c r="E191" s="120" t="s">
        <v>300</v>
      </c>
      <c r="F191" s="121">
        <f>_xll.BDP(C191,$F$3)</f>
        <v>18.059999999999999</v>
      </c>
      <c r="G191" s="121">
        <f>_xll.BDP(C191,$G$3)</f>
        <v>18.059999999999999</v>
      </c>
      <c r="H191" s="122">
        <f>IF(OR(OR(G191="#N/A N/A",G191="#N/A Real Time"),OR(F191="#N/A N/A",F191="#N/A Real Time")),0,  G191 - F191)</f>
        <v>0</v>
      </c>
      <c r="I191" s="123">
        <f>IF(OR(F191=0,F191="#N/A N/A"),0,H191 / F191*100)</f>
        <v>0</v>
      </c>
      <c r="J191" s="124">
        <v>-695839</v>
      </c>
      <c r="K191" s="120" t="str">
        <f>CONCATENATE(D238,D191, " Curncy")</f>
        <v>EURUSD Curncy</v>
      </c>
      <c r="L191" s="120">
        <f>IF(D191 = D238,1,_xll.BDP(K191,$L$3))</f>
        <v>1</v>
      </c>
      <c r="M191" s="260">
        <f>IF(D191 = D238,1,_xll.BDP(K191,$M$3)*L191)</f>
        <v>1.1314</v>
      </c>
      <c r="N191" s="126">
        <f>H191*J191*T191/M191</f>
        <v>0</v>
      </c>
      <c r="O191" s="268">
        <f>N191 / Y238</f>
        <v>0</v>
      </c>
      <c r="P191" s="128">
        <f>IF(OR(OR(J191=0,G191 = "#N/A N/A"),G191="#N/A Real Time"),0,G191*J191*T191/M191)</f>
        <v>-11107346.950680573</v>
      </c>
      <c r="Q191" s="273">
        <f>P191 / Y238*100</f>
        <v>-3.7610377424034453</v>
      </c>
      <c r="R191" s="129">
        <f>IF(Q191&lt;0,Q191,0)</f>
        <v>-3.7610377424034453</v>
      </c>
      <c r="S191" s="273">
        <f>IF(Q191&gt;0,Q191,0)</f>
        <v>0</v>
      </c>
      <c r="T191" s="120">
        <f>IF(EXACT(D191,UPPER(D191)),1,0.01)/V191</f>
        <v>1</v>
      </c>
      <c r="U191" s="120">
        <v>0</v>
      </c>
      <c r="V191" s="120">
        <v>1</v>
      </c>
      <c r="W191" s="127">
        <f>IF(AND(Q191&lt;0,O191&gt;0),O191,0)</f>
        <v>0</v>
      </c>
      <c r="X191" s="127">
        <f>IF(AND(Q191&gt;0,O191&gt;0),O191,0)</f>
        <v>0</v>
      </c>
      <c r="Y191" s="120"/>
      <c r="Z191" s="130">
        <f>_xll.BDH(C191,$Z$3,$D$1,$D$1)</f>
        <v>17.63</v>
      </c>
      <c r="AA191" s="130">
        <f>IF(OR(OR(F191="#N/A N/A",F191="#N/A Real Time"),OR(Z191="#N/A N/A",Z191="#N/A Real Time")),0,  F191 - Z191)</f>
        <v>0.42999999999999972</v>
      </c>
      <c r="AB191" s="177">
        <f>IF(OR(Z191=0,Z191="#N/A N/A"),0,AA191 / Z191*100)</f>
        <v>2.4390243902439011</v>
      </c>
      <c r="AC191" s="132">
        <v>-695839</v>
      </c>
      <c r="AD191" s="133">
        <f>IF(D191 = D238,1,_xll.BDP(K191,$AD$3)*L191)</f>
        <v>1.1298999999999999</v>
      </c>
      <c r="AE191" s="278">
        <f>AA191*AC191*T191/AD191 / AF238</f>
        <v>-8.9305346479883212E-4</v>
      </c>
      <c r="AF191" s="135"/>
    </row>
    <row r="192" spans="1:32" x14ac:dyDescent="0.2">
      <c r="A192" s="209"/>
      <c r="B192" s="120">
        <v>24143</v>
      </c>
      <c r="C192" s="120" t="s">
        <v>49</v>
      </c>
      <c r="D192" s="120" t="str">
        <f>_xll.BDP(C192,$D$3)</f>
        <v>USD</v>
      </c>
      <c r="E192" s="120" t="s">
        <v>320</v>
      </c>
      <c r="F192" s="121">
        <f>_xll.BDP(C192,$F$3)</f>
        <v>3.47</v>
      </c>
      <c r="G192" s="121">
        <f>_xll.BDP(C192,$G$3)</f>
        <v>3.47</v>
      </c>
      <c r="H192" s="122">
        <f>IF(OR(OR(G192="#N/A N/A",G192="#N/A Real Time"),OR(F192="#N/A N/A",F192="#N/A Real Time")),0,  G192 - F192)</f>
        <v>0</v>
      </c>
      <c r="I192" s="123">
        <f>IF(OR(F192=0,F192="#N/A N/A"),0,H192 / F192*100)</f>
        <v>0</v>
      </c>
      <c r="J192" s="124">
        <v>1680022</v>
      </c>
      <c r="K192" s="120" t="str">
        <f>CONCATENATE(D238,D192, " Curncy")</f>
        <v>EURUSD Curncy</v>
      </c>
      <c r="L192" s="120">
        <f>IF(D192 = D238,1,_xll.BDP(K192,$L$3))</f>
        <v>1</v>
      </c>
      <c r="M192" s="260">
        <f>IF(D192 = D238,1,_xll.BDP(K192,$M$3)*L192)</f>
        <v>1.1314</v>
      </c>
      <c r="N192" s="126">
        <f>H192*J192*T192/M192</f>
        <v>0</v>
      </c>
      <c r="O192" s="268">
        <f>N192 / Y238</f>
        <v>0</v>
      </c>
      <c r="P192" s="128">
        <f>IF(OR(OR(J192=0,G192 = "#N/A N/A"),G192="#N/A Real Time"),0,G192*J192*T192/M192)</f>
        <v>5152621.831359379</v>
      </c>
      <c r="Q192" s="273">
        <f>P192 / Y238*100</f>
        <v>1.7447195325871383</v>
      </c>
      <c r="R192" s="129">
        <f>IF(Q192&lt;0,Q192,0)</f>
        <v>0</v>
      </c>
      <c r="S192" s="273">
        <f>IF(Q192&gt;0,Q192,0)</f>
        <v>1.7447195325871383</v>
      </c>
      <c r="T192" s="120">
        <f>IF(EXACT(D192,UPPER(D192)),1,0.01)/V192</f>
        <v>1</v>
      </c>
      <c r="U192" s="120">
        <v>0</v>
      </c>
      <c r="V192" s="120">
        <v>1</v>
      </c>
      <c r="W192" s="127">
        <f>IF(AND(Q192&lt;0,O192&gt;0),O192,0)</f>
        <v>0</v>
      </c>
      <c r="X192" s="127">
        <f>IF(AND(Q192&gt;0,O192&gt;0),O192,0)</f>
        <v>0</v>
      </c>
      <c r="Y192" s="209"/>
      <c r="Z192" s="130">
        <f>_xll.BDH(C192,$Z$3,$D$1,$D$1)</f>
        <v>3.4699999999999998</v>
      </c>
      <c r="AA192" s="130">
        <f>IF(OR(OR(F192="#N/A N/A",F192="#N/A Real Time"),OR(Z192="#N/A N/A",Z192="#N/A Real Time")),0,  F192 - Z192)</f>
        <v>4.4408920985006262E-16</v>
      </c>
      <c r="AB192" s="177">
        <f>IF(OR(Z192=0,Z192="#N/A N/A"),0,AA192 / Z192*100)</f>
        <v>1.2797959938042151E-14</v>
      </c>
      <c r="AC192" s="132">
        <v>1680022</v>
      </c>
      <c r="AD192" s="133">
        <f>IF(D192 = D238,1,_xll.BDP(K192,$AD$3)*L192)</f>
        <v>1.1298999999999999</v>
      </c>
      <c r="AE192" s="278">
        <f>AA192*AC192*T192/AD192 / AF238</f>
        <v>2.2268216139414855E-18</v>
      </c>
      <c r="AF192" s="224"/>
    </row>
    <row r="193" spans="1:32" s="117" customFormat="1" ht="12" customHeight="1" x14ac:dyDescent="0.2">
      <c r="A193" s="120"/>
      <c r="B193" s="120">
        <v>25963</v>
      </c>
      <c r="C193" s="120" t="s">
        <v>1637</v>
      </c>
      <c r="D193" s="120" t="str">
        <f>_xll.BDP(C193,$D$3)</f>
        <v>USD</v>
      </c>
      <c r="E193" s="120" t="s">
        <v>1638</v>
      </c>
      <c r="F193" s="121">
        <f>_xll.BDP(C193,$F$3)</f>
        <v>504.52</v>
      </c>
      <c r="G193" s="121">
        <f>_xll.BDP(C193,$G$3)</f>
        <v>504.52</v>
      </c>
      <c r="H193" s="122">
        <f>IF(OR(OR(G193="#N/A N/A",G193="#N/A Real Time"),OR(F193="#N/A N/A",F193="#N/A Real Time")),0,  G193 - F193)</f>
        <v>0</v>
      </c>
      <c r="I193" s="123">
        <f>IF(OR(F193=0,F193="#N/A N/A"),0,H193 / F193*100)</f>
        <v>0</v>
      </c>
      <c r="J193" s="124">
        <v>8777</v>
      </c>
      <c r="K193" s="120" t="str">
        <f>CONCATENATE(D238,D193, " Curncy")</f>
        <v>EURUSD Curncy</v>
      </c>
      <c r="L193" s="120">
        <f>IF(D193 = D238,1,_xll.BDP(K193,$L$3))</f>
        <v>1</v>
      </c>
      <c r="M193" s="260">
        <f>IF(D193 = D238,1,_xll.BDP(K193,$M$3)*L193)</f>
        <v>1.1314</v>
      </c>
      <c r="N193" s="126">
        <f>H193*J193*T193/M193</f>
        <v>0</v>
      </c>
      <c r="O193" s="268">
        <f>N193 / Y238</f>
        <v>0</v>
      </c>
      <c r="P193" s="128">
        <f>IF(OR(OR(J193=0,G193 = "#N/A N/A"),G193="#N/A Real Time"),0,G193*J193*T193/M193)</f>
        <v>3913887.2547286549</v>
      </c>
      <c r="Q193" s="273">
        <f>P193 / Y238*100</f>
        <v>1.3252739605513386</v>
      </c>
      <c r="R193" s="129">
        <f>IF(Q193&lt;0,Q193,0)</f>
        <v>0</v>
      </c>
      <c r="S193" s="273">
        <f>IF(Q193&gt;0,Q193,0)</f>
        <v>1.3252739605513386</v>
      </c>
      <c r="T193" s="120">
        <f>IF(EXACT(D193,UPPER(D193)),1,0.01)/V193</f>
        <v>1</v>
      </c>
      <c r="U193" s="120">
        <v>0</v>
      </c>
      <c r="V193" s="120">
        <v>1</v>
      </c>
      <c r="W193" s="127">
        <f>IF(AND(Q193&lt;0,O193&gt;0),O193,0)</f>
        <v>0</v>
      </c>
      <c r="X193" s="127">
        <f>IF(AND(Q193&gt;0,O193&gt;0),O193,0)</f>
        <v>0</v>
      </c>
      <c r="Y193" s="120"/>
      <c r="Z193" s="130">
        <f>_xll.BDH(C193,$Z$3,$D$1,$D$1)</f>
        <v>503.73</v>
      </c>
      <c r="AA193" s="130">
        <f>IF(OR(OR(F193="#N/A N/A",F193="#N/A Real Time"),OR(Z193="#N/A N/A",Z193="#N/A Real Time")),0,  F193 - Z193)</f>
        <v>0.78999999999996362</v>
      </c>
      <c r="AB193" s="177">
        <f>IF(OR(Z193=0,Z193="#N/A N/A"),0,AA193 / Z193*100)</f>
        <v>0.15683004784308333</v>
      </c>
      <c r="AC193" s="132">
        <v>8777</v>
      </c>
      <c r="AD193" s="133">
        <f>IF(D193 = D238,1,_xll.BDP(K193,$AD$3)*L193)</f>
        <v>1.1298999999999999</v>
      </c>
      <c r="AE193" s="278">
        <f>AA193*AC193*T193/AD193 / AF238</f>
        <v>2.0695381071429363E-5</v>
      </c>
      <c r="AF193" s="135"/>
    </row>
    <row r="194" spans="1:32" x14ac:dyDescent="0.2">
      <c r="A194" s="120"/>
      <c r="B194" s="120">
        <v>2804</v>
      </c>
      <c r="C194" s="120" t="s">
        <v>1656</v>
      </c>
      <c r="D194" s="120" t="str">
        <f>_xll.BDP(C194,$D$3)</f>
        <v>USD</v>
      </c>
      <c r="E194" s="120" t="s">
        <v>1657</v>
      </c>
      <c r="F194" s="121">
        <f>_xll.BDP(C194,$F$3)</f>
        <v>120.95</v>
      </c>
      <c r="G194" s="121">
        <f>_xll.BDP(C194,$G$3)</f>
        <v>120.95</v>
      </c>
      <c r="H194" s="122">
        <f>IF(OR(OR(G194="#N/A N/A",G194="#N/A Real Time"),OR(F194="#N/A N/A",F194="#N/A Real Time")),0,  G194 - F194)</f>
        <v>0</v>
      </c>
      <c r="I194" s="123">
        <f>IF(OR(F194=0,F194="#N/A N/A"),0,H194 / F194*100)</f>
        <v>0</v>
      </c>
      <c r="J194" s="124">
        <v>27500</v>
      </c>
      <c r="K194" s="120" t="str">
        <f>CONCATENATE(D238,D194, " Curncy")</f>
        <v>EURUSD Curncy</v>
      </c>
      <c r="L194" s="120">
        <f>IF(D194 = D238,1,_xll.BDP(K194,$L$3))</f>
        <v>1</v>
      </c>
      <c r="M194" s="260">
        <f>IF(D194 = D238,1,_xll.BDP(K194,$M$3)*L194)</f>
        <v>1.1314</v>
      </c>
      <c r="N194" s="126">
        <f>H194*J194*T194/M194</f>
        <v>0</v>
      </c>
      <c r="O194" s="268">
        <f>N194 / Y238</f>
        <v>0</v>
      </c>
      <c r="P194" s="128">
        <f>IF(OR(OR(J194=0,G194 = "#N/A N/A"),G194="#N/A Real Time"),0,G194*J194*T194/M194)</f>
        <v>2939831.1826056214</v>
      </c>
      <c r="Q194" s="273">
        <f>P194 / Y238*100</f>
        <v>0.99545067631085571</v>
      </c>
      <c r="R194" s="129">
        <f>IF(Q194&lt;0,Q194,0)</f>
        <v>0</v>
      </c>
      <c r="S194" s="273">
        <f>IF(Q194&gt;0,Q194,0)</f>
        <v>0.99545067631085571</v>
      </c>
      <c r="T194" s="120">
        <f>IF(EXACT(D194,UPPER(D194)),1,0.01)/V194</f>
        <v>1</v>
      </c>
      <c r="U194" s="120">
        <v>0</v>
      </c>
      <c r="V194" s="120">
        <v>1</v>
      </c>
      <c r="W194" s="127">
        <f>IF(AND(Q194&lt;0,O194&gt;0),O194,0)</f>
        <v>0</v>
      </c>
      <c r="X194" s="127">
        <f>IF(AND(Q194&gt;0,O194&gt;0),O194,0)</f>
        <v>0</v>
      </c>
      <c r="Y194" s="120"/>
      <c r="Z194" s="130">
        <f>_xll.BDH(C194,$Z$3,$D$1,$D$1)</f>
        <v>120.33</v>
      </c>
      <c r="AA194" s="130">
        <f>IF(OR(OR(F194="#N/A N/A",F194="#N/A Real Time"),OR(Z194="#N/A N/A",Z194="#N/A Real Time")),0,  F194 - Z194)</f>
        <v>0.62000000000000455</v>
      </c>
      <c r="AB194" s="177">
        <f>IF(OR(Z194=0,Z194="#N/A N/A"),0,AA194 / Z194*100)</f>
        <v>0.51524972990941953</v>
      </c>
      <c r="AC194" s="132">
        <v>27500</v>
      </c>
      <c r="AD194" s="133">
        <f>IF(D194 = D238,1,_xll.BDP(K194,$AD$3)*L194)</f>
        <v>1.1298999999999999</v>
      </c>
      <c r="AE194" s="278">
        <f>AA194*AC194*T194/AD194 / AF238</f>
        <v>5.0889082551474364E-5</v>
      </c>
      <c r="AF194" s="135"/>
    </row>
    <row r="195" spans="1:32" s="117" customFormat="1" ht="12" customHeight="1" x14ac:dyDescent="0.2">
      <c r="A195" s="120"/>
      <c r="B195" s="120">
        <v>18529</v>
      </c>
      <c r="C195" s="120" t="s">
        <v>43</v>
      </c>
      <c r="D195" s="120" t="str">
        <f>_xll.BDP(C195,$D$3)</f>
        <v>USD</v>
      </c>
      <c r="E195" s="120" t="s">
        <v>290</v>
      </c>
      <c r="F195" s="121">
        <f>_xll.BDP(C195,$F$3)</f>
        <v>33.93</v>
      </c>
      <c r="G195" s="121">
        <f>_xll.BDP(C195,$G$3)</f>
        <v>33.93</v>
      </c>
      <c r="H195" s="122">
        <f>IF(OR(OR(G195="#N/A N/A",G195="#N/A Real Time"),OR(F195="#N/A N/A",F195="#N/A Real Time")),0,  G195 - F195)</f>
        <v>0</v>
      </c>
      <c r="I195" s="123">
        <f>IF(OR(F195=0,F195="#N/A N/A"),0,H195 / F195*100)</f>
        <v>0</v>
      </c>
      <c r="J195" s="124">
        <v>-239992</v>
      </c>
      <c r="K195" s="120" t="str">
        <f>CONCATENATE(D238,D195, " Curncy")</f>
        <v>EURUSD Curncy</v>
      </c>
      <c r="L195" s="120">
        <f>IF(D195 = D238,1,_xll.BDP(K195,$L$3))</f>
        <v>1</v>
      </c>
      <c r="M195" s="260">
        <f>IF(D195 = D238,1,_xll.BDP(K195,$M$3)*L195)</f>
        <v>1.1314</v>
      </c>
      <c r="N195" s="126">
        <f>H195*J195*T195/M195</f>
        <v>0</v>
      </c>
      <c r="O195" s="268">
        <f>N195 / Y238</f>
        <v>0</v>
      </c>
      <c r="P195" s="128">
        <f>IF(OR(OR(J195=0,G195 = "#N/A N/A"),G195="#N/A Real Time"),0,G195*J195*T195/M195)</f>
        <v>-7197214.5660243947</v>
      </c>
      <c r="Q195" s="273">
        <f>P195 / Y238*100</f>
        <v>-2.4370352113053424</v>
      </c>
      <c r="R195" s="129">
        <f>IF(Q195&lt;0,Q195,0)</f>
        <v>-2.4370352113053424</v>
      </c>
      <c r="S195" s="273">
        <f>IF(Q195&gt;0,Q195,0)</f>
        <v>0</v>
      </c>
      <c r="T195" s="120">
        <f>IF(EXACT(D195,UPPER(D195)),1,0.01)/V195</f>
        <v>1</v>
      </c>
      <c r="U195" s="120">
        <v>0</v>
      </c>
      <c r="V195" s="120">
        <v>1</v>
      </c>
      <c r="W195" s="127">
        <f>IF(AND(Q195&lt;0,O195&gt;0),O195,0)</f>
        <v>0</v>
      </c>
      <c r="X195" s="127">
        <f>IF(AND(Q195&gt;0,O195&gt;0),O195,0)</f>
        <v>0</v>
      </c>
      <c r="Y195" s="120"/>
      <c r="Z195" s="130">
        <f>_xll.BDH(C195,$Z$3,$D$1,$D$1)</f>
        <v>33.090000000000003</v>
      </c>
      <c r="AA195" s="130">
        <f>IF(OR(OR(F195="#N/A N/A",F195="#N/A Real Time"),OR(Z195="#N/A N/A",Z195="#N/A Real Time")),0,  F195 - Z195)</f>
        <v>0.83999999999999631</v>
      </c>
      <c r="AB195" s="177">
        <f>IF(OR(Z195=0,Z195="#N/A N/A"),0,AA195 / Z195*100)</f>
        <v>2.5385312783318108</v>
      </c>
      <c r="AC195" s="132">
        <v>-239992</v>
      </c>
      <c r="AD195" s="133">
        <f>IF(D195 = D238,1,_xll.BDP(K195,$AD$3)*L195)</f>
        <v>1.1298999999999999</v>
      </c>
      <c r="AE195" s="278">
        <f>AA195*AC195*T195/AD195 / AF238</f>
        <v>-6.0169484268283676E-4</v>
      </c>
      <c r="AF195" s="135"/>
    </row>
    <row r="196" spans="1:32" s="117" customFormat="1" ht="12" customHeight="1" x14ac:dyDescent="0.2">
      <c r="A196" s="120"/>
      <c r="B196" s="120">
        <v>19538</v>
      </c>
      <c r="C196" s="120" t="s">
        <v>42</v>
      </c>
      <c r="D196" s="120" t="str">
        <f>_xll.BDP(C196,$D$3)</f>
        <v>USD</v>
      </c>
      <c r="E196" s="120" t="s">
        <v>317</v>
      </c>
      <c r="F196" s="121">
        <f>_xll.BDP(C196,$F$3)</f>
        <v>351.14</v>
      </c>
      <c r="G196" s="121">
        <f>_xll.BDP(C196,$G$3)</f>
        <v>351.14</v>
      </c>
      <c r="H196" s="122">
        <f>IF(OR(OR(G196="#N/A N/A",G196="#N/A Real Time"),OR(F196="#N/A N/A",F196="#N/A Real Time")),0,  G196 - F196)</f>
        <v>0</v>
      </c>
      <c r="I196" s="123">
        <f>IF(OR(F196=0,F196="#N/A N/A"),0,H196 / F196*100)</f>
        <v>0</v>
      </c>
      <c r="J196" s="124">
        <v>-8462</v>
      </c>
      <c r="K196" s="120" t="str">
        <f>CONCATENATE(D238,D196, " Curncy")</f>
        <v>EURUSD Curncy</v>
      </c>
      <c r="L196" s="120">
        <f>IF(D196 = D238,1,_xll.BDP(K196,$L$3))</f>
        <v>1</v>
      </c>
      <c r="M196" s="260">
        <f>IF(D196 = D238,1,_xll.BDP(K196,$M$3)*L196)</f>
        <v>1.1314</v>
      </c>
      <c r="N196" s="126">
        <f>H196*J196*T196/M196</f>
        <v>0</v>
      </c>
      <c r="O196" s="268">
        <f>N196 / Y238</f>
        <v>0</v>
      </c>
      <c r="P196" s="128">
        <f>IF(OR(OR(J196=0,G196 = "#N/A N/A"),G196="#N/A Real Time"),0,G196*J196*T196/M196)</f>
        <v>-2626256.5670850272</v>
      </c>
      <c r="Q196" s="273">
        <f>P196 / Y238*100</f>
        <v>-0.88927176884813874</v>
      </c>
      <c r="R196" s="129">
        <f>IF(Q196&lt;0,Q196,0)</f>
        <v>-0.88927176884813874</v>
      </c>
      <c r="S196" s="273">
        <f>IF(Q196&gt;0,Q196,0)</f>
        <v>0</v>
      </c>
      <c r="T196" s="120">
        <f>IF(EXACT(D196,UPPER(D196)),1,0.01)/V196</f>
        <v>1</v>
      </c>
      <c r="U196" s="120">
        <v>0</v>
      </c>
      <c r="V196" s="120">
        <v>1</v>
      </c>
      <c r="W196" s="127">
        <f>IF(AND(Q196&lt;0,O196&gt;0),O196,0)</f>
        <v>0</v>
      </c>
      <c r="X196" s="127">
        <f>IF(AND(Q196&gt;0,O196&gt;0),O196,0)</f>
        <v>0</v>
      </c>
      <c r="Y196" s="120"/>
      <c r="Z196" s="130">
        <f>_xll.BDH(C196,$Z$3,$D$1,$D$1)</f>
        <v>367.65</v>
      </c>
      <c r="AA196" s="130">
        <f>IF(OR(OR(F196="#N/A N/A",F196="#N/A Real Time"),OR(Z196="#N/A N/A",Z196="#N/A Real Time")),0,  F196 - Z196)</f>
        <v>-16.509999999999991</v>
      </c>
      <c r="AB196" s="177">
        <f>IF(OR(Z196=0,Z196="#N/A N/A"),0,AA196 / Z196*100)</f>
        <v>-4.490684074527401</v>
      </c>
      <c r="AC196" s="132">
        <v>-8462</v>
      </c>
      <c r="AD196" s="133">
        <f>IF(D196 = D238,1,_xll.BDP(K196,$AD$3)*L196)</f>
        <v>1.1298999999999999</v>
      </c>
      <c r="AE196" s="278">
        <f>AA196*AC196*T196/AD196 / AF238</f>
        <v>4.1698490365102382E-4</v>
      </c>
      <c r="AF196" s="135"/>
    </row>
    <row r="197" spans="1:32" s="117" customFormat="1" ht="12" customHeight="1" x14ac:dyDescent="0.2">
      <c r="A197" s="209"/>
      <c r="B197" s="120">
        <v>675</v>
      </c>
      <c r="C197" s="120" t="s">
        <v>965</v>
      </c>
      <c r="D197" s="120" t="str">
        <f>_xll.BDP(C197,$D$3)</f>
        <v>USD</v>
      </c>
      <c r="E197" s="120" t="s">
        <v>1036</v>
      </c>
      <c r="F197" s="121">
        <f>_xll.BDP(C197,$F$3)</f>
        <v>190.01</v>
      </c>
      <c r="G197" s="121">
        <f>_xll.BDP(C197,$G$3)</f>
        <v>190.01</v>
      </c>
      <c r="H197" s="122">
        <f>IF(OR(OR(G197="#N/A N/A",G197="#N/A Real Time"),OR(F197="#N/A N/A",F197="#N/A Real Time")),0,  G197 - F197)</f>
        <v>0</v>
      </c>
      <c r="I197" s="123">
        <f>IF(OR(F197=0,F197="#N/A N/A"),0,H197 / F197*100)</f>
        <v>0</v>
      </c>
      <c r="J197" s="124">
        <v>-63192</v>
      </c>
      <c r="K197" s="120" t="str">
        <f>CONCATENATE(D238,D197, " Curncy")</f>
        <v>EURUSD Curncy</v>
      </c>
      <c r="L197" s="120">
        <f>IF(D197 = D238,1,_xll.BDP(K197,$L$3))</f>
        <v>1</v>
      </c>
      <c r="M197" s="260">
        <f>IF(D197 = D238,1,_xll.BDP(K197,$M$3)*L197)</f>
        <v>1.1314</v>
      </c>
      <c r="N197" s="126">
        <f>H197*J197*T197/M197</f>
        <v>0</v>
      </c>
      <c r="O197" s="268">
        <f>N197 / Y238</f>
        <v>0</v>
      </c>
      <c r="P197" s="128">
        <f>IF(OR(OR(J197=0,G197 = "#N/A N/A"),G197="#N/A Real Time"),0,G197*J197*T197/M197)</f>
        <v>-10612614.389252255</v>
      </c>
      <c r="Q197" s="273">
        <f>P197 / Y238*100</f>
        <v>-3.5935172855211812</v>
      </c>
      <c r="R197" s="129">
        <f>IF(Q197&lt;0,Q197,0)</f>
        <v>-3.5935172855211812</v>
      </c>
      <c r="S197" s="273">
        <f>IF(Q197&gt;0,Q197,0)</f>
        <v>0</v>
      </c>
      <c r="T197" s="120">
        <f>IF(EXACT(D197,UPPER(D197)),1,0.01)/V197</f>
        <v>1</v>
      </c>
      <c r="U197" s="120">
        <v>0</v>
      </c>
      <c r="V197" s="120">
        <v>1</v>
      </c>
      <c r="W197" s="127">
        <f>IF(AND(Q197&lt;0,O197&gt;0),O197,0)</f>
        <v>0</v>
      </c>
      <c r="X197" s="127">
        <f>IF(AND(Q197&gt;0,O197&gt;0),O197,0)</f>
        <v>0</v>
      </c>
      <c r="Y197" s="209"/>
      <c r="Z197" s="130">
        <f>_xll.BDH(C197,$Z$3,$D$1,$D$1)</f>
        <v>191.54</v>
      </c>
      <c r="AA197" s="130">
        <f>IF(OR(OR(F197="#N/A N/A",F197="#N/A Real Time"),OR(Z197="#N/A N/A",Z197="#N/A Real Time")),0,  F197 - Z197)</f>
        <v>-1.5300000000000011</v>
      </c>
      <c r="AB197" s="177">
        <f>IF(OR(Z197=0,Z197="#N/A N/A"),0,AA197 / Z197*100)</f>
        <v>-0.79878876474887817</v>
      </c>
      <c r="AC197" s="132">
        <v>-63192</v>
      </c>
      <c r="AD197" s="133">
        <f>IF(D197 = D238,1,_xll.BDP(K197,$AD$3)*L197)</f>
        <v>1.1298999999999999</v>
      </c>
      <c r="AE197" s="278">
        <f>AA197*AC197*T197/AD197 / AF238</f>
        <v>2.8857172105729634E-4</v>
      </c>
      <c r="AF197" s="224"/>
    </row>
    <row r="198" spans="1:32" s="117" customFormat="1" ht="12" customHeight="1" x14ac:dyDescent="0.2">
      <c r="A198" s="120"/>
      <c r="B198" s="120">
        <v>26043</v>
      </c>
      <c r="C198" s="120" t="s">
        <v>1609</v>
      </c>
      <c r="D198" s="120" t="str">
        <f>_xll.BDP(C198,$D$3)</f>
        <v>USD</v>
      </c>
      <c r="E198" s="120" t="s">
        <v>1610</v>
      </c>
      <c r="F198" s="121">
        <f>_xll.BDP(C198,$F$3)</f>
        <v>77.19</v>
      </c>
      <c r="G198" s="121">
        <f>_xll.BDP(C198,$G$3)</f>
        <v>77.19</v>
      </c>
      <c r="H198" s="122">
        <f>IF(OR(OR(G198="#N/A N/A",G198="#N/A Real Time"),OR(F198="#N/A N/A",F198="#N/A Real Time")),0,  G198 - F198)</f>
        <v>0</v>
      </c>
      <c r="I198" s="123">
        <f>IF(OR(F198=0,F198="#N/A N/A"),0,H198 / F198*100)</f>
        <v>0</v>
      </c>
      <c r="J198" s="124">
        <v>24900</v>
      </c>
      <c r="K198" s="120" t="str">
        <f>CONCATENATE(D238,D198, " Curncy")</f>
        <v>EURUSD Curncy</v>
      </c>
      <c r="L198" s="120">
        <f>IF(D198 = D238,1,_xll.BDP(K198,$L$3))</f>
        <v>1</v>
      </c>
      <c r="M198" s="260">
        <f>IF(D198 = D238,1,_xll.BDP(K198,$M$3)*L198)</f>
        <v>1.1314</v>
      </c>
      <c r="N198" s="126">
        <f>H198*J198*T198/M198</f>
        <v>0</v>
      </c>
      <c r="O198" s="268">
        <f>N198 / Y238</f>
        <v>0</v>
      </c>
      <c r="P198" s="128">
        <f>IF(OR(OR(J198=0,G198 = "#N/A N/A"),G198="#N/A Real Time"),0,G198*J198*T198/M198)</f>
        <v>1698807.6719109069</v>
      </c>
      <c r="Q198" s="273">
        <f>P198 / Y238*100</f>
        <v>0.57523005264096516</v>
      </c>
      <c r="R198" s="129">
        <f>IF(Q198&lt;0,Q198,0)</f>
        <v>0</v>
      </c>
      <c r="S198" s="273">
        <f>IF(Q198&gt;0,Q198,0)</f>
        <v>0.57523005264096516</v>
      </c>
      <c r="T198" s="120">
        <f>IF(EXACT(D198,UPPER(D198)),1,0.01)/V198</f>
        <v>1</v>
      </c>
      <c r="U198" s="120">
        <v>0</v>
      </c>
      <c r="V198" s="120">
        <v>1</v>
      </c>
      <c r="W198" s="127">
        <f>IF(AND(Q198&lt;0,O198&gt;0),O198,0)</f>
        <v>0</v>
      </c>
      <c r="X198" s="127">
        <f>IF(AND(Q198&gt;0,O198&gt;0),O198,0)</f>
        <v>0</v>
      </c>
      <c r="Y198" s="120"/>
      <c r="Z198" s="130">
        <f>_xll.BDH(C198,$Z$3,$D$1,$D$1)</f>
        <v>76.05</v>
      </c>
      <c r="AA198" s="130">
        <f>IF(OR(OR(F198="#N/A N/A",F198="#N/A Real Time"),OR(Z198="#N/A N/A",Z198="#N/A Real Time")),0,  F198 - Z198)</f>
        <v>1.1400000000000006</v>
      </c>
      <c r="AB198" s="177">
        <f>IF(OR(Z198=0,Z198="#N/A N/A"),0,AA198 / Z198*100)</f>
        <v>1.4990138067061152</v>
      </c>
      <c r="AC198" s="132">
        <v>24900</v>
      </c>
      <c r="AD198" s="133">
        <f>IF(D198 = D238,1,_xll.BDP(K198,$AD$3)*L198)</f>
        <v>1.1298999999999999</v>
      </c>
      <c r="AE198" s="278">
        <f>AA198*AC198*T198/AD198 / AF238</f>
        <v>8.4723606880125602E-5</v>
      </c>
      <c r="AF198" s="135"/>
    </row>
    <row r="199" spans="1:32" s="117" customFormat="1" ht="12" customHeight="1" x14ac:dyDescent="0.2">
      <c r="A199" s="209"/>
      <c r="B199" s="120">
        <v>19405</v>
      </c>
      <c r="C199" s="120" t="s">
        <v>39</v>
      </c>
      <c r="D199" s="120" t="str">
        <f>_xll.BDP(C199,$D$3)</f>
        <v>USD</v>
      </c>
      <c r="E199" s="120" t="s">
        <v>316</v>
      </c>
      <c r="F199" s="121">
        <f>_xll.BDP(C199,$F$3)</f>
        <v>56.95</v>
      </c>
      <c r="G199" s="121">
        <f>_xll.BDP(C199,$G$3)</f>
        <v>56.95</v>
      </c>
      <c r="H199" s="122">
        <f>IF(OR(OR(G199="#N/A N/A",G199="#N/A Real Time"),OR(F199="#N/A N/A",F199="#N/A Real Time")),0,  G199 - F199)</f>
        <v>0</v>
      </c>
      <c r="I199" s="123">
        <f>IF(OR(F199=0,F199="#N/A N/A"),0,H199 / F199*100)</f>
        <v>0</v>
      </c>
      <c r="J199" s="124">
        <v>46527</v>
      </c>
      <c r="K199" s="120" t="str">
        <f>CONCATENATE(D238,D199, " Curncy")</f>
        <v>EURUSD Curncy</v>
      </c>
      <c r="L199" s="120">
        <f>IF(D199 = D238,1,_xll.BDP(K199,$L$3))</f>
        <v>1</v>
      </c>
      <c r="M199" s="260">
        <f>IF(D199 = D238,1,_xll.BDP(K199,$M$3)*L199)</f>
        <v>1.1314</v>
      </c>
      <c r="N199" s="126">
        <f>H199*J199*T199/M199</f>
        <v>0</v>
      </c>
      <c r="O199" s="268">
        <f>N199 / Y238</f>
        <v>0</v>
      </c>
      <c r="P199" s="128">
        <f>IF(OR(OR(J199=0,G199 = "#N/A N/A"),G199="#N/A Real Time"),0,G199*J199*T199/M199)</f>
        <v>2341976.8870426021</v>
      </c>
      <c r="Q199" s="273">
        <f>P199 / Y238*100</f>
        <v>0.79301236407889952</v>
      </c>
      <c r="R199" s="129">
        <f>IF(Q199&lt;0,Q199,0)</f>
        <v>0</v>
      </c>
      <c r="S199" s="273">
        <f>IF(Q199&gt;0,Q199,0)</f>
        <v>0.79301236407889952</v>
      </c>
      <c r="T199" s="120">
        <f>IF(EXACT(D199,UPPER(D199)),1,0.01)/V199</f>
        <v>1</v>
      </c>
      <c r="U199" s="120">
        <v>0</v>
      </c>
      <c r="V199" s="120">
        <v>1</v>
      </c>
      <c r="W199" s="127">
        <f>IF(AND(Q199&lt;0,O199&gt;0),O199,0)</f>
        <v>0</v>
      </c>
      <c r="X199" s="127">
        <f>IF(AND(Q199&gt;0,O199&gt;0),O199,0)</f>
        <v>0</v>
      </c>
      <c r="Y199" s="209"/>
      <c r="Z199" s="130">
        <f>_xll.BDH(C199,$Z$3,$D$1,$D$1)</f>
        <v>55.9</v>
      </c>
      <c r="AA199" s="130">
        <f>IF(OR(OR(F199="#N/A N/A",F199="#N/A Real Time"),OR(Z199="#N/A N/A",Z199="#N/A Real Time")),0,  F199 - Z199)</f>
        <v>1.0500000000000043</v>
      </c>
      <c r="AB199" s="177">
        <f>IF(OR(Z199=0,Z199="#N/A N/A"),0,AA199 / Z199*100)</f>
        <v>1.8783542039356071</v>
      </c>
      <c r="AC199" s="132">
        <v>46527</v>
      </c>
      <c r="AD199" s="133">
        <f>IF(D199 = D238,1,_xll.BDP(K199,$AD$3)*L199)</f>
        <v>1.1298999999999999</v>
      </c>
      <c r="AE199" s="278">
        <f>AA199*AC199*T199/AD199 / AF238</f>
        <v>1.4581244346428517E-4</v>
      </c>
      <c r="AF199" s="224"/>
    </row>
    <row r="200" spans="1:32" s="117" customFormat="1" ht="12" customHeight="1" x14ac:dyDescent="0.2">
      <c r="A200" s="120"/>
      <c r="B200" s="120">
        <v>26737</v>
      </c>
      <c r="C200" s="120" t="s">
        <v>38</v>
      </c>
      <c r="D200" s="120" t="str">
        <f>_xll.BDP(C200,$D$3)</f>
        <v>USD</v>
      </c>
      <c r="E200" s="120" t="s">
        <v>315</v>
      </c>
      <c r="F200" s="121">
        <f>_xll.BDP(C200,$F$3)</f>
        <v>11.97</v>
      </c>
      <c r="G200" s="121">
        <f>_xll.BDP(C200,$G$3)</f>
        <v>11.97</v>
      </c>
      <c r="H200" s="122">
        <f>IF(OR(OR(G200="#N/A N/A",G200="#N/A Real Time"),OR(F200="#N/A N/A",F200="#N/A Real Time")),0,  G200 - F200)</f>
        <v>0</v>
      </c>
      <c r="I200" s="123">
        <f>IF(OR(F200=0,F200="#N/A N/A"),0,H200 / F200*100)</f>
        <v>0</v>
      </c>
      <c r="J200" s="124">
        <v>-379000</v>
      </c>
      <c r="K200" s="120" t="str">
        <f>CONCATENATE(D238,D200, " Curncy")</f>
        <v>EURUSD Curncy</v>
      </c>
      <c r="L200" s="120">
        <f>IF(D200 = D238,1,_xll.BDP(K200,$L$3))</f>
        <v>1</v>
      </c>
      <c r="M200" s="260">
        <f>IF(D200 = D238,1,_xll.BDP(K200,$M$3)*L200)</f>
        <v>1.1314</v>
      </c>
      <c r="N200" s="126">
        <f>H200*J200*T200/M200</f>
        <v>0</v>
      </c>
      <c r="O200" s="268">
        <f>N200 / Y238</f>
        <v>0</v>
      </c>
      <c r="P200" s="128">
        <f>IF(OR(OR(J200=0,G200 = "#N/A N/A"),G200="#N/A Real Time"),0,G200*J200*T200/M200)</f>
        <v>-4009748.983560191</v>
      </c>
      <c r="Q200" s="273">
        <f>P200 / Y238*100</f>
        <v>-1.3577335192369853</v>
      </c>
      <c r="R200" s="129">
        <f>IF(Q200&lt;0,Q200,0)</f>
        <v>-1.3577335192369853</v>
      </c>
      <c r="S200" s="273">
        <f>IF(Q200&gt;0,Q200,0)</f>
        <v>0</v>
      </c>
      <c r="T200" s="120">
        <f>IF(EXACT(D200,UPPER(D200)),1,0.01)/V200</f>
        <v>1</v>
      </c>
      <c r="U200" s="120">
        <v>0</v>
      </c>
      <c r="V200" s="120">
        <v>1</v>
      </c>
      <c r="W200" s="127">
        <f>IF(AND(Q200&lt;0,O200&gt;0),O200,0)</f>
        <v>0</v>
      </c>
      <c r="X200" s="127">
        <f>IF(AND(Q200&gt;0,O200&gt;0),O200,0)</f>
        <v>0</v>
      </c>
      <c r="Y200" s="120"/>
      <c r="Z200" s="130">
        <f>_xll.BDH(C200,$Z$3,$D$1,$D$1)</f>
        <v>11.9</v>
      </c>
      <c r="AA200" s="130">
        <f>IF(OR(OR(F200="#N/A N/A",F200="#N/A Real Time"),OR(Z200="#N/A N/A",Z200="#N/A Real Time")),0,  F200 - Z200)</f>
        <v>7.0000000000000284E-2</v>
      </c>
      <c r="AB200" s="177">
        <f>IF(OR(Z200=0,Z200="#N/A N/A"),0,AA200 / Z200*100)</f>
        <v>0.58823529411764941</v>
      </c>
      <c r="AC200" s="132">
        <v>-379000</v>
      </c>
      <c r="AD200" s="133">
        <f>IF(D200 = D238,1,_xll.BDP(K200,$AD$3)*L200)</f>
        <v>1.1298999999999999</v>
      </c>
      <c r="AE200" s="278">
        <f>AA200*AC200*T200/AD200 / AF238</f>
        <v>-7.9184009389478621E-5</v>
      </c>
      <c r="AF200" s="135"/>
    </row>
    <row r="201" spans="1:32" x14ac:dyDescent="0.2">
      <c r="A201" s="120"/>
      <c r="B201" s="120">
        <v>19383</v>
      </c>
      <c r="C201" s="120" t="s">
        <v>36</v>
      </c>
      <c r="D201" s="120" t="str">
        <f>_xll.BDP(C201,$D$3)</f>
        <v>USD</v>
      </c>
      <c r="E201" s="120" t="s">
        <v>283</v>
      </c>
      <c r="F201" s="121">
        <f>_xll.BDP(C201,$F$3)</f>
        <v>267.7</v>
      </c>
      <c r="G201" s="121">
        <f>_xll.BDP(C201,$G$3)</f>
        <v>267.7</v>
      </c>
      <c r="H201" s="122">
        <f>IF(OR(OR(G201="#N/A N/A",G201="#N/A Real Time"),OR(F201="#N/A N/A",F201="#N/A Real Time")),0,  G201 - F201)</f>
        <v>0</v>
      </c>
      <c r="I201" s="123">
        <f>IF(OR(F201=0,F201="#N/A N/A"),0,H201 / F201*100)</f>
        <v>0</v>
      </c>
      <c r="J201" s="124">
        <v>-59749</v>
      </c>
      <c r="K201" s="120" t="str">
        <f>CONCATENATE(D238,D201, " Curncy")</f>
        <v>EURUSD Curncy</v>
      </c>
      <c r="L201" s="120">
        <f>IF(D201 = D238,1,_xll.BDP(K201,$L$3))</f>
        <v>1</v>
      </c>
      <c r="M201" s="260">
        <f>IF(D201 = D238,1,_xll.BDP(K201,$M$3)*L201)</f>
        <v>1.1314</v>
      </c>
      <c r="N201" s="126">
        <f>H201*J201*T201/M201</f>
        <v>0</v>
      </c>
      <c r="O201" s="268">
        <f>N201 / Y238</f>
        <v>0</v>
      </c>
      <c r="P201" s="128">
        <f>IF(OR(OR(J201=0,G201 = "#N/A N/A"),G201="#N/A Real Time"),0,G201*J201*T201/M201)</f>
        <v>-14137181.633374579</v>
      </c>
      <c r="Q201" s="273">
        <f>P201 / Y238*100</f>
        <v>-4.7869643336455523</v>
      </c>
      <c r="R201" s="129">
        <f>IF(Q201&lt;0,Q201,0)</f>
        <v>-4.7869643336455523</v>
      </c>
      <c r="S201" s="273">
        <f>IF(Q201&gt;0,Q201,0)</f>
        <v>0</v>
      </c>
      <c r="T201" s="120">
        <f>IF(EXACT(D201,UPPER(D201)),1,0.01)/V201</f>
        <v>1</v>
      </c>
      <c r="U201" s="120">
        <v>0</v>
      </c>
      <c r="V201" s="120">
        <v>1</v>
      </c>
      <c r="W201" s="127">
        <f>IF(AND(Q201&lt;0,O201&gt;0),O201,0)</f>
        <v>0</v>
      </c>
      <c r="X201" s="127">
        <f>IF(AND(Q201&gt;0,O201&gt;0),O201,0)</f>
        <v>0</v>
      </c>
      <c r="Y201" s="120"/>
      <c r="Z201" s="130">
        <f>_xll.BDH(C201,$Z$3,$D$1,$D$1)</f>
        <v>268.42</v>
      </c>
      <c r="AA201" s="130">
        <f>IF(OR(OR(F201="#N/A N/A",F201="#N/A Real Time"),OR(Z201="#N/A N/A",Z201="#N/A Real Time")),0,  F201 - Z201)</f>
        <v>-0.72000000000002728</v>
      </c>
      <c r="AB201" s="177">
        <f>IF(OR(Z201=0,Z201="#N/A N/A"),0,AA201 / Z201*100)</f>
        <v>-0.26823634602489654</v>
      </c>
      <c r="AC201" s="132">
        <v>-59749</v>
      </c>
      <c r="AD201" s="133">
        <f>IF(D201 = D238,1,_xll.BDP(K201,$AD$3)*L201)</f>
        <v>1.1298999999999999</v>
      </c>
      <c r="AE201" s="278">
        <f>AA201*AC201*T201/AD201 / AF238</f>
        <v>1.2839951268182152E-4</v>
      </c>
      <c r="AF201" s="135"/>
    </row>
    <row r="202" spans="1:32" x14ac:dyDescent="0.2">
      <c r="A202" s="120"/>
      <c r="B202" s="120">
        <v>19902</v>
      </c>
      <c r="C202" s="120" t="s">
        <v>34</v>
      </c>
      <c r="D202" s="120" t="str">
        <f>_xll.BDP(C202,$D$3)</f>
        <v>USD</v>
      </c>
      <c r="E202" s="120" t="s">
        <v>281</v>
      </c>
      <c r="F202" s="121">
        <f>_xll.BDP(C202,$F$3)</f>
        <v>8.82</v>
      </c>
      <c r="G202" s="121">
        <f>_xll.BDP(C202,$G$3)</f>
        <v>8.82</v>
      </c>
      <c r="H202" s="122">
        <f>IF(OR(OR(G202="#N/A N/A",G202="#N/A Real Time"),OR(F202="#N/A N/A",F202="#N/A Real Time")),0,  G202 - F202)</f>
        <v>0</v>
      </c>
      <c r="I202" s="123">
        <f>IF(OR(F202=0,F202="#N/A N/A"),0,H202 / F202*100)</f>
        <v>0</v>
      </c>
      <c r="J202" s="124">
        <v>-363000</v>
      </c>
      <c r="K202" s="120" t="str">
        <f>CONCATENATE(D238,D202, " Curncy")</f>
        <v>EURUSD Curncy</v>
      </c>
      <c r="L202" s="120">
        <f>IF(D202 = D238,1,_xll.BDP(K202,$L$3))</f>
        <v>1</v>
      </c>
      <c r="M202" s="260">
        <f>IF(D202 = D238,1,_xll.BDP(K202,$M$3)*L202)</f>
        <v>1.1314</v>
      </c>
      <c r="N202" s="126">
        <f>H202*J202*T202/M202</f>
        <v>0</v>
      </c>
      <c r="O202" s="268">
        <f>N202 / Y238</f>
        <v>0</v>
      </c>
      <c r="P202" s="128">
        <f>IF(OR(OR(J202=0,G202 = "#N/A N/A"),G202="#N/A Real Time"),0,G202*J202*T202/M202)</f>
        <v>-2829821.4601378823</v>
      </c>
      <c r="Q202" s="273">
        <f>P202 / Y238*100</f>
        <v>-0.95820049225973591</v>
      </c>
      <c r="R202" s="129">
        <f>IF(Q202&lt;0,Q202,0)</f>
        <v>-0.95820049225973591</v>
      </c>
      <c r="S202" s="273">
        <f>IF(Q202&gt;0,Q202,0)</f>
        <v>0</v>
      </c>
      <c r="T202" s="120">
        <f>IF(EXACT(D202,UPPER(D202)),1,0.01)/V202</f>
        <v>1</v>
      </c>
      <c r="U202" s="120">
        <v>0</v>
      </c>
      <c r="V202" s="120">
        <v>1</v>
      </c>
      <c r="W202" s="127">
        <f>IF(AND(Q202&lt;0,O202&gt;0),O202,0)</f>
        <v>0</v>
      </c>
      <c r="X202" s="127">
        <f>IF(AND(Q202&gt;0,O202&gt;0),O202,0)</f>
        <v>0</v>
      </c>
      <c r="Y202" s="120"/>
      <c r="Z202" s="130">
        <f>_xll.BDH(C202,$Z$3,$D$1,$D$1)</f>
        <v>8.84</v>
      </c>
      <c r="AA202" s="130">
        <f>IF(OR(OR(F202="#N/A N/A",F202="#N/A Real Time"),OR(Z202="#N/A N/A",Z202="#N/A Real Time")),0,  F202 - Z202)</f>
        <v>-1.9999999999999574E-2</v>
      </c>
      <c r="AB202" s="177">
        <f>IF(OR(Z202=0,Z202="#N/A N/A"),0,AA202 / Z202*100)</f>
        <v>-0.22624434389139789</v>
      </c>
      <c r="AC202" s="132">
        <v>-363000</v>
      </c>
      <c r="AD202" s="133">
        <f>IF(D202 = D238,1,_xll.BDP(K202,$AD$3)*L202)</f>
        <v>1.1298999999999999</v>
      </c>
      <c r="AE202" s="278">
        <f>AA202*AC202*T202/AD202 / AF238</f>
        <v>2.1668899667078788E-5</v>
      </c>
      <c r="AF202" s="135"/>
    </row>
    <row r="203" spans="1:32" x14ac:dyDescent="0.2">
      <c r="A203" s="120"/>
      <c r="B203" s="120">
        <v>20820</v>
      </c>
      <c r="C203" s="120" t="s">
        <v>31</v>
      </c>
      <c r="D203" s="120" t="str">
        <f>_xll.BDP(C203,$D$3)</f>
        <v>USD</v>
      </c>
      <c r="E203" s="120" t="s">
        <v>313</v>
      </c>
      <c r="F203" s="121">
        <f>_xll.BDP(C203,$F$3)</f>
        <v>26.47</v>
      </c>
      <c r="G203" s="121">
        <f>_xll.BDP(C203,$G$3)</f>
        <v>26.47</v>
      </c>
      <c r="H203" s="122">
        <f>IF(OR(OR(G203="#N/A N/A",G203="#N/A Real Time"),OR(F203="#N/A N/A",F203="#N/A Real Time")),0,  G203 - F203)</f>
        <v>0</v>
      </c>
      <c r="I203" s="123">
        <f>IF(OR(F203=0,F203="#N/A N/A"),0,H203 / F203*100)</f>
        <v>0</v>
      </c>
      <c r="J203" s="124">
        <v>-299504</v>
      </c>
      <c r="K203" s="120" t="str">
        <f>CONCATENATE(D238,D203, " Curncy")</f>
        <v>EURUSD Curncy</v>
      </c>
      <c r="L203" s="120">
        <f>IF(D203 = D238,1,_xll.BDP(K203,$L$3))</f>
        <v>1</v>
      </c>
      <c r="M203" s="260">
        <f>IF(D203 = D238,1,_xll.BDP(K203,$M$3)*L203)</f>
        <v>1.1314</v>
      </c>
      <c r="N203" s="126">
        <f>H203*J203*T203/M203</f>
        <v>0</v>
      </c>
      <c r="O203" s="268">
        <f>N203 / Y238</f>
        <v>0</v>
      </c>
      <c r="P203" s="128">
        <f>IF(OR(OR(J203=0,G203 = "#N/A N/A"),G203="#N/A Real Time"),0,G203*J203*T203/M203)</f>
        <v>-7007133.5336750932</v>
      </c>
      <c r="Q203" s="273">
        <f>P203 / Y238*100</f>
        <v>-2.3726722324630432</v>
      </c>
      <c r="R203" s="129">
        <f>IF(Q203&lt;0,Q203,0)</f>
        <v>-2.3726722324630432</v>
      </c>
      <c r="S203" s="273">
        <f>IF(Q203&gt;0,Q203,0)</f>
        <v>0</v>
      </c>
      <c r="T203" s="120">
        <f>IF(EXACT(D203,UPPER(D203)),1,0.01)/V203</f>
        <v>1</v>
      </c>
      <c r="U203" s="120">
        <v>0</v>
      </c>
      <c r="V203" s="120">
        <v>1</v>
      </c>
      <c r="W203" s="127">
        <f>IF(AND(Q203&lt;0,O203&gt;0),O203,0)</f>
        <v>0</v>
      </c>
      <c r="X203" s="127">
        <f>IF(AND(Q203&gt;0,O203&gt;0),O203,0)</f>
        <v>0</v>
      </c>
      <c r="Y203" s="120"/>
      <c r="Z203" s="130">
        <f>_xll.BDH(C203,$Z$3,$D$1,$D$1)</f>
        <v>26.76</v>
      </c>
      <c r="AA203" s="130">
        <f>IF(OR(OR(F203="#N/A N/A",F203="#N/A Real Time"),OR(Z203="#N/A N/A",Z203="#N/A Real Time")),0,  F203 - Z203)</f>
        <v>-0.2900000000000027</v>
      </c>
      <c r="AB203" s="177">
        <f>IF(OR(Z203=0,Z203="#N/A N/A"),0,AA203 / Z203*100)</f>
        <v>-1.0837070254110712</v>
      </c>
      <c r="AC203" s="132">
        <v>-299504</v>
      </c>
      <c r="AD203" s="133">
        <f>IF(D203 = D238,1,_xll.BDP(K203,$AD$3)*L203)</f>
        <v>1.1298999999999999</v>
      </c>
      <c r="AE203" s="278">
        <f>AA203*AC203*T203/AD203 / AF238</f>
        <v>2.5923931356856741E-4</v>
      </c>
      <c r="AF203" s="135"/>
    </row>
    <row r="204" spans="1:32" s="117" customFormat="1" ht="12" customHeight="1" x14ac:dyDescent="0.2">
      <c r="A204" s="120"/>
      <c r="B204" s="120">
        <v>2974</v>
      </c>
      <c r="C204" s="120" t="s">
        <v>30</v>
      </c>
      <c r="D204" s="120" t="str">
        <f>_xll.BDP(C204,$D$3)</f>
        <v>USD</v>
      </c>
      <c r="E204" s="120" t="s">
        <v>280</v>
      </c>
      <c r="F204" s="121">
        <f>_xll.BDP(C204,$F$3)</f>
        <v>126.74</v>
      </c>
      <c r="G204" s="121">
        <f>_xll.BDP(C204,$G$3)</f>
        <v>126.74</v>
      </c>
      <c r="H204" s="122">
        <f>IF(OR(OR(G204="#N/A N/A",G204="#N/A Real Time"),OR(F204="#N/A N/A",F204="#N/A Real Time")),0,  G204 - F204)</f>
        <v>0</v>
      </c>
      <c r="I204" s="123">
        <f>IF(OR(F204=0,F204="#N/A N/A"),0,H204 / F204*100)</f>
        <v>0</v>
      </c>
      <c r="J204" s="124">
        <v>-69525</v>
      </c>
      <c r="K204" s="120" t="str">
        <f>CONCATENATE(D238,D204, " Curncy")</f>
        <v>EURUSD Curncy</v>
      </c>
      <c r="L204" s="120">
        <f>IF(D204 = D238,1,_xll.BDP(K204,$L$3))</f>
        <v>1</v>
      </c>
      <c r="M204" s="260">
        <f>IF(D204 = D238,1,_xll.BDP(K204,$M$3)*L204)</f>
        <v>1.1314</v>
      </c>
      <c r="N204" s="126">
        <f>H204*J204*T204/M204</f>
        <v>0</v>
      </c>
      <c r="O204" s="268">
        <f>N204 / Y238</f>
        <v>0</v>
      </c>
      <c r="P204" s="128">
        <f>IF(OR(OR(J204=0,G204 = "#N/A N/A"),G204="#N/A Real Time"),0,G204*J204*T204/M204)</f>
        <v>-7788225.6496376172</v>
      </c>
      <c r="Q204" s="273">
        <f>P204 / Y238*100</f>
        <v>-2.6371563564823095</v>
      </c>
      <c r="R204" s="129">
        <f>IF(Q204&lt;0,Q204,0)</f>
        <v>-2.6371563564823095</v>
      </c>
      <c r="S204" s="273">
        <f>IF(Q204&gt;0,Q204,0)</f>
        <v>0</v>
      </c>
      <c r="T204" s="120">
        <f>IF(EXACT(D204,UPPER(D204)),1,0.01)/V204</f>
        <v>1</v>
      </c>
      <c r="U204" s="120">
        <v>0</v>
      </c>
      <c r="V204" s="120">
        <v>1</v>
      </c>
      <c r="W204" s="127">
        <f>IF(AND(Q204&lt;0,O204&gt;0),O204,0)</f>
        <v>0</v>
      </c>
      <c r="X204" s="127">
        <f>IF(AND(Q204&gt;0,O204&gt;0),O204,0)</f>
        <v>0</v>
      </c>
      <c r="Y204" s="120"/>
      <c r="Z204" s="130">
        <f>_xll.BDH(C204,$Z$3,$D$1,$D$1)</f>
        <v>124.75</v>
      </c>
      <c r="AA204" s="130">
        <f>IF(OR(OR(F204="#N/A N/A",F204="#N/A Real Time"),OR(Z204="#N/A N/A",Z204="#N/A Real Time")),0,  F204 - Z204)</f>
        <v>1.9899999999999949</v>
      </c>
      <c r="AB204" s="177">
        <f>IF(OR(Z204=0,Z204="#N/A N/A"),0,AA204 / Z204*100)</f>
        <v>1.5951903807615191</v>
      </c>
      <c r="AC204" s="132">
        <v>-69525</v>
      </c>
      <c r="AD204" s="133">
        <f>IF(D204 = D238,1,_xll.BDP(K204,$AD$3)*L204)</f>
        <v>1.1298999999999999</v>
      </c>
      <c r="AE204" s="278">
        <f>AA204*AC204*T204/AD204 / AF238</f>
        <v>-4.1294699672366733E-4</v>
      </c>
      <c r="AF204" s="135"/>
    </row>
    <row r="205" spans="1:32" x14ac:dyDescent="0.2">
      <c r="A205" s="120"/>
      <c r="B205" s="120">
        <v>25072</v>
      </c>
      <c r="C205" s="120" t="s">
        <v>29</v>
      </c>
      <c r="D205" s="120" t="str">
        <f>_xll.BDP(C205,$D$3)</f>
        <v>USD</v>
      </c>
      <c r="E205" s="120" t="s">
        <v>279</v>
      </c>
      <c r="F205" s="121">
        <f>_xll.BDP(C205,$F$3)</f>
        <v>87</v>
      </c>
      <c r="G205" s="121">
        <f>_xll.BDP(C205,$G$3)</f>
        <v>87</v>
      </c>
      <c r="H205" s="122">
        <f>IF(OR(OR(G205="#N/A N/A",G205="#N/A Real Time"),OR(F205="#N/A N/A",F205="#N/A Real Time")),0,  G205 - F205)</f>
        <v>0</v>
      </c>
      <c r="I205" s="123">
        <f>IF(OR(F205=0,F205="#N/A N/A"),0,H205 / F205*100)</f>
        <v>0</v>
      </c>
      <c r="J205" s="124">
        <v>185304</v>
      </c>
      <c r="K205" s="120" t="str">
        <f>CONCATENATE(D238,D205, " Curncy")</f>
        <v>EURUSD Curncy</v>
      </c>
      <c r="L205" s="120">
        <f>IF(D205 = D238,1,_xll.BDP(K205,$L$3))</f>
        <v>1</v>
      </c>
      <c r="M205" s="260">
        <f>IF(D205 = D238,1,_xll.BDP(K205,$M$3)*L205)</f>
        <v>1.1314</v>
      </c>
      <c r="N205" s="126">
        <f>H205*J205*T205/M205</f>
        <v>0</v>
      </c>
      <c r="O205" s="268">
        <f>N205 / Y238</f>
        <v>0</v>
      </c>
      <c r="P205" s="128">
        <f>IF(OR(OR(J205=0,G205 = "#N/A N/A"),G205="#N/A Real Time"),0,G205*J205*T205/M205)</f>
        <v>14249114.371575041</v>
      </c>
      <c r="Q205" s="273">
        <f>P205 / Y238*100</f>
        <v>4.8248656664167138</v>
      </c>
      <c r="R205" s="129">
        <f>IF(Q205&lt;0,Q205,0)</f>
        <v>0</v>
      </c>
      <c r="S205" s="273">
        <f>IF(Q205&gt;0,Q205,0)</f>
        <v>4.8248656664167138</v>
      </c>
      <c r="T205" s="120">
        <f>IF(EXACT(D205,UPPER(D205)),1,0.01)/V205</f>
        <v>1</v>
      </c>
      <c r="U205" s="120">
        <v>0</v>
      </c>
      <c r="V205" s="120">
        <v>1</v>
      </c>
      <c r="W205" s="127">
        <f>IF(AND(Q205&lt;0,O205&gt;0),O205,0)</f>
        <v>0</v>
      </c>
      <c r="X205" s="127">
        <f>IF(AND(Q205&gt;0,O205&gt;0),O205,0)</f>
        <v>0</v>
      </c>
      <c r="Y205" s="120"/>
      <c r="Z205" s="130">
        <f>_xll.BDH(C205,$Z$3,$D$1,$D$1)</f>
        <v>85.55</v>
      </c>
      <c r="AA205" s="130">
        <f>IF(OR(OR(F205="#N/A N/A",F205="#N/A Real Time"),OR(Z205="#N/A N/A",Z205="#N/A Real Time")),0,  F205 - Z205)</f>
        <v>1.4500000000000028</v>
      </c>
      <c r="AB205" s="177">
        <f>IF(OR(Z205=0,Z205="#N/A N/A"),0,AA205 / Z205*100)</f>
        <v>1.6949152542372916</v>
      </c>
      <c r="AC205" s="132">
        <v>185304</v>
      </c>
      <c r="AD205" s="133">
        <f>IF(D205 = D238,1,_xll.BDP(K205,$AD$3)*L205)</f>
        <v>1.1298999999999999</v>
      </c>
      <c r="AE205" s="278">
        <f>AA205*AC205*T205/AD205 / AF238</f>
        <v>8.0196060422414164E-4</v>
      </c>
      <c r="AF205" s="135"/>
    </row>
    <row r="206" spans="1:32" s="117" customFormat="1" ht="12" customHeight="1" x14ac:dyDescent="0.2">
      <c r="A206" s="120"/>
      <c r="B206" s="120">
        <v>22516</v>
      </c>
      <c r="C206" s="120" t="s">
        <v>28</v>
      </c>
      <c r="D206" s="120" t="str">
        <f>_xll.BDP(C206,$D$3)</f>
        <v>USD</v>
      </c>
      <c r="E206" s="120" t="s">
        <v>278</v>
      </c>
      <c r="F206" s="121">
        <f>_xll.BDP(C206,$F$3)</f>
        <v>0.57579999999999998</v>
      </c>
      <c r="G206" s="121">
        <f>_xll.BDP(C206,$G$3)</f>
        <v>0.57579999999999998</v>
      </c>
      <c r="H206" s="122">
        <f>IF(OR(OR(G206="#N/A N/A",G206="#N/A Real Time"),OR(F206="#N/A N/A",F206="#N/A Real Time")),0,  G206 - F206)</f>
        <v>0</v>
      </c>
      <c r="I206" s="123">
        <f>IF(OR(F206=0,F206="#N/A N/A"),0,H206 / F206*100)</f>
        <v>0</v>
      </c>
      <c r="J206" s="124">
        <v>-6405807</v>
      </c>
      <c r="K206" s="120" t="str">
        <f>CONCATENATE(D238,D206, " Curncy")</f>
        <v>EURUSD Curncy</v>
      </c>
      <c r="L206" s="120">
        <f>IF(D206 = D238,1,_xll.BDP(K206,$L$3))</f>
        <v>1</v>
      </c>
      <c r="M206" s="260">
        <f>IF(D206 = D238,1,_xll.BDP(K206,$M$3)*L206)</f>
        <v>1.1314</v>
      </c>
      <c r="N206" s="126">
        <f>H206*J206*T206/M206</f>
        <v>0</v>
      </c>
      <c r="O206" s="268">
        <f>N206 / Y238</f>
        <v>0</v>
      </c>
      <c r="P206" s="128">
        <f>IF(OR(OR(J206=0,G206 = "#N/A N/A"),G206="#N/A Real Time"),0,G206*J206*T206/M206)</f>
        <v>-3260088.0949266395</v>
      </c>
      <c r="Q206" s="273">
        <f>P206 / Y238*100</f>
        <v>-1.1038922636541895</v>
      </c>
      <c r="R206" s="129">
        <f>IF(Q206&lt;0,Q206,0)</f>
        <v>-1.1038922636541895</v>
      </c>
      <c r="S206" s="273">
        <f>IF(Q206&gt;0,Q206,0)</f>
        <v>0</v>
      </c>
      <c r="T206" s="120">
        <f>IF(EXACT(D206,UPPER(D206)),1,0.01)/V206</f>
        <v>1</v>
      </c>
      <c r="U206" s="120">
        <v>0</v>
      </c>
      <c r="V206" s="120">
        <v>1</v>
      </c>
      <c r="W206" s="127">
        <f>IF(AND(Q206&lt;0,O206&gt;0),O206,0)</f>
        <v>0</v>
      </c>
      <c r="X206" s="127">
        <f>IF(AND(Q206&gt;0,O206&gt;0),O206,0)</f>
        <v>0</v>
      </c>
      <c r="Y206" s="120"/>
      <c r="Z206" s="130">
        <f>_xll.BDH(C206,$Z$3,$D$1,$D$1)</f>
        <v>0.55889999999999995</v>
      </c>
      <c r="AA206" s="130">
        <f>IF(OR(OR(F206="#N/A N/A",F206="#N/A Real Time"),OR(Z206="#N/A N/A",Z206="#N/A Real Time")),0,  F206 - Z206)</f>
        <v>1.6900000000000026E-2</v>
      </c>
      <c r="AB206" s="177">
        <f>IF(OR(Z206=0,Z206="#N/A N/A"),0,AA206 / Z206*100)</f>
        <v>3.023796743603512</v>
      </c>
      <c r="AC206" s="132">
        <v>-6405807</v>
      </c>
      <c r="AD206" s="133">
        <f>IF(D206 = D238,1,_xll.BDP(K206,$AD$3)*L206)</f>
        <v>1.1298999999999999</v>
      </c>
      <c r="AE206" s="278">
        <f>AA206*AC206*T206/AD206 / AF238</f>
        <v>-3.2311773236466847E-4</v>
      </c>
      <c r="AF206" s="135"/>
    </row>
    <row r="207" spans="1:32" x14ac:dyDescent="0.2">
      <c r="A207" s="120"/>
      <c r="B207" s="120">
        <v>28929</v>
      </c>
      <c r="C207" s="120" t="s">
        <v>1620</v>
      </c>
      <c r="D207" s="120" t="str">
        <f>_xll.BDP(C207,$D$3)</f>
        <v>USD</v>
      </c>
      <c r="E207" s="120" t="s">
        <v>1621</v>
      </c>
      <c r="F207" s="121">
        <f>_xll.BDP(C207,$F$3)</f>
        <v>17.7</v>
      </c>
      <c r="G207" s="121">
        <f>_xll.BDP(C207,$G$3)</f>
        <v>17.7</v>
      </c>
      <c r="H207" s="122">
        <f>IF(OR(OR(G207="#N/A N/A",G207="#N/A Real Time"),OR(F207="#N/A N/A",F207="#N/A Real Time")),0,  G207 - F207)</f>
        <v>0</v>
      </c>
      <c r="I207" s="123">
        <f>IF(OR(F207=0,F207="#N/A N/A"),0,H207 / F207*100)</f>
        <v>0</v>
      </c>
      <c r="J207" s="124">
        <v>-318000</v>
      </c>
      <c r="K207" s="120" t="str">
        <f>CONCATENATE(D238,D207, " Curncy")</f>
        <v>EURUSD Curncy</v>
      </c>
      <c r="L207" s="120">
        <f>IF(D207 = D238,1,_xll.BDP(K207,$L$3))</f>
        <v>1</v>
      </c>
      <c r="M207" s="260">
        <f>IF(D207 = D238,1,_xll.BDP(K207,$M$3)*L207)</f>
        <v>1.1314</v>
      </c>
      <c r="N207" s="126">
        <f>H207*J207*T207/M207</f>
        <v>0</v>
      </c>
      <c r="O207" s="268">
        <f>N207 / Y238</f>
        <v>0</v>
      </c>
      <c r="P207" s="128">
        <f>IF(OR(OR(J207=0,G207 = "#N/A N/A"),G207="#N/A Real Time"),0,G207*J207*T207/M207)</f>
        <v>-4974898.3560190918</v>
      </c>
      <c r="Q207" s="273">
        <f>P207 / Y238*100</f>
        <v>-1.6845409227504327</v>
      </c>
      <c r="R207" s="129">
        <f>IF(Q207&lt;0,Q207,0)</f>
        <v>-1.6845409227504327</v>
      </c>
      <c r="S207" s="273">
        <f>IF(Q207&gt;0,Q207,0)</f>
        <v>0</v>
      </c>
      <c r="T207" s="120">
        <f>IF(EXACT(D207,UPPER(D207)),1,0.01)/V207</f>
        <v>1</v>
      </c>
      <c r="U207" s="120">
        <v>0</v>
      </c>
      <c r="V207" s="120">
        <v>1</v>
      </c>
      <c r="W207" s="127">
        <f>IF(AND(Q207&lt;0,O207&gt;0),O207,0)</f>
        <v>0</v>
      </c>
      <c r="X207" s="127">
        <f>IF(AND(Q207&gt;0,O207&gt;0),O207,0)</f>
        <v>0</v>
      </c>
      <c r="Y207" s="120"/>
      <c r="Z207" s="130">
        <f>_xll.BDH(C207,$Z$3,$D$1,$D$1)</f>
        <v>18.48</v>
      </c>
      <c r="AA207" s="130">
        <f>IF(OR(OR(F207="#N/A N/A",F207="#N/A Real Time"),OR(Z207="#N/A N/A",Z207="#N/A Real Time")),0,  F207 - Z207)</f>
        <v>-0.78000000000000114</v>
      </c>
      <c r="AB207" s="177">
        <f>IF(OR(Z207=0,Z207="#N/A N/A"),0,AA207 / Z207*100)</f>
        <v>-4.2207792207792272</v>
      </c>
      <c r="AC207" s="132">
        <v>-318000</v>
      </c>
      <c r="AD207" s="133">
        <f>IF(D207 = D238,1,_xll.BDP(K207,$AD$3)*L207)</f>
        <v>1.1298999999999999</v>
      </c>
      <c r="AE207" s="278">
        <f>AA207*AC207*T207/AD207 / AF238</f>
        <v>7.4032422498930355E-4</v>
      </c>
      <c r="AF207" s="135"/>
    </row>
    <row r="208" spans="1:32" x14ac:dyDescent="0.2">
      <c r="A208" s="120"/>
      <c r="B208" s="120">
        <v>26174</v>
      </c>
      <c r="C208" s="120" t="s">
        <v>1646</v>
      </c>
      <c r="D208" s="120" t="str">
        <f>_xll.BDP(C208,$D$3)</f>
        <v>USD</v>
      </c>
      <c r="E208" s="120" t="s">
        <v>1647</v>
      </c>
      <c r="F208" s="121">
        <f>_xll.BDP(C208,$F$3)</f>
        <v>34.39</v>
      </c>
      <c r="G208" s="121">
        <f>_xll.BDP(C208,$G$3)</f>
        <v>34.39</v>
      </c>
      <c r="H208" s="122">
        <f>IF(OR(OR(G208="#N/A N/A",G208="#N/A Real Time"),OR(F208="#N/A N/A",F208="#N/A Real Time")),0,  G208 - F208)</f>
        <v>0</v>
      </c>
      <c r="I208" s="123">
        <f>IF(OR(F208=0,F208="#N/A N/A"),0,H208 / F208*100)</f>
        <v>0</v>
      </c>
      <c r="J208" s="124">
        <v>-103000</v>
      </c>
      <c r="K208" s="120" t="str">
        <f>CONCATENATE(D238,D208, " Curncy")</f>
        <v>EURUSD Curncy</v>
      </c>
      <c r="L208" s="120">
        <f>IF(D208 = D238,1,_xll.BDP(K208,$L$3))</f>
        <v>1</v>
      </c>
      <c r="M208" s="260">
        <f>IF(D208 = D238,1,_xll.BDP(K208,$M$3)*L208)</f>
        <v>1.1314</v>
      </c>
      <c r="N208" s="126">
        <f>H208*J208*T208/M208</f>
        <v>0</v>
      </c>
      <c r="O208" s="268">
        <f>N208 / Y238</f>
        <v>0</v>
      </c>
      <c r="P208" s="128">
        <f>IF(OR(OR(J208=0,G208 = "#N/A N/A"),G208="#N/A Real Time"),0,G208*J208*T208/M208)</f>
        <v>-3130784.8683047551</v>
      </c>
      <c r="Q208" s="273">
        <f>P208 / Y238*100</f>
        <v>-1.0601091426533951</v>
      </c>
      <c r="R208" s="129">
        <f>IF(Q208&lt;0,Q208,0)</f>
        <v>-1.0601091426533951</v>
      </c>
      <c r="S208" s="273">
        <f>IF(Q208&gt;0,Q208,0)</f>
        <v>0</v>
      </c>
      <c r="T208" s="120">
        <f>IF(EXACT(D208,UPPER(D208)),1,0.01)/V208</f>
        <v>1</v>
      </c>
      <c r="U208" s="120">
        <v>0</v>
      </c>
      <c r="V208" s="120">
        <v>1</v>
      </c>
      <c r="W208" s="127">
        <f>IF(AND(Q208&lt;0,O208&gt;0),O208,0)</f>
        <v>0</v>
      </c>
      <c r="X208" s="127">
        <f>IF(AND(Q208&gt;0,O208&gt;0),O208,0)</f>
        <v>0</v>
      </c>
      <c r="Y208" s="120"/>
      <c r="Z208" s="130">
        <f>_xll.BDH(C208,$Z$3,$D$1,$D$1)</f>
        <v>34.25</v>
      </c>
      <c r="AA208" s="130">
        <f>IF(OR(OR(F208="#N/A N/A",F208="#N/A Real Time"),OR(Z208="#N/A N/A",Z208="#N/A Real Time")),0,  F208 - Z208)</f>
        <v>0.14000000000000057</v>
      </c>
      <c r="AB208" s="177">
        <f>IF(OR(Z208=0,Z208="#N/A N/A"),0,AA208 / Z208*100)</f>
        <v>0.40875912408759291</v>
      </c>
      <c r="AC208" s="132">
        <v>-103000</v>
      </c>
      <c r="AD208" s="133">
        <f>IF(D208 = D238,1,_xll.BDP(K208,$AD$3)*L208)</f>
        <v>1.1298999999999999</v>
      </c>
      <c r="AE208" s="278">
        <f>AA208*AC208*T208/AD208 / AF238</f>
        <v>-4.3039329641774657E-5</v>
      </c>
      <c r="AF208" s="135"/>
    </row>
    <row r="209" spans="1:32" x14ac:dyDescent="0.2">
      <c r="A209" s="120"/>
      <c r="B209" s="120">
        <v>26284</v>
      </c>
      <c r="C209" s="120" t="s">
        <v>27</v>
      </c>
      <c r="D209" s="120" t="str">
        <f>_xll.BDP(C209,$D$3)</f>
        <v>USD</v>
      </c>
      <c r="E209" s="120" t="s">
        <v>275</v>
      </c>
      <c r="F209" s="121">
        <f>_xll.BDP(C209,$F$3)</f>
        <v>63.19</v>
      </c>
      <c r="G209" s="121">
        <f>_xll.BDP(C209,$G$3)</f>
        <v>63.19</v>
      </c>
      <c r="H209" s="122">
        <f>IF(OR(OR(G209="#N/A N/A",G209="#N/A Real Time"),OR(F209="#N/A N/A",F209="#N/A Real Time")),0,  G209 - F209)</f>
        <v>0</v>
      </c>
      <c r="I209" s="123">
        <f>IF(OR(F209=0,F209="#N/A N/A"),0,H209 / F209*100)</f>
        <v>0</v>
      </c>
      <c r="J209" s="124">
        <v>-76000</v>
      </c>
      <c r="K209" s="120" t="str">
        <f>CONCATENATE(D238,D209, " Curncy")</f>
        <v>EURUSD Curncy</v>
      </c>
      <c r="L209" s="120">
        <f>IF(D209 = D238,1,_xll.BDP(K209,$L$3))</f>
        <v>1</v>
      </c>
      <c r="M209" s="260">
        <f>IF(D209 = D238,1,_xll.BDP(K209,$M$3)*L209)</f>
        <v>1.1314</v>
      </c>
      <c r="N209" s="126">
        <f>H209*J209*T209/M209</f>
        <v>0</v>
      </c>
      <c r="O209" s="268">
        <f>N209 / Y238</f>
        <v>0</v>
      </c>
      <c r="P209" s="128">
        <f>IF(OR(OR(J209=0,G209 = "#N/A N/A"),G209="#N/A Real Time"),0,G209*J209*T209/M209)</f>
        <v>-4244687.997171646</v>
      </c>
      <c r="Q209" s="273">
        <f>P209 / Y238*100</f>
        <v>-1.4372857742695497</v>
      </c>
      <c r="R209" s="129">
        <f>IF(Q209&lt;0,Q209,0)</f>
        <v>-1.4372857742695497</v>
      </c>
      <c r="S209" s="273">
        <f>IF(Q209&gt;0,Q209,0)</f>
        <v>0</v>
      </c>
      <c r="T209" s="120">
        <f>IF(EXACT(D209,UPPER(D209)),1,0.01)/V209</f>
        <v>1</v>
      </c>
      <c r="U209" s="120">
        <v>0</v>
      </c>
      <c r="V209" s="120">
        <v>1</v>
      </c>
      <c r="W209" s="127">
        <f>IF(AND(Q209&lt;0,O209&gt;0),O209,0)</f>
        <v>0</v>
      </c>
      <c r="X209" s="127">
        <f>IF(AND(Q209&gt;0,O209&gt;0),O209,0)</f>
        <v>0</v>
      </c>
      <c r="Y209" s="120"/>
      <c r="Z209" s="130">
        <f>_xll.BDH(C209,$Z$3,$D$1,$D$1)</f>
        <v>61.85</v>
      </c>
      <c r="AA209" s="130">
        <f>IF(OR(OR(F209="#N/A N/A",F209="#N/A Real Time"),OR(Z209="#N/A N/A",Z209="#N/A Real Time")),0,  F209 - Z209)</f>
        <v>1.3399999999999963</v>
      </c>
      <c r="AB209" s="177">
        <f>IF(OR(Z209=0,Z209="#N/A N/A"),0,AA209 / Z209*100)</f>
        <v>2.1665319320937693</v>
      </c>
      <c r="AC209" s="132">
        <v>-76000</v>
      </c>
      <c r="AD209" s="133">
        <f>IF(D209 = D238,1,_xll.BDP(K209,$AD$3)*L209)</f>
        <v>1.1298999999999999</v>
      </c>
      <c r="AE209" s="278">
        <f>AA209*AC209*T209/AD209 / AF238</f>
        <v>-3.0396153472387667E-4</v>
      </c>
      <c r="AF209" s="135"/>
    </row>
    <row r="210" spans="1:32" x14ac:dyDescent="0.2">
      <c r="A210" s="102" t="s">
        <v>1401</v>
      </c>
      <c r="B210" s="102"/>
      <c r="C210" s="102"/>
      <c r="D210" s="102"/>
      <c r="E210" s="102" t="s">
        <v>26</v>
      </c>
      <c r="F210" s="136"/>
      <c r="G210" s="136"/>
      <c r="H210" s="137"/>
      <c r="I210" s="138"/>
      <c r="J210" s="139"/>
      <c r="K210" s="102"/>
      <c r="L210" s="102"/>
      <c r="M210" s="263"/>
      <c r="N210" s="158">
        <f xml:space="preserve"> SUM(N168:N209)</f>
        <v>0</v>
      </c>
      <c r="O210" s="270">
        <f xml:space="preserve"> SUM(O168:O209)</f>
        <v>0</v>
      </c>
      <c r="P210" s="141">
        <f xml:space="preserve"> SUM(P168:P209)</f>
        <v>-60451866.315715052</v>
      </c>
      <c r="Q210" s="275">
        <f xml:space="preserve"> SUM(Q168:Q209)</f>
        <v>-20.469492113794182</v>
      </c>
      <c r="R210" s="142">
        <f xml:space="preserve"> SUM(R168:R209)</f>
        <v>-47.116237116647127</v>
      </c>
      <c r="S210" s="275">
        <f xml:space="preserve"> SUM(S168:S209)</f>
        <v>26.646745002852953</v>
      </c>
      <c r="T210" s="102"/>
      <c r="U210" s="102"/>
      <c r="V210" s="102"/>
      <c r="W210" s="143">
        <f xml:space="preserve"> SUM(W168:W209)</f>
        <v>0</v>
      </c>
      <c r="X210" s="143">
        <f xml:space="preserve"> SUM(X168:X209)</f>
        <v>0</v>
      </c>
      <c r="Y210" s="102"/>
      <c r="Z210" s="144"/>
      <c r="AA210" s="144"/>
      <c r="AB210" s="178"/>
      <c r="AC210" s="145"/>
      <c r="AD210" s="146"/>
      <c r="AE210" s="280">
        <f xml:space="preserve"> SUM(AE168:AE209)</f>
        <v>-6.7088673833063034E-4</v>
      </c>
      <c r="AF210" s="171"/>
    </row>
    <row r="211" spans="1:32" s="117" customFormat="1" ht="12" customHeight="1" x14ac:dyDescent="0.2">
      <c r="A211" s="120"/>
      <c r="B211" s="120"/>
      <c r="C211" s="120"/>
      <c r="D211" s="120"/>
      <c r="E211" s="120"/>
      <c r="F211" s="121"/>
      <c r="G211" s="121"/>
      <c r="H211" s="122"/>
      <c r="I211" s="123"/>
      <c r="J211" s="124"/>
      <c r="K211" s="120"/>
      <c r="L211" s="120"/>
      <c r="M211" s="260"/>
      <c r="N211" s="126"/>
      <c r="O211" s="268"/>
      <c r="P211" s="128"/>
      <c r="Q211" s="273"/>
      <c r="R211" s="129"/>
      <c r="S211" s="273"/>
      <c r="T211" s="120"/>
      <c r="U211" s="120"/>
      <c r="V211" s="120"/>
      <c r="W211" s="127"/>
      <c r="X211" s="127"/>
      <c r="Y211" s="120"/>
      <c r="Z211" s="130"/>
      <c r="AA211" s="130"/>
      <c r="AB211" s="131"/>
      <c r="AC211" s="132"/>
      <c r="AD211" s="133"/>
      <c r="AE211" s="278"/>
      <c r="AF211" s="135"/>
    </row>
    <row r="212" spans="1:32" x14ac:dyDescent="0.2">
      <c r="A212" s="148" t="s">
        <v>1384</v>
      </c>
      <c r="B212" s="148"/>
      <c r="C212" s="148"/>
      <c r="D212" s="148"/>
      <c r="E212" s="148" t="s">
        <v>234</v>
      </c>
      <c r="F212" s="149"/>
      <c r="G212" s="149"/>
      <c r="H212" s="150"/>
      <c r="I212" s="151"/>
      <c r="J212" s="152"/>
      <c r="K212" s="148"/>
      <c r="L212" s="148"/>
      <c r="M212" s="265"/>
      <c r="N212" s="159">
        <f>N100+N77+N167+N45+N29+N107+N11+N210+N93+N38+N62+N71+N23+N26+N48+N84+N18+N90+N51+N15+N54+N57</f>
        <v>-589508.8306648595</v>
      </c>
      <c r="O212" s="271">
        <f>O100+O77+O167+O45+O29+O107+O11+O210+O93+O38+O62+O71+O23+O26+O48+O84+O18+O90+O51+O15+O54+O57</f>
        <v>-1.9961247014750063E-3</v>
      </c>
      <c r="P212" s="154">
        <f>P100+P77+P167+P45+P29+P107+P11+P210+P93+P38+P62+P71+P23+P26+P48+P84+P18+P90+P51+P15+P54+P57</f>
        <v>-68318319.829919249</v>
      </c>
      <c r="Q212" s="276">
        <f>Q100+Q77+Q167+Q45+Q29+Q107+Q11+Q210+Q93+Q38+Q62+Q71+Q23+Q26+Q48+Q84+Q18+Q90+Q51+Q15+Q54+Q57</f>
        <v>-23.133137059536299</v>
      </c>
      <c r="R212" s="155">
        <f>R100+R77+R167+R45+R29+R107+R11+R210+R93+R38+R62+R71+R23+R26+R48+R84+R18+R90+R51+R15+R54+R57</f>
        <v>-137.57180892140207</v>
      </c>
      <c r="S212" s="276">
        <f>S100+S77+S167+S45+S29+S107+S11+S210+S93+S38+S62+S71+S23+S26+S48+S84+S18+S90+S51+S15+S54+S57</f>
        <v>114.43867186186577</v>
      </c>
      <c r="T212" s="148"/>
      <c r="U212" s="148"/>
      <c r="V212" s="148"/>
      <c r="W212" s="156">
        <f>W100+W77+W167+W45+W29+W107+W11+W210+W93+W38+W62+W71+W23+W26+W48+W84+W18+W90+W51+W15+W54+W57</f>
        <v>1.0854131430215394E-3</v>
      </c>
      <c r="X212" s="156">
        <f>X100+X77+X167+X45+X29+X107+X11+X210+X93+X38+X62+X71+X23+X26+X48+X84+X18+X90+X51+X15+X54+X57</f>
        <v>5.7742716387885508E-3</v>
      </c>
      <c r="Y212" s="148"/>
      <c r="Z212" s="149"/>
      <c r="AA212" s="149"/>
      <c r="AB212" s="151"/>
      <c r="AC212" s="152"/>
      <c r="AD212" s="157"/>
      <c r="AE212" s="271">
        <f>AE100+AE77+AE167+AE45+AE29+AE107+AE11+AE210+AE93+AE38+AE62+AE71+AE23+AE26+AE48+AE84+AE18+AE90+AE51+AE15+AE54+AE57</f>
        <v>-1.1939682352017931E-2</v>
      </c>
      <c r="AF212" s="148"/>
    </row>
    <row r="213" spans="1:32" s="117" customFormat="1" ht="12" customHeight="1" x14ac:dyDescent="0.2">
      <c r="A213" s="120"/>
      <c r="B213" s="120"/>
      <c r="C213" s="120"/>
      <c r="D213" s="120"/>
      <c r="E213" s="120"/>
      <c r="F213" s="121"/>
      <c r="G213" s="121"/>
      <c r="H213" s="122"/>
      <c r="I213" s="123"/>
      <c r="J213" s="124"/>
      <c r="K213" s="120"/>
      <c r="L213" s="120"/>
      <c r="M213" s="260"/>
      <c r="N213" s="126"/>
      <c r="O213" s="268"/>
      <c r="P213" s="128"/>
      <c r="Q213" s="273"/>
      <c r="R213" s="129"/>
      <c r="S213" s="273"/>
      <c r="T213" s="120"/>
      <c r="U213" s="120"/>
      <c r="V213" s="120"/>
      <c r="W213" s="127"/>
      <c r="X213" s="127"/>
      <c r="Y213" s="120"/>
      <c r="Z213" s="130"/>
      <c r="AA213" s="130"/>
      <c r="AB213" s="131"/>
      <c r="AC213" s="132"/>
      <c r="AD213" s="133"/>
      <c r="AE213" s="278"/>
      <c r="AF213" s="135"/>
    </row>
    <row r="214" spans="1:32" x14ac:dyDescent="0.2">
      <c r="A214" s="120"/>
      <c r="B214" s="120">
        <v>28851</v>
      </c>
      <c r="C214" s="120" t="s">
        <v>1589</v>
      </c>
      <c r="D214" s="120" t="str">
        <f>_xll.BDP(C214,$D$3)</f>
        <v>ARS</v>
      </c>
      <c r="E214" s="120" t="s">
        <v>1590</v>
      </c>
      <c r="F214" s="121">
        <f>_xll.BDP(C214,$F$3)</f>
        <v>125.998</v>
      </c>
      <c r="G214" s="121">
        <f>_xll.BDP(C214,$G$3)</f>
        <v>125.998</v>
      </c>
      <c r="H214" s="122">
        <f>IF(OR(OR(G214="#N/A N/A",G214="#N/A Real Time"),OR(F214="#N/A N/A",F214="#N/A Real Time")),0,  G214 - F214)</f>
        <v>0</v>
      </c>
      <c r="I214" s="123">
        <f>IF(OR(F214=0,F214="#N/A N/A"),0,H214 / F214*100)</f>
        <v>0</v>
      </c>
      <c r="J214" s="124">
        <v>242900000</v>
      </c>
      <c r="K214" s="120" t="str">
        <f>CONCATENATE(D238,D214, " Curncy")</f>
        <v>EURARS Curncy</v>
      </c>
      <c r="L214" s="120">
        <f>IF(D214 = D238,1,_xll.BDP(K214,$L$3))</f>
        <v>1</v>
      </c>
      <c r="M214" s="260">
        <f>IF(D214 = D238,1,_xll.BDP(K214,$M$3)*L214)</f>
        <v>47.667999999999999</v>
      </c>
      <c r="N214" s="126">
        <f>H214*J214*T214/M214</f>
        <v>0</v>
      </c>
      <c r="O214" s="268">
        <f>N214 / Y238</f>
        <v>0</v>
      </c>
      <c r="P214" s="128">
        <f>IF(OR(OR(J214=0,G214 = "#N/A N/A"),G214="#N/A Real Time"),0,G214*J214*T214/M214)</f>
        <v>6420431.7781320801</v>
      </c>
      <c r="Q214" s="273">
        <f>P214 / Y238*100</f>
        <v>2.1740102607132163</v>
      </c>
      <c r="R214" s="129">
        <f>IF(Q214&lt;0,Q214,0)</f>
        <v>0</v>
      </c>
      <c r="S214" s="273">
        <f>IF(Q214&gt;0,Q214,0)</f>
        <v>2.1740102607132163</v>
      </c>
      <c r="T214" s="120">
        <f>IF(EXACT(D214,UPPER(D214)),1,0.01)/V214</f>
        <v>0.01</v>
      </c>
      <c r="U214" s="120">
        <v>4</v>
      </c>
      <c r="V214" s="120">
        <v>100</v>
      </c>
      <c r="W214" s="127">
        <f>IF(AND(Q214&lt;0,O214&gt;0),O214,0)</f>
        <v>0</v>
      </c>
      <c r="X214" s="127">
        <f>IF(AND(Q214&gt;0,O214&gt;0),O214,0)</f>
        <v>0</v>
      </c>
      <c r="Y214" s="120"/>
      <c r="Z214" s="130" t="str">
        <f>_xll.BDH(C214,$Z$3,$D$1,$D$1)</f>
        <v>#N/A N/A</v>
      </c>
      <c r="AA214" s="130">
        <f>IF(OR(OR(F214="#N/A N/A",F214="#N/A Real Time"),OR(Z214="#N/A N/A",Z214="#N/A Real Time")),0,  F214 - Z214)</f>
        <v>0</v>
      </c>
      <c r="AB214" s="177">
        <f>IF(OR(Z214=0,Z214="#N/A N/A"),0,AA214 / Z214*100)</f>
        <v>0</v>
      </c>
      <c r="AC214" s="132">
        <v>242900000</v>
      </c>
      <c r="AD214" s="133">
        <f>IF(D214 = D238,1,_xll.BDP(K214,$AD$3)*L214)</f>
        <v>47.667999999999999</v>
      </c>
      <c r="AE214" s="278">
        <f>AA214*AC214*T214/AD214 / AF238</f>
        <v>0</v>
      </c>
      <c r="AF214" s="135"/>
    </row>
    <row r="215" spans="1:32" s="117" customFormat="1" ht="12" customHeight="1" x14ac:dyDescent="0.2">
      <c r="A215" s="120"/>
      <c r="B215" s="120">
        <v>28921</v>
      </c>
      <c r="C215" s="120" t="s">
        <v>1605</v>
      </c>
      <c r="D215" s="120" t="str">
        <f>_xll.BDP(C215,$D$3)</f>
        <v>ARS</v>
      </c>
      <c r="E215" s="120" t="s">
        <v>1606</v>
      </c>
      <c r="F215" s="121">
        <f>_xll.BDP(C215,$F$3)</f>
        <v>121.652</v>
      </c>
      <c r="G215" s="121">
        <f>_xll.BDP(C215,$G$3)</f>
        <v>121.652</v>
      </c>
      <c r="H215" s="122">
        <f>IF(OR(OR(G215="#N/A N/A",G215="#N/A Real Time"),OR(F215="#N/A N/A",F215="#N/A Real Time")),0,  G215 - F215)</f>
        <v>0</v>
      </c>
      <c r="I215" s="123">
        <f>IF(OR(F215=0,F215="#N/A N/A"),0,H215 / F215*100)</f>
        <v>0</v>
      </c>
      <c r="J215" s="124">
        <v>692000000</v>
      </c>
      <c r="K215" s="120" t="str">
        <f>CONCATENATE(D238,D215, " Curncy")</f>
        <v>EURARS Curncy</v>
      </c>
      <c r="L215" s="120">
        <f>IF(D215 = D238,1,_xll.BDP(K215,$L$3))</f>
        <v>1</v>
      </c>
      <c r="M215" s="260">
        <f>IF(D215 = D238,1,_xll.BDP(K215,$M$3)*L215)</f>
        <v>47.667999999999999</v>
      </c>
      <c r="N215" s="126">
        <f>H215*J215*T215/M215</f>
        <v>0</v>
      </c>
      <c r="O215" s="268">
        <f>N215 / Y238</f>
        <v>0</v>
      </c>
      <c r="P215" s="128">
        <f>IF(OR(OR(J215=0,G215 = "#N/A N/A"),G215="#N/A Real Time"),0,G215*J215*T215/M215)</f>
        <v>17660313.837375179</v>
      </c>
      <c r="Q215" s="273">
        <f>P215 / Y238*100</f>
        <v>5.9799254655485568</v>
      </c>
      <c r="R215" s="129">
        <f>IF(Q215&lt;0,Q215,0)</f>
        <v>0</v>
      </c>
      <c r="S215" s="273">
        <f>IF(Q215&gt;0,Q215,0)</f>
        <v>5.9799254655485568</v>
      </c>
      <c r="T215" s="120">
        <f>IF(EXACT(D215,UPPER(D215)),1,0.01)/V215</f>
        <v>0.01</v>
      </c>
      <c r="U215" s="120">
        <v>4</v>
      </c>
      <c r="V215" s="120">
        <v>100</v>
      </c>
      <c r="W215" s="127">
        <f>IF(AND(Q215&lt;0,O215&gt;0),O215,0)</f>
        <v>0</v>
      </c>
      <c r="X215" s="127">
        <f>IF(AND(Q215&gt;0,O215&gt;0),O215,0)</f>
        <v>0</v>
      </c>
      <c r="Y215" s="120"/>
      <c r="Z215" s="130" t="str">
        <f>_xll.BDH(C215,$Z$3,$D$1,$D$1)</f>
        <v>#N/A N/A</v>
      </c>
      <c r="AA215" s="130">
        <f>IF(OR(OR(F215="#N/A N/A",F215="#N/A Real Time"),OR(Z215="#N/A N/A",Z215="#N/A Real Time")),0,  F215 - Z215)</f>
        <v>0</v>
      </c>
      <c r="AB215" s="177">
        <f>IF(OR(Z215=0,Z215="#N/A N/A"),0,AA215 / Z215*100)</f>
        <v>0</v>
      </c>
      <c r="AC215" s="132">
        <v>692000000</v>
      </c>
      <c r="AD215" s="133">
        <f>IF(D215 = D238,1,_xll.BDP(K215,$AD$3)*L215)</f>
        <v>47.667999999999999</v>
      </c>
      <c r="AE215" s="278">
        <f>AA215*AC215*T215/AD215 / AF238</f>
        <v>0</v>
      </c>
      <c r="AF215" s="135"/>
    </row>
    <row r="216" spans="1:32" s="117" customFormat="1" ht="12" customHeight="1" x14ac:dyDescent="0.2">
      <c r="A216" s="120"/>
      <c r="B216" s="120">
        <v>29032</v>
      </c>
      <c r="C216" s="120" t="s">
        <v>1650</v>
      </c>
      <c r="D216" s="120" t="str">
        <f>_xll.BDP(C216,$D$3)</f>
        <v>ARS</v>
      </c>
      <c r="E216" s="120" t="s">
        <v>1651</v>
      </c>
      <c r="F216" s="121">
        <f>_xll.BDP(C216,$F$3)</f>
        <v>111.276</v>
      </c>
      <c r="G216" s="121">
        <f>_xll.BDP(C216,$G$3)</f>
        <v>111.276</v>
      </c>
      <c r="H216" s="122">
        <f>IF(OR(OR(G216="#N/A N/A",G216="#N/A Real Time"),OR(F216="#N/A N/A",F216="#N/A Real Time")),0,  G216 - F216)</f>
        <v>0</v>
      </c>
      <c r="I216" s="123">
        <f>IF(OR(F216=0,F216="#N/A N/A"),0,H216 / F216*100)</f>
        <v>0</v>
      </c>
      <c r="J216" s="124">
        <v>673000000</v>
      </c>
      <c r="K216" s="120" t="str">
        <f>CONCATENATE(D238,D216, " Curncy")</f>
        <v>EURARS Curncy</v>
      </c>
      <c r="L216" s="120">
        <f>IF(D216 = D238,1,_xll.BDP(K216,$L$3))</f>
        <v>1</v>
      </c>
      <c r="M216" s="260">
        <f>IF(D216 = D238,1,_xll.BDP(K216,$M$3)*L216)</f>
        <v>47.667999999999999</v>
      </c>
      <c r="N216" s="126">
        <f>H216*J216*T216/M216</f>
        <v>0</v>
      </c>
      <c r="O216" s="268">
        <f>N216 / Y238</f>
        <v>0</v>
      </c>
      <c r="P216" s="128">
        <f>IF(OR(OR(J216=0,G216 = "#N/A N/A"),G216="#N/A Real Time"),0,G216*J216*T216/M216)</f>
        <v>15710486.699672736</v>
      </c>
      <c r="Q216" s="273">
        <f>P216 / Y238*100</f>
        <v>5.3196981863770869</v>
      </c>
      <c r="R216" s="129">
        <f>IF(Q216&lt;0,Q216,0)</f>
        <v>0</v>
      </c>
      <c r="S216" s="273">
        <f>IF(Q216&gt;0,Q216,0)</f>
        <v>5.3196981863770869</v>
      </c>
      <c r="T216" s="120">
        <f>IF(EXACT(D216,UPPER(D216)),1,0.01)/V216</f>
        <v>0.01</v>
      </c>
      <c r="U216" s="120">
        <v>4</v>
      </c>
      <c r="V216" s="120">
        <v>100</v>
      </c>
      <c r="W216" s="127">
        <f>IF(AND(Q216&lt;0,O216&gt;0),O216,0)</f>
        <v>0</v>
      </c>
      <c r="X216" s="127">
        <f>IF(AND(Q216&gt;0,O216&gt;0),O216,0)</f>
        <v>0</v>
      </c>
      <c r="Y216" s="120"/>
      <c r="Z216" s="130" t="str">
        <f>_xll.BDH(C216,$Z$3,$D$1,$D$1)</f>
        <v>#N/A N/A</v>
      </c>
      <c r="AA216" s="130">
        <f>IF(OR(OR(F216="#N/A N/A",F216="#N/A Real Time"),OR(Z216="#N/A N/A",Z216="#N/A Real Time")),0,  F216 - Z216)</f>
        <v>0</v>
      </c>
      <c r="AB216" s="177">
        <f>IF(OR(Z216=0,Z216="#N/A N/A"),0,AA216 / Z216*100)</f>
        <v>0</v>
      </c>
      <c r="AC216" s="132">
        <v>673000000</v>
      </c>
      <c r="AD216" s="133">
        <f>IF(D216 = D238,1,_xll.BDP(K216,$AD$3)*L216)</f>
        <v>47.667999999999999</v>
      </c>
      <c r="AE216" s="278">
        <f>AA216*AC216*T216/AD216 / AF238</f>
        <v>0</v>
      </c>
      <c r="AF216" s="135"/>
    </row>
    <row r="217" spans="1:32" x14ac:dyDescent="0.2">
      <c r="A217" s="120"/>
      <c r="B217" s="120">
        <v>29091</v>
      </c>
      <c r="C217" s="120" t="s">
        <v>1662</v>
      </c>
      <c r="D217" s="120" t="str">
        <f>_xll.BDP(C217,$D$3)</f>
        <v>ARS</v>
      </c>
      <c r="E217" s="120" t="s">
        <v>1663</v>
      </c>
      <c r="F217" s="121">
        <f>_xll.BDP(C217,$F$3)</f>
        <v>99.893000000000001</v>
      </c>
      <c r="G217" s="121">
        <f>_xll.BDP(C217,$G$3)</f>
        <v>99.995999999999995</v>
      </c>
      <c r="H217" s="122">
        <f>IF(OR(OR(G217="#N/A N/A",G217="#N/A Real Time"),OR(F217="#N/A N/A",F217="#N/A Real Time")),0,  G217 - F217)</f>
        <v>0.10299999999999443</v>
      </c>
      <c r="I217" s="123">
        <f>IF(OR(F217=0,F217="#N/A N/A"),0,H217 / F217*100)</f>
        <v>0.103110328051009</v>
      </c>
      <c r="J217" s="124">
        <v>281304769</v>
      </c>
      <c r="K217" s="120" t="str">
        <f>CONCATENATE(D238,D217, " Curncy")</f>
        <v>EURARS Curncy</v>
      </c>
      <c r="L217" s="120">
        <f>IF(D217 = D238,1,_xll.BDP(K217,$L$3))</f>
        <v>1</v>
      </c>
      <c r="M217" s="260">
        <f>IF(D217 = D238,1,_xll.BDP(K217,$M$3)*L217)</f>
        <v>47.667999999999999</v>
      </c>
      <c r="N217" s="126">
        <f>H217*J217*T217/M217</f>
        <v>6078.3735854238557</v>
      </c>
      <c r="O217" s="268">
        <f>N217 / Y238</f>
        <v>2.0581865830531679E-5</v>
      </c>
      <c r="P217" s="128">
        <f>IF(OR(OR(J217=0,G217 = "#N/A N/A"),G217="#N/A Real Time"),0,G217*J217*T217/M217)</f>
        <v>5901097.5247386089</v>
      </c>
      <c r="Q217" s="273">
        <f>P217 / Y238*100</f>
        <v>1.9981594714465603</v>
      </c>
      <c r="R217" s="129">
        <f>IF(Q217&lt;0,Q217,0)</f>
        <v>0</v>
      </c>
      <c r="S217" s="273">
        <f>IF(Q217&gt;0,Q217,0)</f>
        <v>1.9981594714465603</v>
      </c>
      <c r="T217" s="120">
        <f>IF(EXACT(D217,UPPER(D217)),1,0.01)/V217</f>
        <v>0.01</v>
      </c>
      <c r="U217" s="120">
        <v>4</v>
      </c>
      <c r="V217" s="120">
        <v>100</v>
      </c>
      <c r="W217" s="127">
        <f>IF(AND(Q217&lt;0,O217&gt;0),O217,0)</f>
        <v>0</v>
      </c>
      <c r="X217" s="127">
        <f>IF(AND(Q217&gt;0,O217&gt;0),O217,0)</f>
        <v>2.0581865830531679E-5</v>
      </c>
      <c r="Y217" s="120"/>
      <c r="Z217" s="130" t="str">
        <f>_xll.BDH(C217,$Z$3,$D$1,$D$1)</f>
        <v>#N/A N/A</v>
      </c>
      <c r="AA217" s="130">
        <f>IF(OR(OR(F217="#N/A N/A",F217="#N/A Real Time"),OR(Z217="#N/A N/A",Z217="#N/A Real Time")),0,  F217 - Z217)</f>
        <v>0</v>
      </c>
      <c r="AB217" s="177">
        <f>IF(OR(Z217=0,Z217="#N/A N/A"),0,AA217 / Z217*100)</f>
        <v>0</v>
      </c>
      <c r="AC217" s="132">
        <v>281304769</v>
      </c>
      <c r="AD217" s="133">
        <f>IF(D217 = D238,1,_xll.BDP(K217,$AD$3)*L217)</f>
        <v>47.667999999999999</v>
      </c>
      <c r="AE217" s="278">
        <f>AA217*AC217*T217/AD217 / AF238</f>
        <v>0</v>
      </c>
      <c r="AF217" s="135"/>
    </row>
    <row r="218" spans="1:32" x14ac:dyDescent="0.2">
      <c r="A218" s="209"/>
      <c r="B218" s="120">
        <v>23858</v>
      </c>
      <c r="C218" s="120" t="s">
        <v>1528</v>
      </c>
      <c r="D218" s="120" t="str">
        <f>_xll.BDP(C218,$D$3)</f>
        <v>USD</v>
      </c>
      <c r="E218" s="120" t="s">
        <v>1529</v>
      </c>
      <c r="F218" s="121">
        <f>_xll.BDP(C218,$F$3)</f>
        <v>126.05500000000001</v>
      </c>
      <c r="G218" s="121">
        <f>_xll.BDP(C218,$G$3)</f>
        <v>125.47</v>
      </c>
      <c r="H218" s="122">
        <f>IF(OR(OR(G218="#N/A N/A",G218="#N/A Real Time"),OR(F218="#N/A N/A",F218="#N/A Real Time")),0,  G218 - F218)</f>
        <v>-0.58500000000000796</v>
      </c>
      <c r="I218" s="123">
        <f>IF(OR(F218=0,F218="#N/A N/A"),0,H218 / F218*100)</f>
        <v>-0.46408313831264758</v>
      </c>
      <c r="J218" s="124">
        <v>128280</v>
      </c>
      <c r="K218" s="120" t="str">
        <f>CONCATENATE(D238,D218, " Curncy")</f>
        <v>EURUSD Curncy</v>
      </c>
      <c r="L218" s="120">
        <f>IF(D218 = D238,1,_xll.BDP(K218,$L$3))</f>
        <v>1</v>
      </c>
      <c r="M218" s="260">
        <f>IF(D218 = D238,1,_xll.BDP(K218,$M$3)*L218)</f>
        <v>1.1314</v>
      </c>
      <c r="N218" s="126">
        <f>H218*J218*T218/M218</f>
        <v>-66328.265865300535</v>
      </c>
      <c r="O218" s="268">
        <f>N218 / Y238</f>
        <v>-2.245928865058818E-4</v>
      </c>
      <c r="P218" s="128">
        <f>IF(OR(OR(J218=0,G218 = "#N/A N/A"),G218="#N/A Real Time"),0,G218*J218*T218/M218)</f>
        <v>14225995.757468622</v>
      </c>
      <c r="Q218" s="273">
        <f>P218 / Y238*100</f>
        <v>4.8170375162209584</v>
      </c>
      <c r="R218" s="129">
        <f>IF(Q218&lt;0,Q218,0)</f>
        <v>0</v>
      </c>
      <c r="S218" s="273">
        <f>IF(Q218&gt;0,Q218,0)</f>
        <v>4.8170375162209584</v>
      </c>
      <c r="T218" s="120">
        <f>IF(EXACT(D218,UPPER(D218)),1,0.01)/V218</f>
        <v>1</v>
      </c>
      <c r="U218" s="120">
        <v>0</v>
      </c>
      <c r="V218" s="120">
        <v>1</v>
      </c>
      <c r="W218" s="127">
        <f>IF(AND(Q218&lt;0,O218&gt;0),O218,0)</f>
        <v>0</v>
      </c>
      <c r="X218" s="127">
        <f>IF(AND(Q218&gt;0,O218&gt;0),O218,0)</f>
        <v>0</v>
      </c>
      <c r="Y218" s="209"/>
      <c r="Z218" s="130">
        <f>_xll.BDH(C218,$Z$3,$D$1,$D$1)</f>
        <v>126.27</v>
      </c>
      <c r="AA218" s="130">
        <f>IF(OR(OR(F218="#N/A N/A",F218="#N/A Real Time"),OR(Z218="#N/A N/A",Z218="#N/A Real Time")),0,  F218 - Z218)</f>
        <v>-0.2149999999999892</v>
      </c>
      <c r="AB218" s="177">
        <f>IF(OR(Z218=0,Z218="#N/A N/A"),0,AA218 / Z218*100)</f>
        <v>-0.17027005622870769</v>
      </c>
      <c r="AC218" s="132">
        <v>128280</v>
      </c>
      <c r="AD218" s="133">
        <f>IF(D218 = D238,1,_xll.BDP(K218,$AD$3)*L218)</f>
        <v>1.1298999999999999</v>
      </c>
      <c r="AE218" s="278">
        <f>AA218*AC218*T218/AD218 / AF238</f>
        <v>-8.2318538098891055E-5</v>
      </c>
      <c r="AF218" s="224"/>
    </row>
    <row r="219" spans="1:32" s="117" customFormat="1" ht="12" customHeight="1" x14ac:dyDescent="0.2">
      <c r="A219" s="120"/>
      <c r="B219" s="120">
        <v>3508</v>
      </c>
      <c r="C219" s="120" t="s">
        <v>1613</v>
      </c>
      <c r="D219" s="120" t="str">
        <f>_xll.BDP(C219,$D$3)</f>
        <v>USD</v>
      </c>
      <c r="E219" s="120" t="s">
        <v>1614</v>
      </c>
      <c r="F219" s="121">
        <f>_xll.BDP(C219,$F$3)</f>
        <v>123.36</v>
      </c>
      <c r="G219" s="121">
        <f>_xll.BDP(C219,$G$3)</f>
        <v>122.83</v>
      </c>
      <c r="H219" s="122">
        <f>IF(OR(OR(G219="#N/A N/A",G219="#N/A Real Time"),OR(F219="#N/A N/A",F219="#N/A Real Time")),0,  G219 - F219)</f>
        <v>-0.53000000000000114</v>
      </c>
      <c r="I219" s="123">
        <f>IF(OR(F219=0,F219="#N/A N/A"),0,H219 / F219*100)</f>
        <v>-0.42963683527885954</v>
      </c>
      <c r="J219" s="124">
        <v>132707</v>
      </c>
      <c r="K219" s="120" t="str">
        <f>CONCATENATE(D238,D219, " Curncy")</f>
        <v>EURUSD Curncy</v>
      </c>
      <c r="L219" s="120">
        <f>IF(D219 = D238,1,_xll.BDP(K219,$L$3))</f>
        <v>1</v>
      </c>
      <c r="M219" s="260">
        <f>IF(D219 = D238,1,_xll.BDP(K219,$M$3)*L219)</f>
        <v>1.1314</v>
      </c>
      <c r="N219" s="126">
        <f>H219*J219*T219/M219</f>
        <v>-62166.086264804806</v>
      </c>
      <c r="O219" s="268">
        <f>N219 / Y238</f>
        <v>-2.1049940888459714E-4</v>
      </c>
      <c r="P219" s="128">
        <f>IF(OR(OR(J219=0,G219 = "#N/A N/A"),G219="#N/A Real Time"),0,G219*J219*T219/M219)</f>
        <v>14407283.728124449</v>
      </c>
      <c r="Q219" s="273">
        <f>P219 / Y238*100</f>
        <v>4.87842309307453</v>
      </c>
      <c r="R219" s="129">
        <f>IF(Q219&lt;0,Q219,0)</f>
        <v>0</v>
      </c>
      <c r="S219" s="273">
        <f>IF(Q219&gt;0,Q219,0)</f>
        <v>4.87842309307453</v>
      </c>
      <c r="T219" s="120">
        <f>IF(EXACT(D219,UPPER(D219)),1,0.01)/V219</f>
        <v>1</v>
      </c>
      <c r="U219" s="120">
        <v>0</v>
      </c>
      <c r="V219" s="120">
        <v>1</v>
      </c>
      <c r="W219" s="127">
        <f>IF(AND(Q219&lt;0,O219&gt;0),O219,0)</f>
        <v>0</v>
      </c>
      <c r="X219" s="127">
        <f>IF(AND(Q219&gt;0,O219&gt;0),O219,0)</f>
        <v>0</v>
      </c>
      <c r="Y219" s="120"/>
      <c r="Z219" s="130">
        <f>_xll.BDH(C219,$Z$3,$D$1,$D$1)</f>
        <v>123.56</v>
      </c>
      <c r="AA219" s="130">
        <f>IF(OR(OR(F219="#N/A N/A",F219="#N/A Real Time"),OR(Z219="#N/A N/A",Z219="#N/A Real Time")),0,  F219 - Z219)</f>
        <v>-0.20000000000000284</v>
      </c>
      <c r="AB219" s="177">
        <f>IF(OR(Z219=0,Z219="#N/A N/A"),0,AA219 / Z219*100)</f>
        <v>-0.16186468112658048</v>
      </c>
      <c r="AC219" s="132">
        <v>132707</v>
      </c>
      <c r="AD219" s="133">
        <f>IF(D219 = D238,1,_xll.BDP(K219,$AD$3)*L219)</f>
        <v>1.1298999999999999</v>
      </c>
      <c r="AE219" s="278">
        <f>AA219*AC219*T219/AD219 / AF238</f>
        <v>-7.9218034934411198E-5</v>
      </c>
      <c r="AF219" s="135"/>
    </row>
    <row r="220" spans="1:32" x14ac:dyDescent="0.2">
      <c r="A220" s="120"/>
      <c r="B220" s="120">
        <v>6295</v>
      </c>
      <c r="C220" s="120" t="s">
        <v>1101</v>
      </c>
      <c r="D220" s="120" t="str">
        <f>_xll.BDP(C220,$D$3)</f>
        <v>USD</v>
      </c>
      <c r="E220" s="120" t="s">
        <v>1217</v>
      </c>
      <c r="F220" s="121">
        <f>_xll.BDP(C220,$F$3)</f>
        <v>121.565</v>
      </c>
      <c r="G220" s="121">
        <f>_xll.BDP(C220,$G$3)</f>
        <v>120.99</v>
      </c>
      <c r="H220" s="122">
        <f>IF(OR(OR(G220="#N/A N/A",G220="#N/A Real Time"),OR(F220="#N/A N/A",F220="#N/A Real Time")),0,  G220 - F220)</f>
        <v>-0.57500000000000284</v>
      </c>
      <c r="I220" s="123">
        <f>IF(OR(F220=0,F220="#N/A N/A"),0,H220 / F220*100)</f>
        <v>-0.47299798461728526</v>
      </c>
      <c r="J220" s="124">
        <v>134000</v>
      </c>
      <c r="K220" s="120" t="str">
        <f>CONCATENATE(D238,D220, " Curncy")</f>
        <v>EURUSD Curncy</v>
      </c>
      <c r="L220" s="120">
        <f>IF(D220 = D238,1,_xll.BDP(K220,$L$3))</f>
        <v>1</v>
      </c>
      <c r="M220" s="260">
        <f>IF(D220 = D238,1,_xll.BDP(K220,$M$3)*L220)</f>
        <v>1.1314</v>
      </c>
      <c r="N220" s="126">
        <f>H220*J220*T220/M220</f>
        <v>-68101.467208768241</v>
      </c>
      <c r="O220" s="268">
        <f>N220 / Y238</f>
        <v>-2.305970900364593E-4</v>
      </c>
      <c r="P220" s="128">
        <f>IF(OR(OR(J220=0,G220 = "#N/A N/A"),G220="#N/A Real Time"),0,G220*J220*T220/M220)</f>
        <v>14329733.074067527</v>
      </c>
      <c r="Q220" s="273">
        <f>P220 / Y238*100</f>
        <v>4.8521638127845339</v>
      </c>
      <c r="R220" s="129">
        <f>IF(Q220&lt;0,Q220,0)</f>
        <v>0</v>
      </c>
      <c r="S220" s="273">
        <f>IF(Q220&gt;0,Q220,0)</f>
        <v>4.8521638127845339</v>
      </c>
      <c r="T220" s="120">
        <f>IF(EXACT(D220,UPPER(D220)),1,0.01)/V220</f>
        <v>1</v>
      </c>
      <c r="U220" s="120">
        <v>0</v>
      </c>
      <c r="V220" s="120">
        <v>1</v>
      </c>
      <c r="W220" s="127">
        <f>IF(AND(Q220&lt;0,O220&gt;0),O220,0)</f>
        <v>0</v>
      </c>
      <c r="X220" s="127">
        <f>IF(AND(Q220&gt;0,O220&gt;0),O220,0)</f>
        <v>0</v>
      </c>
      <c r="Y220" s="120"/>
      <c r="Z220" s="130">
        <f>_xll.BDH(C220,$Z$3,$D$1,$D$1)</f>
        <v>121.75</v>
      </c>
      <c r="AA220" s="130">
        <f>IF(OR(OR(F220="#N/A N/A",F220="#N/A Real Time"),OR(Z220="#N/A N/A",Z220="#N/A Real Time")),0,  F220 - Z220)</f>
        <v>-0.18500000000000227</v>
      </c>
      <c r="AB220" s="177">
        <f>IF(OR(Z220=0,Z220="#N/A N/A"),0,AA220 / Z220*100)</f>
        <v>-0.15195071868583349</v>
      </c>
      <c r="AC220" s="132">
        <v>134000</v>
      </c>
      <c r="AD220" s="133">
        <f>IF(D220 = D238,1,_xll.BDP(K220,$AD$3)*L220)</f>
        <v>1.1298999999999999</v>
      </c>
      <c r="AE220" s="278">
        <f>AA220*AC220*T220/AD220 / AF238</f>
        <v>-7.3990636741997414E-5</v>
      </c>
      <c r="AF220" s="135"/>
    </row>
    <row r="221" spans="1:32" s="117" customFormat="1" ht="12" customHeight="1" x14ac:dyDescent="0.2">
      <c r="A221" s="120"/>
      <c r="B221" s="120">
        <v>27308</v>
      </c>
      <c r="C221" s="120"/>
      <c r="D221" s="120" t="s">
        <v>1344</v>
      </c>
      <c r="E221" s="120" t="s">
        <v>1351</v>
      </c>
      <c r="F221" s="121">
        <v>0</v>
      </c>
      <c r="G221" s="121">
        <v>0</v>
      </c>
      <c r="H221" s="122">
        <f>IF(OR(OR(G221="#N/A N/A",G221="#N/A Real Time"),OR(F221="#N/A N/A",F221="#N/A Real Time")),0,  G221 - F221)</f>
        <v>0</v>
      </c>
      <c r="I221" s="123">
        <f>IF(OR(F221=0,F221="#N/A N/A"),0,H221 / F221*100)</f>
        <v>0</v>
      </c>
      <c r="J221" s="124">
        <v>-17427000</v>
      </c>
      <c r="K221" s="120" t="str">
        <f>CONCATENATE(D238,D221, " Curncy")</f>
        <v>EURGBp Curncy</v>
      </c>
      <c r="L221" s="120">
        <f>IF(D221 = D238,1,_xll.BDP(K221,$L$3))</f>
        <v>1</v>
      </c>
      <c r="M221" s="260">
        <f>IF(D221 = D238,1,_xll.BDP(K221,$M$3)*L221)</f>
        <v>0.86363000000000001</v>
      </c>
      <c r="N221" s="126">
        <f>H221*J221*T221/M221</f>
        <v>0</v>
      </c>
      <c r="O221" s="268">
        <f>N221 / Y238</f>
        <v>0</v>
      </c>
      <c r="P221" s="128">
        <f>IF(OR(OR(J221=0,G221 = "#N/A N/A"),G221="#N/A Real Time"),0,G221*J221*T221/M221)</f>
        <v>0</v>
      </c>
      <c r="Q221" s="273">
        <f>P221 / Y238*100</f>
        <v>0</v>
      </c>
      <c r="R221" s="129">
        <f>IF(Q221&lt;0,Q221,0)</f>
        <v>0</v>
      </c>
      <c r="S221" s="273">
        <f>IF(Q221&gt;0,Q221,0)</f>
        <v>0</v>
      </c>
      <c r="T221" s="120">
        <f>IF(EXACT(D221,UPPER(D221)),1,0.01)/V221</f>
        <v>1E-4</v>
      </c>
      <c r="U221" s="120">
        <v>1</v>
      </c>
      <c r="V221" s="120">
        <v>100</v>
      </c>
      <c r="W221" s="127">
        <f>IF(AND(Q221&lt;0,O221&gt;0),O221,0)</f>
        <v>0</v>
      </c>
      <c r="X221" s="127">
        <f>IF(AND(Q221&gt;0,O221&gt;0),O221,0)</f>
        <v>0</v>
      </c>
      <c r="Y221" s="120"/>
      <c r="Z221" s="130">
        <v>0</v>
      </c>
      <c r="AA221" s="130">
        <f>IF(OR(OR(F221="#N/A N/A",F221="#N/A Real Time"),OR(Z221="#N/A N/A",Z221="#N/A Real Time")),0,  F221 - Z221)</f>
        <v>0</v>
      </c>
      <c r="AB221" s="177">
        <f>IF(OR(Z221=0,Z221="#N/A N/A"),0,AA221 / Z221*100)</f>
        <v>0</v>
      </c>
      <c r="AC221" s="132">
        <v>-17427000</v>
      </c>
      <c r="AD221" s="133">
        <f>IF(D221 = D238,1,_xll.BDP(K221,$AD$3)*L221)</f>
        <v>0.86409000000000002</v>
      </c>
      <c r="AE221" s="278">
        <f>AA221*AC221*T221/AD221 / AF238</f>
        <v>0</v>
      </c>
      <c r="AF221" s="135"/>
    </row>
    <row r="222" spans="1:32" x14ac:dyDescent="0.2">
      <c r="A222" s="209"/>
      <c r="B222" s="120">
        <v>28763</v>
      </c>
      <c r="C222" s="120"/>
      <c r="D222" s="120" t="s">
        <v>1344</v>
      </c>
      <c r="E222" s="120" t="s">
        <v>1567</v>
      </c>
      <c r="F222" s="121">
        <v>0</v>
      </c>
      <c r="G222" s="121">
        <v>0</v>
      </c>
      <c r="H222" s="122">
        <f>IF(OR(OR(G222="#N/A N/A",G222="#N/A Real Time"),OR(F222="#N/A N/A",F222="#N/A Real Time")),0,  G222 - F222)</f>
        <v>0</v>
      </c>
      <c r="I222" s="123">
        <f>IF(OR(F222=0,F222="#N/A N/A"),0,H222 / F222*100)</f>
        <v>0</v>
      </c>
      <c r="J222" s="124">
        <v>-27500000</v>
      </c>
      <c r="K222" s="120" t="str">
        <f>CONCATENATE(D238,D222, " Curncy")</f>
        <v>EURGBp Curncy</v>
      </c>
      <c r="L222" s="120">
        <f>IF(D222 = D238,1,_xll.BDP(K222,$L$3))</f>
        <v>1</v>
      </c>
      <c r="M222" s="260">
        <f>IF(D222 = D238,1,_xll.BDP(K222,$M$3)*L222)</f>
        <v>0.86363000000000001</v>
      </c>
      <c r="N222" s="126">
        <f>H222*J222*T222/M222</f>
        <v>0</v>
      </c>
      <c r="O222" s="268">
        <f>N222 / Y238</f>
        <v>0</v>
      </c>
      <c r="P222" s="128">
        <f>IF(OR(OR(J222=0,G222 = "#N/A N/A"),G222="#N/A Real Time"),0,G222*J222*T222/M222)</f>
        <v>0</v>
      </c>
      <c r="Q222" s="273">
        <f>P222 / Y238*100</f>
        <v>0</v>
      </c>
      <c r="R222" s="129">
        <f>IF(Q222&lt;0,Q222,0)</f>
        <v>0</v>
      </c>
      <c r="S222" s="273">
        <f>IF(Q222&gt;0,Q222,0)</f>
        <v>0</v>
      </c>
      <c r="T222" s="120">
        <f>IF(EXACT(D222,UPPER(D222)),1,0.01)/V222</f>
        <v>1E-4</v>
      </c>
      <c r="U222" s="120">
        <v>1</v>
      </c>
      <c r="V222" s="120">
        <v>100</v>
      </c>
      <c r="W222" s="127">
        <f>IF(AND(Q222&lt;0,O222&gt;0),O222,0)</f>
        <v>0</v>
      </c>
      <c r="X222" s="127">
        <f>IF(AND(Q222&gt;0,O222&gt;0),O222,0)</f>
        <v>0</v>
      </c>
      <c r="Y222" s="209"/>
      <c r="Z222" s="130">
        <v>0</v>
      </c>
      <c r="AA222" s="130">
        <f>IF(OR(OR(F222="#N/A N/A",F222="#N/A Real Time"),OR(Z222="#N/A N/A",Z222="#N/A Real Time")),0,  F222 - Z222)</f>
        <v>0</v>
      </c>
      <c r="AB222" s="177">
        <f>IF(OR(Z222=0,Z222="#N/A N/A"),0,AA222 / Z222*100)</f>
        <v>0</v>
      </c>
      <c r="AC222" s="132">
        <v>-27500000</v>
      </c>
      <c r="AD222" s="133">
        <f>IF(D222 = D238,1,_xll.BDP(K222,$AD$3)*L222)</f>
        <v>0.86409000000000002</v>
      </c>
      <c r="AE222" s="278">
        <f>AA222*AC222*T222/AD222 / AF238</f>
        <v>0</v>
      </c>
      <c r="AF222" s="224"/>
    </row>
    <row r="223" spans="1:32" s="117" customFormat="1" ht="12" customHeight="1" x14ac:dyDescent="0.2">
      <c r="A223" s="120"/>
      <c r="B223" s="120">
        <v>26941</v>
      </c>
      <c r="C223" s="120"/>
      <c r="D223" s="120" t="s">
        <v>1344</v>
      </c>
      <c r="E223" s="120" t="s">
        <v>1352</v>
      </c>
      <c r="F223" s="121">
        <v>0</v>
      </c>
      <c r="G223" s="121">
        <v>0</v>
      </c>
      <c r="H223" s="122">
        <f>IF(OR(OR(G223="#N/A N/A",G223="#N/A Real Time"),OR(F223="#N/A N/A",F223="#N/A Real Time")),0,  G223 - F223)</f>
        <v>0</v>
      </c>
      <c r="I223" s="123">
        <f>IF(OR(F223=0,F223="#N/A N/A"),0,H223 / F223*100)</f>
        <v>0</v>
      </c>
      <c r="J223" s="124">
        <v>-39600000</v>
      </c>
      <c r="K223" s="120" t="str">
        <f>CONCATENATE(D238,D223, " Curncy")</f>
        <v>EURGBp Curncy</v>
      </c>
      <c r="L223" s="120">
        <f>IF(D223 = D238,1,_xll.BDP(K223,$L$3))</f>
        <v>1</v>
      </c>
      <c r="M223" s="260">
        <f>IF(D223 = D238,1,_xll.BDP(K223,$M$3)*L223)</f>
        <v>0.86363000000000001</v>
      </c>
      <c r="N223" s="126">
        <f>H223*J223*T223/M223</f>
        <v>0</v>
      </c>
      <c r="O223" s="268">
        <f>N223 / Y238</f>
        <v>0</v>
      </c>
      <c r="P223" s="128">
        <f>IF(OR(OR(J223=0,G223 = "#N/A N/A"),G223="#N/A Real Time"),0,G223*J223*T223/M223)</f>
        <v>0</v>
      </c>
      <c r="Q223" s="273">
        <f>P223 / Y238*100</f>
        <v>0</v>
      </c>
      <c r="R223" s="129">
        <f>IF(Q223&lt;0,Q223,0)</f>
        <v>0</v>
      </c>
      <c r="S223" s="273">
        <f>IF(Q223&gt;0,Q223,0)</f>
        <v>0</v>
      </c>
      <c r="T223" s="120">
        <f>IF(EXACT(D223,UPPER(D223)),1,0.01)/V223</f>
        <v>1E-4</v>
      </c>
      <c r="U223" s="120">
        <v>1</v>
      </c>
      <c r="V223" s="120">
        <v>100</v>
      </c>
      <c r="W223" s="127">
        <f>IF(AND(Q223&lt;0,O223&gt;0),O223,0)</f>
        <v>0</v>
      </c>
      <c r="X223" s="127">
        <f>IF(AND(Q223&gt;0,O223&gt;0),O223,0)</f>
        <v>0</v>
      </c>
      <c r="Y223" s="120"/>
      <c r="Z223" s="130">
        <v>0</v>
      </c>
      <c r="AA223" s="130">
        <f>IF(OR(OR(F223="#N/A N/A",F223="#N/A Real Time"),OR(Z223="#N/A N/A",Z223="#N/A Real Time")),0,  F223 - Z223)</f>
        <v>0</v>
      </c>
      <c r="AB223" s="177">
        <f>IF(OR(Z223=0,Z223="#N/A N/A"),0,AA223 / Z223*100)</f>
        <v>0</v>
      </c>
      <c r="AC223" s="132">
        <v>-39600000</v>
      </c>
      <c r="AD223" s="133">
        <f>IF(D223 = D238,1,_xll.BDP(K223,$AD$3)*L223)</f>
        <v>0.86409000000000002</v>
      </c>
      <c r="AE223" s="278">
        <f>AA223*AC223*T223/AD223 / AF238</f>
        <v>0</v>
      </c>
      <c r="AF223" s="135"/>
    </row>
    <row r="224" spans="1:32" s="117" customFormat="1" ht="12" customHeight="1" x14ac:dyDescent="0.2">
      <c r="A224" s="120"/>
      <c r="B224" s="120">
        <v>23999</v>
      </c>
      <c r="C224" s="120" t="s">
        <v>1587</v>
      </c>
      <c r="D224" s="120" t="str">
        <f>_xll.BDP(C224,$D$3)</f>
        <v>USD</v>
      </c>
      <c r="E224" s="120" t="s">
        <v>1588</v>
      </c>
      <c r="F224" s="121">
        <f>_xll.BDP(C224,$F$3)</f>
        <v>25.3413</v>
      </c>
      <c r="G224" s="121">
        <f>_xll.BDP(C224,$G$3)</f>
        <v>25.217500000000001</v>
      </c>
      <c r="H224" s="122">
        <f>IF(OR(OR(G224="#N/A N/A",G224="#N/A Real Time"),OR(F224="#N/A N/A",F224="#N/A Real Time")),0,  G224 - F224)</f>
        <v>-0.12379999999999924</v>
      </c>
      <c r="I224" s="123">
        <f>IF(OR(F224=0,F224="#N/A N/A"),0,H224 / F224*100)</f>
        <v>-0.48853058051480885</v>
      </c>
      <c r="J224" s="124">
        <v>631136</v>
      </c>
      <c r="K224" s="120" t="str">
        <f>CONCATENATE(D238,D224, " Curncy")</f>
        <v>EURUSD Curncy</v>
      </c>
      <c r="L224" s="120">
        <f>IF(D224 = D238,1,_xll.BDP(K224,$L$3))</f>
        <v>1</v>
      </c>
      <c r="M224" s="260">
        <f>IF(D224 = D238,1,_xll.BDP(K224,$M$3)*L224)</f>
        <v>1.1314</v>
      </c>
      <c r="N224" s="126">
        <f>H224*J224*T224/M224</f>
        <v>-69060.135053915088</v>
      </c>
      <c r="O224" s="268">
        <f>N224 / Y238</f>
        <v>-2.3384321709455481E-4</v>
      </c>
      <c r="P224" s="128">
        <f>IF(OR(OR(J224=0,G224 = "#N/A N/A"),G224="#N/A Real Time"),0,G224*J224*T224/M224)</f>
        <v>14067237.122149549</v>
      </c>
      <c r="Q224" s="273">
        <f>P224 / Y238*100</f>
        <v>4.7632805549935142</v>
      </c>
      <c r="R224" s="129">
        <f>IF(Q224&lt;0,Q224,0)</f>
        <v>0</v>
      </c>
      <c r="S224" s="273">
        <f>IF(Q224&gt;0,Q224,0)</f>
        <v>4.7632805549935142</v>
      </c>
      <c r="T224" s="120">
        <f>IF(EXACT(D224,UPPER(D224)),1,0.01)/V224</f>
        <v>1</v>
      </c>
      <c r="U224" s="120">
        <v>0</v>
      </c>
      <c r="V224" s="120">
        <v>1</v>
      </c>
      <c r="W224" s="127">
        <f>IF(AND(Q224&lt;0,O224&gt;0),O224,0)</f>
        <v>0</v>
      </c>
      <c r="X224" s="127">
        <f>IF(AND(Q224&gt;0,O224&gt;0),O224,0)</f>
        <v>0</v>
      </c>
      <c r="Y224" s="120"/>
      <c r="Z224" s="130">
        <f>_xll.BDH(C224,$Z$3,$D$1,$D$1)</f>
        <v>25.38</v>
      </c>
      <c r="AA224" s="130">
        <f>IF(OR(OR(F224="#N/A N/A",F224="#N/A Real Time"),OR(Z224="#N/A N/A",Z224="#N/A Real Time")),0,  F224 - Z224)</f>
        <v>-3.8699999999998624E-2</v>
      </c>
      <c r="AB224" s="177">
        <f>IF(OR(Z224=0,Z224="#N/A N/A"),0,AA224 / Z224*100)</f>
        <v>-0.15248226950354068</v>
      </c>
      <c r="AC224" s="132">
        <v>631136</v>
      </c>
      <c r="AD224" s="133">
        <f>IF(D224 = D238,1,_xll.BDP(K224,$AD$3)*L224)</f>
        <v>1.1298999999999999</v>
      </c>
      <c r="AE224" s="278">
        <f>AA224*AC224*T224/AD224 / AF238</f>
        <v>-7.2901112527945457E-5</v>
      </c>
      <c r="AF224" s="135"/>
    </row>
    <row r="225" spans="1:32" x14ac:dyDescent="0.2">
      <c r="A225" s="120"/>
      <c r="B225" s="120">
        <v>28994</v>
      </c>
      <c r="C225" s="120" t="s">
        <v>1625</v>
      </c>
      <c r="D225" s="120" t="str">
        <f>_xll.BDP(C225,$D$3)</f>
        <v>JPY</v>
      </c>
      <c r="E225" s="120" t="s">
        <v>1626</v>
      </c>
      <c r="F225" s="121">
        <f>_xll.BDP(C225,$F$3)</f>
        <v>152.65</v>
      </c>
      <c r="G225" s="121">
        <f>_xll.BDP(C225,$G$3)</f>
        <v>152.59</v>
      </c>
      <c r="H225" s="122">
        <f>IF(OR(OR(G225="#N/A N/A",G225="#N/A Real Time"),OR(F225="#N/A N/A",F225="#N/A Real Time")),0,  G225 - F225)</f>
        <v>-6.0000000000002274E-2</v>
      </c>
      <c r="I225" s="123">
        <f>IF(OR(F225=0,F225="#N/A N/A"),0,H225 / F225*100)</f>
        <v>-3.9305601048150847E-2</v>
      </c>
      <c r="J225" s="124">
        <v>-38</v>
      </c>
      <c r="K225" s="120" t="str">
        <f>CONCATENATE(D238,D225, " Curncy")</f>
        <v>EURJPY Curncy</v>
      </c>
      <c r="L225" s="120">
        <f>IF(D225 = D238,1,_xll.BDP(K225,$L$3))</f>
        <v>1</v>
      </c>
      <c r="M225" s="260">
        <f>IF(D225 = D238,1,_xll.BDP(K225,$M$3)*L225)</f>
        <v>126.66</v>
      </c>
      <c r="N225" s="126">
        <f>H225*J225*T225/M225</f>
        <v>18000.947418285858</v>
      </c>
      <c r="O225" s="268">
        <f>N225 / Y238</f>
        <v>6.0952667581023653E-5</v>
      </c>
      <c r="P225" s="128">
        <f>IF(OR(OR(J225=0,G225 = "#N/A N/A"),G225="#N/A Real Time"),0,G225*J225*T225/M225)</f>
        <v>-45779409.442602247</v>
      </c>
      <c r="Q225" s="273">
        <f>P225 / Y238*100</f>
        <v>-15.501279243646746</v>
      </c>
      <c r="R225" s="129">
        <f>IF(Q225&lt;0,Q225,0)</f>
        <v>-15.501279243646746</v>
      </c>
      <c r="S225" s="273">
        <f>IF(Q225&gt;0,Q225,0)</f>
        <v>0</v>
      </c>
      <c r="T225" s="120">
        <f>IF(EXACT(D225,UPPER(D225)),1,0.01)/V225</f>
        <v>1000000</v>
      </c>
      <c r="U225" s="120">
        <v>4</v>
      </c>
      <c r="V225" s="120">
        <v>9.9999999999999995E-7</v>
      </c>
      <c r="W225" s="127">
        <f>IF(AND(Q225&lt;0,O225&gt;0),O225,0)</f>
        <v>6.0952667581023653E-5</v>
      </c>
      <c r="X225" s="127">
        <f>IF(AND(Q225&gt;0,O225&gt;0),O225,0)</f>
        <v>0</v>
      </c>
      <c r="Y225" s="120"/>
      <c r="Z225" s="130">
        <f>_xll.BDH(C225,$Z$3,$D$1,$D$1)</f>
        <v>152.93</v>
      </c>
      <c r="AA225" s="130">
        <f>IF(OR(OR(F225="#N/A N/A",F225="#N/A Real Time"),OR(Z225="#N/A N/A",Z225="#N/A Real Time")),0,  F225 - Z225)</f>
        <v>-0.28000000000000114</v>
      </c>
      <c r="AB225" s="177">
        <f>IF(OR(Z225=0,Z225="#N/A N/A"),0,AA225 / Z225*100)</f>
        <v>-0.1830903027528942</v>
      </c>
      <c r="AC225" s="132">
        <v>-38</v>
      </c>
      <c r="AD225" s="133">
        <f>IF(D225 = D238,1,_xll.BDP(K225,$AD$3)*L225)</f>
        <v>126.57</v>
      </c>
      <c r="AE225" s="278">
        <f>AA225*AC225*T225/AD225 / AF238</f>
        <v>2.8349871483912201E-4</v>
      </c>
      <c r="AF225" s="135"/>
    </row>
    <row r="226" spans="1:32" x14ac:dyDescent="0.2">
      <c r="A226" s="120"/>
      <c r="B226" s="120">
        <v>28931</v>
      </c>
      <c r="C226" s="120" t="s">
        <v>1611</v>
      </c>
      <c r="D226" s="120" t="str">
        <f>_xll.BDP(C226,$D$3)</f>
        <v>GBP</v>
      </c>
      <c r="E226" s="120" t="s">
        <v>1612</v>
      </c>
      <c r="F226" s="121">
        <f>_xll.BDP(C226,$F$3)</f>
        <v>126.89</v>
      </c>
      <c r="G226" s="121">
        <f>_xll.BDP(C226,$G$3)</f>
        <v>126.8</v>
      </c>
      <c r="H226" s="122">
        <f>IF(OR(OR(G226="#N/A N/A",G226="#N/A Real Time"),OR(F226="#N/A N/A",F226="#N/A Real Time")),0,  G226 - F226)</f>
        <v>-9.0000000000003411E-2</v>
      </c>
      <c r="I226" s="123">
        <f>IF(OR(F226=0,F226="#N/A N/A"),0,H226 / F226*100)</f>
        <v>-7.0927575065019635E-2</v>
      </c>
      <c r="J226" s="124">
        <v>-405</v>
      </c>
      <c r="K226" s="120" t="str">
        <f>CONCATENATE(D238,D226, " Curncy")</f>
        <v>EURGBP Curncy</v>
      </c>
      <c r="L226" s="120">
        <f>IF(D226 = D238,1,_xll.BDP(K226,$L$3))</f>
        <v>1</v>
      </c>
      <c r="M226" s="260">
        <f>IF(D226 = D238,1,_xll.BDP(K226,$M$3)*L226)</f>
        <v>0.86363000000000001</v>
      </c>
      <c r="N226" s="126">
        <f>H226*J226*T226/M226</f>
        <v>42205.574146337414</v>
      </c>
      <c r="O226" s="268">
        <f>N226 / Y238</f>
        <v>1.4291149633572571E-4</v>
      </c>
      <c r="P226" s="128">
        <f>IF(OR(OR(J226=0,G226 = "#N/A N/A"),G226="#N/A Real Time"),0,G226*J226*T226/M226)</f>
        <v>-59462964.463948682</v>
      </c>
      <c r="Q226" s="273">
        <f>P226 / Y238*100</f>
        <v>-20.134641928188149</v>
      </c>
      <c r="R226" s="129">
        <f>IF(Q226&lt;0,Q226,0)</f>
        <v>-20.134641928188149</v>
      </c>
      <c r="S226" s="273">
        <f>IF(Q226&gt;0,Q226,0)</f>
        <v>0</v>
      </c>
      <c r="T226" s="120">
        <f>IF(EXACT(D226,UPPER(D226)),1,0.01)/V226</f>
        <v>1000</v>
      </c>
      <c r="U226" s="120">
        <v>4</v>
      </c>
      <c r="V226" s="120">
        <v>1E-3</v>
      </c>
      <c r="W226" s="127">
        <f>IF(AND(Q226&lt;0,O226&gt;0),O226,0)</f>
        <v>1.4291149633572571E-4</v>
      </c>
      <c r="X226" s="127">
        <f>IF(AND(Q226&gt;0,O226&gt;0),O226,0)</f>
        <v>0</v>
      </c>
      <c r="Y226" s="120"/>
      <c r="Z226" s="130">
        <f>_xll.BDH(C226,$Z$3,$D$1,$D$1)</f>
        <v>127.66</v>
      </c>
      <c r="AA226" s="130">
        <f>IF(OR(OR(F226="#N/A N/A",F226="#N/A Real Time"),OR(Z226="#N/A N/A",Z226="#N/A Real Time")),0,  F226 - Z226)</f>
        <v>-0.76999999999999602</v>
      </c>
      <c r="AB226" s="177">
        <f>IF(OR(Z226=0,Z226="#N/A N/A"),0,AA226 / Z226*100)</f>
        <v>-0.60316465611780989</v>
      </c>
      <c r="AC226" s="132">
        <v>-405</v>
      </c>
      <c r="AD226" s="133">
        <f>IF(D226 = D238,1,_xll.BDP(K226,$AD$3)*L226)</f>
        <v>0.86409000000000002</v>
      </c>
      <c r="AE226" s="278">
        <f>AA226*AC226*T226/AD226 / AF238</f>
        <v>1.2171021115472984E-3</v>
      </c>
      <c r="AF226" s="135"/>
    </row>
    <row r="227" spans="1:32" s="117" customFormat="1" ht="12" customHeight="1" x14ac:dyDescent="0.2">
      <c r="A227" s="120"/>
      <c r="B227" s="120">
        <v>18300</v>
      </c>
      <c r="C227" s="120" t="s">
        <v>1627</v>
      </c>
      <c r="D227" s="120" t="str">
        <f>_xll.BDP(C227,$D$3)</f>
        <v>USD</v>
      </c>
      <c r="E227" s="120" t="s">
        <v>1628</v>
      </c>
      <c r="F227" s="121">
        <f>_xll.BDP(C227,$F$3)</f>
        <v>125.655</v>
      </c>
      <c r="G227" s="121">
        <f>_xll.BDP(C227,$G$3)</f>
        <v>125.07</v>
      </c>
      <c r="H227" s="122">
        <f>IF(OR(OR(G227="#N/A N/A",G227="#N/A Real Time"),OR(F227="#N/A N/A",F227="#N/A Real Time")),0,  G227 - F227)</f>
        <v>-0.58500000000000796</v>
      </c>
      <c r="I227" s="123">
        <f>IF(OR(F227=0,F227="#N/A N/A"),0,H227 / F227*100)</f>
        <v>-0.46556046317297994</v>
      </c>
      <c r="J227" s="124">
        <v>131751</v>
      </c>
      <c r="K227" s="120" t="str">
        <f>CONCATENATE(D238,D227, " Curncy")</f>
        <v>EURUSD Curncy</v>
      </c>
      <c r="L227" s="120">
        <f>IF(D227 = D238,1,_xll.BDP(K227,$L$3))</f>
        <v>1</v>
      </c>
      <c r="M227" s="260">
        <f>IF(D227 = D238,1,_xll.BDP(K227,$M$3)*L227)</f>
        <v>1.1314</v>
      </c>
      <c r="N227" s="126">
        <f>H227*J227*T227/M227</f>
        <v>-68122.975958989802</v>
      </c>
      <c r="O227" s="268">
        <f>N227 / Y238</f>
        <v>-2.306699204087655E-4</v>
      </c>
      <c r="P227" s="128">
        <f>IF(OR(OR(J227=0,G227 = "#N/A N/A"),G227="#N/A Real Time"),0,G227*J227*T227/M227)</f>
        <v>14564342.911437158</v>
      </c>
      <c r="Q227" s="273">
        <f>P227 / Y238*100</f>
        <v>4.9316046060724625</v>
      </c>
      <c r="R227" s="129">
        <f>IF(Q227&lt;0,Q227,0)</f>
        <v>0</v>
      </c>
      <c r="S227" s="273">
        <f>IF(Q227&gt;0,Q227,0)</f>
        <v>4.9316046060724625</v>
      </c>
      <c r="T227" s="120">
        <f>IF(EXACT(D227,UPPER(D227)),1,0.01)/V227</f>
        <v>1</v>
      </c>
      <c r="U227" s="120">
        <v>0</v>
      </c>
      <c r="V227" s="120">
        <v>1</v>
      </c>
      <c r="W227" s="127">
        <f>IF(AND(Q227&lt;0,O227&gt;0),O227,0)</f>
        <v>0</v>
      </c>
      <c r="X227" s="127">
        <f>IF(AND(Q227&gt;0,O227&gt;0),O227,0)</f>
        <v>0</v>
      </c>
      <c r="Y227" s="120"/>
      <c r="Z227" s="130">
        <f>_xll.BDH(C227,$Z$3,$D$1,$D$1)</f>
        <v>125.875</v>
      </c>
      <c r="AA227" s="130">
        <f>IF(OR(OR(F227="#N/A N/A",F227="#N/A Real Time"),OR(Z227="#N/A N/A",Z227="#N/A Real Time")),0,  F227 - Z227)</f>
        <v>-0.21999999999999886</v>
      </c>
      <c r="AB227" s="177">
        <f>IF(OR(Z227=0,Z227="#N/A N/A"),0,AA227 / Z227*100)</f>
        <v>-0.17477656405163763</v>
      </c>
      <c r="AC227" s="132">
        <v>131751</v>
      </c>
      <c r="AD227" s="133">
        <f>IF(D227 = D238,1,_xll.BDP(K227,$AD$3)*L227)</f>
        <v>1.1298999999999999</v>
      </c>
      <c r="AE227" s="278">
        <f>AA227*AC227*T227/AD227 / AF238</f>
        <v>-8.6512096970828585E-5</v>
      </c>
      <c r="AF227" s="135"/>
    </row>
    <row r="228" spans="1:32" x14ac:dyDescent="0.2">
      <c r="A228" s="148" t="s">
        <v>1402</v>
      </c>
      <c r="B228" s="148"/>
      <c r="C228" s="148"/>
      <c r="D228" s="148"/>
      <c r="E228" s="148" t="s">
        <v>1325</v>
      </c>
      <c r="F228" s="149"/>
      <c r="G228" s="149"/>
      <c r="H228" s="150"/>
      <c r="I228" s="151"/>
      <c r="J228" s="152"/>
      <c r="K228" s="148"/>
      <c r="L228" s="148"/>
      <c r="M228" s="265"/>
      <c r="N228" s="159">
        <f xml:space="preserve"> SUM(N213:N227)</f>
        <v>-267494.03520173137</v>
      </c>
      <c r="O228" s="271">
        <f xml:space="preserve"> SUM(O213:O227)</f>
        <v>-9.057564931829775E-4</v>
      </c>
      <c r="P228" s="154">
        <f xml:space="preserve"> SUM(P213:P227)</f>
        <v>12044548.526614983</v>
      </c>
      <c r="Q228" s="276">
        <f xml:space="preserve"> SUM(Q213:Q227)</f>
        <v>4.0783817953965249</v>
      </c>
      <c r="R228" s="155">
        <f xml:space="preserve"> SUM(R213:R227)</f>
        <v>-35.635921171834894</v>
      </c>
      <c r="S228" s="276">
        <f xml:space="preserve"> SUM(S213:S227)</f>
        <v>39.714302967231419</v>
      </c>
      <c r="T228" s="148"/>
      <c r="U228" s="148"/>
      <c r="V228" s="148"/>
      <c r="W228" s="156">
        <f xml:space="preserve"> SUM(W213:W227)</f>
        <v>2.0386416391674937E-4</v>
      </c>
      <c r="X228" s="156">
        <f xml:space="preserve"> SUM(X213:X227)</f>
        <v>2.0581865830531679E-5</v>
      </c>
      <c r="Y228" s="148"/>
      <c r="Z228" s="149"/>
      <c r="AA228" s="149"/>
      <c r="AB228" s="151"/>
      <c r="AC228" s="152"/>
      <c r="AD228" s="157"/>
      <c r="AE228" s="271">
        <f xml:space="preserve"> SUM(AE213:AE227)</f>
        <v>1.1056604071123467E-3</v>
      </c>
      <c r="AF228" s="148"/>
    </row>
    <row r="229" spans="1:32" s="117" customFormat="1" ht="12" customHeight="1" x14ac:dyDescent="0.2">
      <c r="A229" s="120"/>
      <c r="B229" s="120"/>
      <c r="C229" s="120"/>
      <c r="D229" s="120"/>
      <c r="E229" s="120"/>
      <c r="F229" s="121"/>
      <c r="G229" s="121"/>
      <c r="H229" s="122"/>
      <c r="I229" s="123"/>
      <c r="J229" s="124"/>
      <c r="K229" s="120"/>
      <c r="L229" s="120"/>
      <c r="M229" s="260"/>
      <c r="N229" s="126"/>
      <c r="O229" s="268"/>
      <c r="P229" s="128"/>
      <c r="Q229" s="273"/>
      <c r="R229" s="129"/>
      <c r="S229" s="273"/>
      <c r="T229" s="120"/>
      <c r="U229" s="120"/>
      <c r="V229" s="120"/>
      <c r="W229" s="127"/>
      <c r="X229" s="127"/>
      <c r="Y229" s="120"/>
      <c r="Z229" s="130"/>
      <c r="AA229" s="130"/>
      <c r="AB229" s="131"/>
      <c r="AC229" s="132"/>
      <c r="AD229" s="133"/>
      <c r="AE229" s="278"/>
      <c r="AF229" s="135"/>
    </row>
    <row r="230" spans="1:32" s="117" customFormat="1" ht="12" customHeight="1" x14ac:dyDescent="0.2">
      <c r="A230" s="209"/>
      <c r="B230" s="120"/>
      <c r="C230" s="120" t="s">
        <v>1541</v>
      </c>
      <c r="D230" s="120" t="s">
        <v>32</v>
      </c>
      <c r="E230" s="120" t="s">
        <v>1542</v>
      </c>
      <c r="F230" s="125">
        <v>6.7069117900000004</v>
      </c>
      <c r="G230" s="125">
        <f>_xll.BDP(C230,$G$3)</f>
        <v>6.7088999999999999</v>
      </c>
      <c r="H230" s="125">
        <f>IF(OR(OR(G230="#N/A N/A",G230="#N/A Real Time"),OR(F230="#N/A N/A",F230="#N/A Real Time")),0,  G230 - F230)</f>
        <v>1.9882099999994907E-3</v>
      </c>
      <c r="I230" s="123">
        <f>IF(OR(F230=0,F230="#N/A N/A"),0,H230 / F230*100)</f>
        <v>2.9644194858264129E-2</v>
      </c>
      <c r="J230" s="124">
        <v>32000000</v>
      </c>
      <c r="K230" s="120" t="str">
        <f>CONCATENATE(D238,D230, " Curncy")</f>
        <v>EURUSD Curncy</v>
      </c>
      <c r="L230" s="120">
        <f>IF(D230 = D238,1,_xll.BDP(K230,$L$3))</f>
        <v>1</v>
      </c>
      <c r="M230" s="260">
        <f>IF(D230 = D238,1,_xll.BDP(K230,$M$3)*L230)</f>
        <v>1.1314</v>
      </c>
      <c r="N230" s="126">
        <f>H230*J230/M230/G230</f>
        <v>8381.9436958590468</v>
      </c>
      <c r="O230" s="268">
        <f>N230 / Y238</f>
        <v>2.8381941011480606E-5</v>
      </c>
      <c r="P230" s="128">
        <f>ABS(IF(OR(OR(J230=0,G230 = "#N/A N/A"),G230="#N/A Real Time"),0,J230/M230))</f>
        <v>28283542.513699841</v>
      </c>
      <c r="Q230" s="273">
        <f>P230 / Y238*100</f>
        <v>9.5770368347393386</v>
      </c>
      <c r="R230" s="129"/>
      <c r="S230" s="273"/>
      <c r="T230" s="120">
        <f>IF(EXACT(D230,UPPER(D230)),1,0.01)/V230</f>
        <v>1</v>
      </c>
      <c r="U230" s="120">
        <v>2</v>
      </c>
      <c r="V230" s="120">
        <v>1</v>
      </c>
      <c r="W230" s="127">
        <f>IF(AND(Q230&lt;0,O230&gt;0),O230,0)</f>
        <v>0</v>
      </c>
      <c r="X230" s="127">
        <f>IF(AND(Q230&gt;0,O230&gt;0),O230,0)</f>
        <v>2.8381941011480606E-5</v>
      </c>
      <c r="Y230" s="209"/>
      <c r="Z230" s="130">
        <v>6.7269824399999996</v>
      </c>
      <c r="AA230" s="130">
        <f>IF(OR(OR(F230="#N/A N/A",F230="#N/A Real Time"),OR(Z230="#N/A N/A",Z230="#N/A Real Time")),0,  F230 - Z230)</f>
        <v>-2.0070649999999191E-2</v>
      </c>
      <c r="AB230" s="177">
        <f>IF(OR(Z230=0,Z230="#N/A N/A"),0,AA230 / Z230*100)</f>
        <v>-0.29836037449206115</v>
      </c>
      <c r="AC230" s="132">
        <v>32000000</v>
      </c>
      <c r="AD230" s="133">
        <f>IF(D230 = D238,1,_xll.BDP(K230,$AD$3)*L230)</f>
        <v>1.1298999999999999</v>
      </c>
      <c r="AE230" s="278">
        <f>AA230*AC230/AD230/Z230 / AF238</f>
        <v>-2.849648934215168E-4</v>
      </c>
      <c r="AF230" s="224"/>
    </row>
    <row r="231" spans="1:32" s="117" customFormat="1" ht="12" customHeight="1" x14ac:dyDescent="0.2">
      <c r="A231" s="120"/>
      <c r="B231" s="120"/>
      <c r="C231" s="120" t="s">
        <v>273</v>
      </c>
      <c r="D231" s="120" t="s">
        <v>32</v>
      </c>
      <c r="E231" s="120" t="s">
        <v>1382</v>
      </c>
      <c r="F231" s="125">
        <v>0.71789340000000001</v>
      </c>
      <c r="G231" s="125">
        <f>_xll.BDP(C231,$G$3)</f>
        <v>0.7177</v>
      </c>
      <c r="H231" s="125">
        <f>IF(OR(OR(G231="#N/A N/A",G231="#N/A Real Time"),OR(F231="#N/A N/A",F231="#N/A Real Time")),0,  G231 - F231)</f>
        <v>-1.9340000000001023E-4</v>
      </c>
      <c r="I231" s="123">
        <f>IF(OR(F231=0,F231="#N/A N/A"),0,H231 / F231*100)</f>
        <v>-2.6939932864685791E-2</v>
      </c>
      <c r="J231" s="124">
        <v>0</v>
      </c>
      <c r="K231" s="120" t="str">
        <f>CONCATENATE(D238,D231, " Curncy")</f>
        <v>EURUSD Curncy</v>
      </c>
      <c r="L231" s="120">
        <f>IF(D231 = D238,1,_xll.BDP(K231,$L$3))</f>
        <v>1</v>
      </c>
      <c r="M231" s="260">
        <f>IF(D231 = D238,1,_xll.BDP(K231,$M$3)*L231)</f>
        <v>1.1314</v>
      </c>
      <c r="N231" s="126">
        <f>H231*J231/M231/G231*-1</f>
        <v>0</v>
      </c>
      <c r="O231" s="268">
        <f>N231 / Y238</f>
        <v>0</v>
      </c>
      <c r="P231" s="128">
        <f>ABS(IF(OR(OR(J231=0,G231 = "#N/A N/A"),G231="#N/A Real Time"),0,J231/M231))</f>
        <v>0</v>
      </c>
      <c r="Q231" s="273">
        <f>P231 / Y238*100</f>
        <v>0</v>
      </c>
      <c r="R231" s="129"/>
      <c r="S231" s="273"/>
      <c r="T231" s="120">
        <f>IF(EXACT(D231,UPPER(D231)),1,0.01)/V231</f>
        <v>1</v>
      </c>
      <c r="U231" s="120">
        <v>2</v>
      </c>
      <c r="V231" s="120">
        <v>1</v>
      </c>
      <c r="W231" s="127">
        <f>IF(AND(Q231&lt;0,O231&gt;0),O231,0)</f>
        <v>0</v>
      </c>
      <c r="X231" s="127">
        <f>IF(AND(Q231&gt;0,O231&gt;0),O231,0)</f>
        <v>0</v>
      </c>
      <c r="Y231" s="120"/>
      <c r="Z231" s="130">
        <v>0.71395098000000001</v>
      </c>
      <c r="AA231" s="130">
        <f>IF(OR(OR(F231="#N/A N/A",F231="#N/A Real Time"),OR(Z231="#N/A N/A",Z231="#N/A Real Time")),0,  F231 - Z231)</f>
        <v>3.942420000000002E-3</v>
      </c>
      <c r="AB231" s="177">
        <f>IF(OR(Z231=0,Z231="#N/A N/A"),0,AA231 / Z231*100)</f>
        <v>0.55219757524529234</v>
      </c>
      <c r="AC231" s="132">
        <v>0</v>
      </c>
      <c r="AD231" s="133">
        <f>IF(D231 = D238,1,_xll.BDP(K231,$AD$3)*L231)</f>
        <v>1.1298999999999999</v>
      </c>
      <c r="AE231" s="278">
        <f>AA231*AC231/AD231/Z231*-1 / AF238</f>
        <v>0</v>
      </c>
      <c r="AF231" s="135"/>
    </row>
    <row r="232" spans="1:32" x14ac:dyDescent="0.2">
      <c r="A232" s="120"/>
      <c r="B232" s="120"/>
      <c r="C232" s="120" t="s">
        <v>215</v>
      </c>
      <c r="D232" s="120" t="s">
        <v>75</v>
      </c>
      <c r="E232" s="120" t="s">
        <v>1383</v>
      </c>
      <c r="F232" s="125">
        <v>1.3102489900000001</v>
      </c>
      <c r="G232" s="125">
        <f>_xll.BDP(C232,$G$3)</f>
        <v>1.31</v>
      </c>
      <c r="H232" s="125">
        <f>IF(OR(OR(G232="#N/A N/A",G232="#N/A Real Time"),OR(F232="#N/A N/A",F232="#N/A Real Time")),0,  G232 - F232)</f>
        <v>-2.4899000000000449E-4</v>
      </c>
      <c r="I232" s="123">
        <f>IF(OR(F232=0,F232="#N/A N/A"),0,H232 / F232*100)</f>
        <v>-1.900325830436278E-2</v>
      </c>
      <c r="J232" s="124">
        <v>0</v>
      </c>
      <c r="K232" s="120" t="str">
        <f>CONCATENATE(D238,D232, " Curncy")</f>
        <v>EURGBP Curncy</v>
      </c>
      <c r="L232" s="120">
        <f>IF(D232 = D238,1,_xll.BDP(K232,$L$3))</f>
        <v>1</v>
      </c>
      <c r="M232" s="260">
        <f>IF(D232 = D238,1,_xll.BDP(K232,$M$3)*L232)</f>
        <v>0.86363000000000001</v>
      </c>
      <c r="N232" s="126">
        <f>H232*J232/M232/G232</f>
        <v>0</v>
      </c>
      <c r="O232" s="268">
        <f>N232 / Y238</f>
        <v>0</v>
      </c>
      <c r="P232" s="128">
        <f>ABS(IF(OR(OR(J232=0,G232 = "#N/A N/A"),G232="#N/A Real Time"),0,J232/M232))</f>
        <v>0</v>
      </c>
      <c r="Q232" s="273">
        <f>P232 / Y238*100</f>
        <v>0</v>
      </c>
      <c r="R232" s="129"/>
      <c r="S232" s="273"/>
      <c r="T232" s="120">
        <f>IF(EXACT(D232,UPPER(D232)),1,0.01)/V232</f>
        <v>1</v>
      </c>
      <c r="U232" s="120">
        <v>2</v>
      </c>
      <c r="V232" s="120">
        <v>1</v>
      </c>
      <c r="W232" s="127">
        <f>IF(AND(Q232&lt;0,O232&gt;0),O232,0)</f>
        <v>0</v>
      </c>
      <c r="X232" s="127">
        <f>IF(AND(Q232&gt;0,O232&gt;0),O232,0)</f>
        <v>0</v>
      </c>
      <c r="Y232" s="120"/>
      <c r="Z232" s="130">
        <v>1.30864771</v>
      </c>
      <c r="AA232" s="130">
        <f>IF(OR(OR(F232="#N/A N/A",F232="#N/A Real Time"),OR(Z232="#N/A N/A",Z232="#N/A Real Time")),0,  F232 - Z232)</f>
        <v>1.6012800000000382E-3</v>
      </c>
      <c r="AB232" s="177">
        <f>IF(OR(Z232=0,Z232="#N/A N/A"),0,AA232 / Z232*100)</f>
        <v>0.12236142605560653</v>
      </c>
      <c r="AC232" s="132">
        <v>0</v>
      </c>
      <c r="AD232" s="133">
        <f>IF(D232 = D238,1,_xll.BDP(K232,$AD$3)*L232)</f>
        <v>0.86409000000000002</v>
      </c>
      <c r="AE232" s="278">
        <f>AA232*AC232/AD232/Z232 / AF238</f>
        <v>0</v>
      </c>
      <c r="AF232" s="135"/>
    </row>
    <row r="233" spans="1:32" s="117" customFormat="1" ht="12" customHeight="1" x14ac:dyDescent="0.2">
      <c r="A233" s="120"/>
      <c r="B233" s="120"/>
      <c r="C233" s="120" t="s">
        <v>225</v>
      </c>
      <c r="D233" s="120" t="s">
        <v>32</v>
      </c>
      <c r="E233" s="120" t="s">
        <v>226</v>
      </c>
      <c r="F233" s="125">
        <v>7.8427611800000001</v>
      </c>
      <c r="G233" s="125">
        <f>_xll.BDP(C233,$G$3)</f>
        <v>7.8400999999999996</v>
      </c>
      <c r="H233" s="125">
        <f>IF(OR(OR(G233="#N/A N/A",G233="#N/A Real Time"),OR(F233="#N/A N/A",F233="#N/A Real Time")),0,  G233 - F233)</f>
        <v>-2.6611800000004848E-3</v>
      </c>
      <c r="I233" s="123">
        <f>IF(OR(F233=0,F233="#N/A N/A"),0,H233 / F233*100)</f>
        <v>-3.3931672008409734E-2</v>
      </c>
      <c r="J233" s="124">
        <v>0</v>
      </c>
      <c r="K233" s="120" t="str">
        <f>CONCATENATE(D238,D233, " Curncy")</f>
        <v>EURUSD Curncy</v>
      </c>
      <c r="L233" s="120">
        <f>IF(D233 = D238,1,_xll.BDP(K233,$L$3))</f>
        <v>1</v>
      </c>
      <c r="M233" s="260">
        <f>IF(D233 = D238,1,_xll.BDP(K233,$M$3)*L233)</f>
        <v>1.1314</v>
      </c>
      <c r="N233" s="126">
        <f>H233*J233/M233/G233</f>
        <v>0</v>
      </c>
      <c r="O233" s="268">
        <f>N233 / Y238</f>
        <v>0</v>
      </c>
      <c r="P233" s="128">
        <f>ABS(IF(OR(OR(J233=0,G233 = "#N/A N/A"),G233="#N/A Real Time"),0,J233/M233))</f>
        <v>0</v>
      </c>
      <c r="Q233" s="273">
        <f>P233 / Y238*100</f>
        <v>0</v>
      </c>
      <c r="R233" s="129"/>
      <c r="S233" s="273"/>
      <c r="T233" s="120">
        <f>IF(EXACT(D233,UPPER(D233)),1,0.01)/V233</f>
        <v>1</v>
      </c>
      <c r="U233" s="120">
        <v>2</v>
      </c>
      <c r="V233" s="120">
        <v>1</v>
      </c>
      <c r="W233" s="127">
        <f>IF(AND(Q233&lt;0,O233&gt;0),O233,0)</f>
        <v>0</v>
      </c>
      <c r="X233" s="127">
        <f>IF(AND(Q233&gt;0,O233&gt;0),O233,0)</f>
        <v>0</v>
      </c>
      <c r="Y233" s="120"/>
      <c r="Z233" s="130">
        <v>7.8429129</v>
      </c>
      <c r="AA233" s="130">
        <f>IF(OR(OR(F233="#N/A N/A",F233="#N/A Real Time"),OR(Z233="#N/A N/A",Z233="#N/A Real Time")),0,  F233 - Z233)</f>
        <v>-1.517199999998553E-4</v>
      </c>
      <c r="AB233" s="177">
        <f>IF(OR(Z233=0,Z233="#N/A N/A"),0,AA233 / Z233*100)</f>
        <v>-1.934485336434825E-3</v>
      </c>
      <c r="AC233" s="132">
        <v>0</v>
      </c>
      <c r="AD233" s="133">
        <f>IF(D233 = D238,1,_xll.BDP(K233,$AD$3)*L233)</f>
        <v>1.1298999999999999</v>
      </c>
      <c r="AE233" s="278">
        <f>AA233*AC233/AD233/Z233 / AF238</f>
        <v>0</v>
      </c>
      <c r="AF233" s="135"/>
    </row>
    <row r="234" spans="1:32" x14ac:dyDescent="0.2">
      <c r="A234" s="209"/>
      <c r="B234" s="120"/>
      <c r="C234" s="120" t="s">
        <v>1506</v>
      </c>
      <c r="D234" s="120" t="s">
        <v>32</v>
      </c>
      <c r="E234" s="120" t="s">
        <v>222</v>
      </c>
      <c r="F234" s="125">
        <v>13.93698073</v>
      </c>
      <c r="G234" s="125">
        <f>_xll.BDP(C234,$G$3)</f>
        <v>13.947800000000001</v>
      </c>
      <c r="H234" s="125">
        <f>IF(OR(OR(G234="#N/A N/A",G234="#N/A Real Time"),OR(F234="#N/A N/A",F234="#N/A Real Time")),0,  G234 - F234)</f>
        <v>1.0819270000000714E-2</v>
      </c>
      <c r="I234" s="123">
        <f>IF(OR(F234=0,F234="#N/A N/A"),0,H234 / F234*100)</f>
        <v>7.7629941589226217E-2</v>
      </c>
      <c r="J234" s="124">
        <v>0</v>
      </c>
      <c r="K234" s="120" t="str">
        <f>CONCATENATE(D238,D234, " Curncy")</f>
        <v>EURUSD Curncy</v>
      </c>
      <c r="L234" s="120">
        <f>IF(D234 = D238,1,_xll.BDP(K234,$L$3))</f>
        <v>1</v>
      </c>
      <c r="M234" s="260">
        <f>IF(D234 = D238,1,_xll.BDP(K234,$M$3)*L234)</f>
        <v>1.1314</v>
      </c>
      <c r="N234" s="126">
        <f>H234*J234/M234/G234</f>
        <v>0</v>
      </c>
      <c r="O234" s="268">
        <f>N234 / Y238</f>
        <v>0</v>
      </c>
      <c r="P234" s="128">
        <f>ABS(IF(OR(OR(J234=0,G234 = "#N/A N/A"),G234="#N/A Real Time"),0,J234/M234))</f>
        <v>0</v>
      </c>
      <c r="Q234" s="273">
        <f>P234 / Y238*100</f>
        <v>0</v>
      </c>
      <c r="R234" s="129"/>
      <c r="S234" s="273"/>
      <c r="T234" s="120">
        <f>IF(EXACT(D234,UPPER(D234)),1,0.01)/V234</f>
        <v>1</v>
      </c>
      <c r="U234" s="120">
        <v>2</v>
      </c>
      <c r="V234" s="120">
        <v>1</v>
      </c>
      <c r="W234" s="127">
        <f>IF(AND(Q234&lt;0,O234&gt;0),O234,0)</f>
        <v>0</v>
      </c>
      <c r="X234" s="127">
        <f>IF(AND(Q234&gt;0,O234&gt;0),O234,0)</f>
        <v>0</v>
      </c>
      <c r="Y234" s="209"/>
      <c r="Z234" s="130">
        <v>13.98829164</v>
      </c>
      <c r="AA234" s="130">
        <f>IF(OR(OR(F234="#N/A N/A",F234="#N/A Real Time"),OR(Z234="#N/A N/A",Z234="#N/A Real Time")),0,  F234 - Z234)</f>
        <v>-5.1310909999999765E-2</v>
      </c>
      <c r="AB234" s="177">
        <f>IF(OR(Z234=0,Z234="#N/A N/A"),0,AA234 / Z234*100)</f>
        <v>-0.36681327012995968</v>
      </c>
      <c r="AC234" s="132">
        <v>0</v>
      </c>
      <c r="AD234" s="133">
        <f>IF(D234 = D238,1,_xll.BDP(K234,$AD$3)*L234)</f>
        <v>1.1298999999999999</v>
      </c>
      <c r="AE234" s="278">
        <f>AA234*AC234/AD234/Z234 / AF238</f>
        <v>0</v>
      </c>
      <c r="AF234" s="224"/>
    </row>
    <row r="235" spans="1:32" x14ac:dyDescent="0.2">
      <c r="A235" s="209"/>
      <c r="B235" s="120"/>
      <c r="C235" s="120" t="s">
        <v>228</v>
      </c>
      <c r="D235" s="120" t="s">
        <v>32</v>
      </c>
      <c r="E235" s="120" t="s">
        <v>229</v>
      </c>
      <c r="F235" s="125">
        <v>1.1314</v>
      </c>
      <c r="G235" s="125">
        <f>_xll.BDP(C235,$G$3)</f>
        <v>1.1314</v>
      </c>
      <c r="H235" s="125">
        <f>IF(OR(OR(G235="#N/A N/A",G235="#N/A Real Time"),OR(F235="#N/A N/A",F235="#N/A Real Time")),0,  G235 - F235)</f>
        <v>0</v>
      </c>
      <c r="I235" s="123">
        <f>IF(OR(F235=0,F235="#N/A N/A"),0,H235 / F235*100)</f>
        <v>0</v>
      </c>
      <c r="J235" s="124">
        <v>26000000</v>
      </c>
      <c r="K235" s="120" t="str">
        <f>CONCATENATE(D238,D235, " Curncy")</f>
        <v>EURUSD Curncy</v>
      </c>
      <c r="L235" s="120">
        <f>IF(D235 = D238,1,_xll.BDP(K235,$L$3))</f>
        <v>1</v>
      </c>
      <c r="M235" s="260">
        <f>IF(D235 = D238,1,_xll.BDP(K235,$M$3)*L235)</f>
        <v>1.1314</v>
      </c>
      <c r="N235" s="126">
        <f>H235*J235/M235/G235*-1</f>
        <v>0</v>
      </c>
      <c r="O235" s="268">
        <f>N235 / Y238</f>
        <v>0</v>
      </c>
      <c r="P235" s="128">
        <f>ABS(IF(OR(OR(J235=0,G235 = "#N/A N/A"),G235="#N/A Real Time"),0,J235/M235))</f>
        <v>22980378.292381123</v>
      </c>
      <c r="Q235" s="273">
        <f>P235 / Y238*100</f>
        <v>7.7813424282257131</v>
      </c>
      <c r="R235" s="129"/>
      <c r="S235" s="273"/>
      <c r="T235" s="120">
        <f>IF(EXACT(D235,UPPER(D235)),1,0.01)/V235</f>
        <v>1</v>
      </c>
      <c r="U235" s="120">
        <v>2</v>
      </c>
      <c r="V235" s="120">
        <v>1</v>
      </c>
      <c r="W235" s="127">
        <f>IF(AND(Q235&lt;0,O235&gt;0),O235,0)</f>
        <v>0</v>
      </c>
      <c r="X235" s="127">
        <f>IF(AND(Q235&gt;0,O235&gt;0),O235,0)</f>
        <v>0</v>
      </c>
      <c r="Y235" s="209"/>
      <c r="Z235" s="130">
        <v>1.1274</v>
      </c>
      <c r="AA235" s="130">
        <f>IF(OR(OR(F235="#N/A N/A",F235="#N/A Real Time"),OR(Z235="#N/A N/A",Z235="#N/A Real Time")),0,  F235 - Z235)</f>
        <v>4.0000000000000036E-3</v>
      </c>
      <c r="AB235" s="177">
        <f>IF(OR(Z235=0,Z235="#N/A N/A"),0,AA235 / Z235*100)</f>
        <v>0.3547986517651236</v>
      </c>
      <c r="AC235" s="132">
        <v>26000000</v>
      </c>
      <c r="AD235" s="133">
        <f>IF(D235 = D238,1,_xll.BDP(K235,$AD$3)*L235)</f>
        <v>1.1298999999999999</v>
      </c>
      <c r="AE235" s="278">
        <f>AA235*AC235/AD235/Z235*-1 / AF238</f>
        <v>-2.7533127557155616E-4</v>
      </c>
      <c r="AF235" s="224"/>
    </row>
    <row r="236" spans="1:32" x14ac:dyDescent="0.2">
      <c r="A236" s="148" t="s">
        <v>1403</v>
      </c>
      <c r="B236" s="148"/>
      <c r="C236" s="148"/>
      <c r="D236" s="148"/>
      <c r="E236" s="148" t="s">
        <v>1326</v>
      </c>
      <c r="F236" s="149"/>
      <c r="G236" s="149"/>
      <c r="H236" s="150"/>
      <c r="I236" s="151"/>
      <c r="J236" s="152"/>
      <c r="K236" s="148"/>
      <c r="L236" s="148"/>
      <c r="M236" s="265"/>
      <c r="N236" s="159">
        <f xml:space="preserve"> SUM(N229:N235)</f>
        <v>8381.9436958590468</v>
      </c>
      <c r="O236" s="271">
        <f xml:space="preserve"> SUM(O229:O235)</f>
        <v>2.8381941011480606E-5</v>
      </c>
      <c r="P236" s="154">
        <f xml:space="preserve"> SUM(P229:P235)</f>
        <v>51263920.806080967</v>
      </c>
      <c r="Q236" s="276">
        <f xml:space="preserve"> SUM(Q229:Q235)</f>
        <v>17.358379262965052</v>
      </c>
      <c r="R236" s="155">
        <f xml:space="preserve"> SUM(R229:R235)</f>
        <v>0</v>
      </c>
      <c r="S236" s="276">
        <f xml:space="preserve"> SUM(S229:S235)</f>
        <v>0</v>
      </c>
      <c r="T236" s="148"/>
      <c r="U236" s="148"/>
      <c r="V236" s="148"/>
      <c r="W236" s="156">
        <f xml:space="preserve"> SUM(W229:W235)</f>
        <v>0</v>
      </c>
      <c r="X236" s="156">
        <f xml:space="preserve"> SUM(X229:X235)</f>
        <v>2.8381941011480606E-5</v>
      </c>
      <c r="Y236" s="148"/>
      <c r="Z236" s="149"/>
      <c r="AA236" s="149"/>
      <c r="AB236" s="151"/>
      <c r="AC236" s="152"/>
      <c r="AD236" s="157"/>
      <c r="AE236" s="271">
        <f xml:space="preserve"> SUM(AE229:AE235)</f>
        <v>-5.6029616899307296E-4</v>
      </c>
      <c r="AF236" s="148"/>
    </row>
    <row r="237" spans="1:32" x14ac:dyDescent="0.2">
      <c r="A237" s="120"/>
      <c r="B237" s="120"/>
      <c r="C237" s="120"/>
      <c r="D237" s="120"/>
      <c r="E237" s="120"/>
      <c r="F237" s="121"/>
      <c r="G237" s="121"/>
      <c r="H237" s="122"/>
      <c r="I237" s="123"/>
      <c r="J237" s="124"/>
      <c r="K237" s="120"/>
      <c r="L237" s="120"/>
      <c r="M237" s="260"/>
      <c r="N237" s="126"/>
      <c r="O237" s="268"/>
      <c r="P237" s="128"/>
      <c r="Q237" s="273"/>
      <c r="R237" s="129"/>
      <c r="S237" s="273"/>
      <c r="T237" s="120"/>
      <c r="U237" s="120"/>
      <c r="V237" s="120"/>
      <c r="W237" s="127"/>
      <c r="X237" s="127"/>
      <c r="Y237" s="120"/>
      <c r="Z237" s="130"/>
      <c r="AA237" s="130"/>
      <c r="AB237" s="131"/>
      <c r="AC237" s="132"/>
      <c r="AD237" s="133"/>
      <c r="AE237" s="278"/>
      <c r="AF237" s="135"/>
    </row>
    <row r="238" spans="1:32" ht="12.75" thickBot="1" x14ac:dyDescent="0.25">
      <c r="A238" s="161" t="s">
        <v>1349</v>
      </c>
      <c r="B238" s="161"/>
      <c r="C238" s="161"/>
      <c r="D238" s="161" t="s">
        <v>6</v>
      </c>
      <c r="E238" s="161" t="s">
        <v>1350</v>
      </c>
      <c r="F238" s="162"/>
      <c r="G238" s="162"/>
      <c r="H238" s="163"/>
      <c r="I238" s="164"/>
      <c r="J238" s="165"/>
      <c r="K238" s="161"/>
      <c r="L238" s="161"/>
      <c r="M238" s="266"/>
      <c r="N238" s="167">
        <f>N212+N228+N236</f>
        <v>-848620.92217073182</v>
      </c>
      <c r="O238" s="272">
        <f>O212+O228+O236</f>
        <v>-2.873499253646503E-3</v>
      </c>
      <c r="P238" s="168">
        <f>P212+P228+P236</f>
        <v>-5009850.4972233027</v>
      </c>
      <c r="Q238" s="277">
        <f>Q212+Q228+Q236</f>
        <v>-1.6963760011747233</v>
      </c>
      <c r="R238" s="169">
        <f>R212+R228+R236</f>
        <v>-173.20773009323696</v>
      </c>
      <c r="S238" s="277">
        <f>S212+S228+S236</f>
        <v>154.15297482909719</v>
      </c>
      <c r="T238" s="161"/>
      <c r="U238" s="161"/>
      <c r="V238" s="161"/>
      <c r="W238" s="170">
        <f>W212+W228+W236</f>
        <v>1.2892773069382887E-3</v>
      </c>
      <c r="X238" s="170">
        <f>X212+X228+X236</f>
        <v>5.8232354456305632E-3</v>
      </c>
      <c r="Y238" s="161">
        <v>295326654.80731279</v>
      </c>
      <c r="Z238" s="162"/>
      <c r="AA238" s="162"/>
      <c r="AB238" s="164"/>
      <c r="AC238" s="165"/>
      <c r="AD238" s="166"/>
      <c r="AE238" s="272">
        <f>AE212+AE228+AE236</f>
        <v>-1.1394318113898657E-2</v>
      </c>
      <c r="AF238" s="161">
        <v>296523934.05262578</v>
      </c>
    </row>
    <row r="239" spans="1:32" ht="12.75" thickTop="1" x14ac:dyDescent="0.2"/>
    <row r="240" spans="1:32" s="117" customFormat="1" ht="12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s="117" customFormat="1" ht="12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5" spans="1:32" s="117" customFormat="1" ht="12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 s="117" customFormat="1" ht="12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 s="117" customFormat="1" ht="12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 s="117" customFormat="1" ht="12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s="117" customFormat="1" ht="12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6" spans="1:32" s="117" customFormat="1" ht="12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 s="117" customFormat="1" ht="12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9" spans="1:32" s="117" customFormat="1" ht="12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 s="117" customFormat="1" ht="12" customHeigh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3" spans="1:32" s="117" customFormat="1" ht="12" customHeigh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7" spans="1:32" s="117" customFormat="1" ht="12" customHeigh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9" spans="1:32" s="117" customFormat="1" ht="12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 s="117" customFormat="1" ht="12" customHeigh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87" spans="1:32" s="117" customFormat="1" ht="12" customHeigh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 s="117" customFormat="1" ht="12" customHeigh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98" spans="1:32" s="117" customFormat="1" ht="12" customHeigh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301" spans="1:32" s="117" customFormat="1" ht="12" customHeigh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83" sqref="AA83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x14ac:dyDescent="0.2">
      <c r="A1" s="104"/>
      <c r="B1" s="104"/>
      <c r="C1" s="104"/>
      <c r="D1" s="119">
        <v>43567</v>
      </c>
      <c r="E1" s="243">
        <v>43570</v>
      </c>
      <c r="F1" s="117"/>
      <c r="G1" s="117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</row>
    <row r="2" spans="1:39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40" t="s">
        <v>14</v>
      </c>
      <c r="O2" s="241"/>
      <c r="P2" s="240" t="s">
        <v>16</v>
      </c>
      <c r="Q2" s="241"/>
      <c r="R2" s="104"/>
      <c r="S2" s="104"/>
      <c r="T2" s="104"/>
      <c r="U2" s="104"/>
      <c r="V2" s="104"/>
      <c r="W2" s="104"/>
      <c r="X2" s="240" t="s">
        <v>240</v>
      </c>
      <c r="Y2" s="242"/>
      <c r="Z2" s="242"/>
      <c r="AA2" s="241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</row>
    <row r="3" spans="1:39" hidden="1" x14ac:dyDescent="0.2">
      <c r="A3" s="104"/>
      <c r="B3" s="104"/>
      <c r="C3" s="104"/>
      <c r="D3" s="120" t="s">
        <v>9</v>
      </c>
      <c r="E3" s="120" t="s">
        <v>4</v>
      </c>
      <c r="F3" s="121" t="s">
        <v>242</v>
      </c>
      <c r="G3" s="121" t="s">
        <v>22</v>
      </c>
      <c r="H3" s="104"/>
      <c r="I3" s="104"/>
      <c r="J3" s="104"/>
      <c r="K3" s="104"/>
      <c r="L3" s="120" t="s">
        <v>23</v>
      </c>
      <c r="M3" s="260" t="s">
        <v>22</v>
      </c>
      <c r="N3" s="104"/>
      <c r="O3" s="267"/>
      <c r="P3" s="104"/>
      <c r="Q3" s="267"/>
      <c r="R3" s="104"/>
      <c r="S3" s="104"/>
      <c r="T3" s="104"/>
      <c r="U3" s="104"/>
      <c r="V3" s="130" t="s">
        <v>243</v>
      </c>
      <c r="W3" s="104"/>
      <c r="X3" s="104"/>
      <c r="Y3" s="104"/>
      <c r="Z3" s="133" t="s">
        <v>242</v>
      </c>
      <c r="AA3" s="267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39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</row>
    <row r="5" spans="1:39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</row>
    <row r="6" spans="1:39" x14ac:dyDescent="0.2">
      <c r="A6" s="120"/>
      <c r="B6" s="120">
        <v>1895</v>
      </c>
      <c r="C6" s="120" t="s">
        <v>200</v>
      </c>
      <c r="D6" s="120" t="str">
        <f>_xll.BDP(C6,$D$3)</f>
        <v>BRL</v>
      </c>
      <c r="E6" s="120" t="s">
        <v>410</v>
      </c>
      <c r="F6" s="121">
        <f>_xll.BDP(C6,$F$3)</f>
        <v>42.66</v>
      </c>
      <c r="G6" s="121">
        <f>_xll.BDP(C6,$G$3)</f>
        <v>42.66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691470</v>
      </c>
      <c r="K6" s="120" t="str">
        <f>CONCATENATE(D82,D6, " Curncy")</f>
        <v>EURBRL Curncy</v>
      </c>
      <c r="L6" s="120">
        <f>IF(D6 = D82,1,_xll.BDP(K6,$L$3))</f>
        <v>1</v>
      </c>
      <c r="M6" s="260">
        <f>IF(D6 = D82,1,_xll.BDP(K6,$M$3)*L6)</f>
        <v>4.3864999999999998</v>
      </c>
      <c r="N6" s="126">
        <f>H6*J6*R6/M6</f>
        <v>0</v>
      </c>
      <c r="O6" s="268">
        <f>N6 / U82</f>
        <v>0</v>
      </c>
      <c r="P6" s="128">
        <f>IF(OR(OR(J6=0,G6 = "#N/A N/A"),G6="#N/A Real Time"),0,G6*J6*R6/M6)</f>
        <v>6724748.7062578369</v>
      </c>
      <c r="Q6" s="273">
        <f>P6 / U82*100</f>
        <v>1.7980660517558318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42.95</v>
      </c>
      <c r="W6" s="130">
        <f>IF(OR(OR(F6="#N/A N/A",F6="#N/A Real Time"),OR(V6="#N/A N/A",V6="#N/A Real Time")),0,  F6 - V6)</f>
        <v>-0.29000000000000625</v>
      </c>
      <c r="X6" s="177">
        <f>IF(OR(V6=0,V6="#N/A N/A"),0,W6 / V6*100)</f>
        <v>-0.67520372526194705</v>
      </c>
      <c r="Y6" s="132">
        <v>691470</v>
      </c>
      <c r="Z6" s="133">
        <f>IF(D6 = D82,1,_xll.BDP(K6,$Z$3)*L6)</f>
        <v>4.3864999999999998</v>
      </c>
      <c r="AA6" s="278">
        <f>W6*Y6*R6/Z6 / AB82</f>
        <v>-1.2252756219349023E-4</v>
      </c>
      <c r="AB6" s="135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</row>
    <row r="7" spans="1:39" x14ac:dyDescent="0.2">
      <c r="A7" s="102" t="s">
        <v>1404</v>
      </c>
      <c r="B7" s="102"/>
      <c r="C7" s="102"/>
      <c r="D7" s="102"/>
      <c r="E7" s="102" t="s">
        <v>199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6724748.7062578369</v>
      </c>
      <c r="Q7" s="275">
        <f xml:space="preserve"> SUM(Q5:Q6)</f>
        <v>1.7980660517558318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-1.2252756219349023E-4</v>
      </c>
      <c r="AB7" s="171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</row>
    <row r="8" spans="1:39" x14ac:dyDescent="0.2">
      <c r="A8" s="209"/>
      <c r="B8" s="209"/>
      <c r="C8" s="209"/>
      <c r="D8" s="209"/>
      <c r="E8" s="209"/>
      <c r="F8" s="210"/>
      <c r="G8" s="210"/>
      <c r="H8" s="211"/>
      <c r="I8" s="212"/>
      <c r="J8" s="213"/>
      <c r="K8" s="209"/>
      <c r="L8" s="209"/>
      <c r="M8" s="262"/>
      <c r="N8" s="214"/>
      <c r="O8" s="269"/>
      <c r="P8" s="216"/>
      <c r="Q8" s="274"/>
      <c r="R8" s="209"/>
      <c r="S8" s="209"/>
      <c r="T8" s="209"/>
      <c r="U8" s="209"/>
      <c r="V8" s="219"/>
      <c r="W8" s="219"/>
      <c r="X8" s="220"/>
      <c r="Y8" s="221"/>
      <c r="Z8" s="222"/>
      <c r="AA8" s="279"/>
      <c r="AB8" s="224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</row>
    <row r="9" spans="1:39" x14ac:dyDescent="0.2">
      <c r="A9" s="209"/>
      <c r="B9" s="120">
        <v>26234</v>
      </c>
      <c r="C9" s="120" t="s">
        <v>1572</v>
      </c>
      <c r="D9" s="120" t="str">
        <f>_xll.BDP(C9,$D$3)</f>
        <v>CAD</v>
      </c>
      <c r="E9" s="120" t="s">
        <v>1573</v>
      </c>
      <c r="F9" s="121">
        <f>_xll.BDP(C9,$F$3)</f>
        <v>17.91</v>
      </c>
      <c r="G9" s="121">
        <f>_xll.BDP(C9,$G$3)</f>
        <v>17.91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1544379</v>
      </c>
      <c r="K9" s="120" t="str">
        <f>CONCATENATE(D82,D9, " Curncy")</f>
        <v>EURCAD Curncy</v>
      </c>
      <c r="L9" s="120">
        <f>IF(D9 = D82,1,_xll.BDP(K9,$L$3))</f>
        <v>1</v>
      </c>
      <c r="M9" s="260">
        <f>IF(D9 = D82,1,_xll.BDP(K9,$M$3)*L9)</f>
        <v>1.5083800000000001</v>
      </c>
      <c r="N9" s="126">
        <f>H9*J9*R9/M9</f>
        <v>0</v>
      </c>
      <c r="O9" s="268">
        <f>N9 / U82</f>
        <v>0</v>
      </c>
      <c r="P9" s="128">
        <f>IF(OR(OR(J9=0,G9 = "#N/A N/A"),G9="#N/A Real Time"),0,G9*J9*R9/M9)</f>
        <v>18337440.094671104</v>
      </c>
      <c r="Q9" s="273">
        <f>P9 / U82*100</f>
        <v>4.9030722114049752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>IF(OR(OR(F9="#N/A N/A",F9="#N/A Real Time"),OR(V9="#N/A N/A",V9="#N/A Real Time")),0,  F9 - V9)</f>
        <v>-3.9999999999999147E-2</v>
      </c>
      <c r="X9" s="177">
        <f>IF(OR(V9=0,V9="#N/A N/A"),0,W9 / V9*100)</f>
        <v>-0.22284122562673619</v>
      </c>
      <c r="Y9" s="132">
        <v>1544379</v>
      </c>
      <c r="Z9" s="133">
        <f>IF(D9 = D82,1,_xll.BDP(K9,$Z$3)*L9)</f>
        <v>1.5054799999999999</v>
      </c>
      <c r="AA9" s="278">
        <f>W9*Y9*R9/Z9 / AB82</f>
        <v>-1.0998145847143572E-4</v>
      </c>
      <c r="AB9" s="224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spans="1:39" x14ac:dyDescent="0.2">
      <c r="A10" s="102" t="s">
        <v>1575</v>
      </c>
      <c r="B10" s="102"/>
      <c r="C10" s="102"/>
      <c r="D10" s="102"/>
      <c r="E10" s="102" t="s">
        <v>197</v>
      </c>
      <c r="F10" s="136"/>
      <c r="G10" s="136"/>
      <c r="H10" s="137"/>
      <c r="I10" s="138"/>
      <c r="J10" s="139"/>
      <c r="K10" s="102"/>
      <c r="L10" s="102"/>
      <c r="M10" s="263"/>
      <c r="N10" s="158">
        <f xml:space="preserve"> SUM(N8:N9)</f>
        <v>0</v>
      </c>
      <c r="O10" s="270">
        <f xml:space="preserve"> SUM(O8:O9)</f>
        <v>0</v>
      </c>
      <c r="P10" s="141">
        <f xml:space="preserve"> SUM(P8:P9)</f>
        <v>18337440.094671104</v>
      </c>
      <c r="Q10" s="275">
        <f xml:space="preserve"> SUM(Q8:Q9)</f>
        <v>4.9030722114049752</v>
      </c>
      <c r="R10" s="102"/>
      <c r="S10" s="102"/>
      <c r="T10" s="102"/>
      <c r="U10" s="102"/>
      <c r="V10" s="144"/>
      <c r="W10" s="144"/>
      <c r="X10" s="178"/>
      <c r="Y10" s="145"/>
      <c r="Z10" s="146"/>
      <c r="AA10" s="280">
        <f xml:space="preserve"> SUM(AA8:AA9)</f>
        <v>-1.0998145847143572E-4</v>
      </c>
      <c r="AB10" s="171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spans="1:39" x14ac:dyDescent="0.2">
      <c r="A11" s="120"/>
      <c r="B11" s="120"/>
      <c r="C11" s="120"/>
      <c r="D11" s="120"/>
      <c r="E11" s="120"/>
      <c r="F11" s="121"/>
      <c r="G11" s="121"/>
      <c r="H11" s="122"/>
      <c r="I11" s="123"/>
      <c r="J11" s="124"/>
      <c r="K11" s="120"/>
      <c r="L11" s="120"/>
      <c r="M11" s="260"/>
      <c r="N11" s="126"/>
      <c r="O11" s="268"/>
      <c r="P11" s="128"/>
      <c r="Q11" s="273"/>
      <c r="R11" s="120"/>
      <c r="S11" s="120"/>
      <c r="T11" s="120"/>
      <c r="U11" s="120"/>
      <c r="V11" s="130"/>
      <c r="W11" s="130"/>
      <c r="X11" s="131"/>
      <c r="Y11" s="132"/>
      <c r="Z11" s="133"/>
      <c r="AA11" s="278"/>
      <c r="AB11" s="135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spans="1:39" x14ac:dyDescent="0.2">
      <c r="A12" s="120"/>
      <c r="B12" s="120">
        <v>1575</v>
      </c>
      <c r="C12" s="120" t="s">
        <v>182</v>
      </c>
      <c r="D12" s="120" t="str">
        <f>_xll.BDP(C12,$D$3)</f>
        <v>EUR</v>
      </c>
      <c r="E12" s="120" t="s">
        <v>375</v>
      </c>
      <c r="F12" s="121">
        <f>_xll.BDP(C12,$F$3)</f>
        <v>64.2</v>
      </c>
      <c r="G12" s="121">
        <f>_xll.BDP(C12,$G$3)</f>
        <v>64.400000000000006</v>
      </c>
      <c r="H12" s="122">
        <f>IF(OR(OR(G12="#N/A N/A",G12="#N/A Real Time"),OR(F12="#N/A N/A",F12="#N/A Real Time")),0,  G12 - F12)</f>
        <v>0.20000000000000284</v>
      </c>
      <c r="I12" s="123">
        <f>IF(OR(F12=0,F12="#N/A N/A"),0,H12 / F12*100)</f>
        <v>0.31152647975078324</v>
      </c>
      <c r="J12" s="124">
        <v>16075</v>
      </c>
      <c r="K12" s="120" t="str">
        <f>CONCATENATE(D82,D12, " Curncy")</f>
        <v>EUREUR Curncy</v>
      </c>
      <c r="L12" s="120">
        <f>IF(D12 = D82,1,_xll.BDP(K12,$L$3))</f>
        <v>1</v>
      </c>
      <c r="M12" s="260">
        <f>IF(D12 = D82,1,_xll.BDP(K12,$M$3)*L12)</f>
        <v>1</v>
      </c>
      <c r="N12" s="126">
        <f>H12*J12*R12/M12</f>
        <v>3215.0000000000455</v>
      </c>
      <c r="O12" s="268">
        <f>N12 / U82</f>
        <v>8.5962801123195415E-6</v>
      </c>
      <c r="P12" s="128">
        <f>IF(OR(OR(J12=0,G12 = "#N/A N/A"),G12="#N/A Real Time"),0,G12*J12*R12/M12)</f>
        <v>1035230.0000000001</v>
      </c>
      <c r="Q12" s="273">
        <f>P12 / U82*100</f>
        <v>0.27680021961668533</v>
      </c>
      <c r="R12" s="120">
        <f>IF(EXACT(D12,UPPER(D12)),1,0.01)/T12</f>
        <v>1</v>
      </c>
      <c r="S12" s="120">
        <v>0</v>
      </c>
      <c r="T12" s="120">
        <v>1</v>
      </c>
      <c r="U12" s="120"/>
      <c r="V12" s="130">
        <f>_xll.BDH(C12,$V$3,$D$1,$D$1)</f>
        <v>65</v>
      </c>
      <c r="W12" s="130">
        <f>IF(OR(OR(F12="#N/A N/A",F12="#N/A Real Time"),OR(V12="#N/A N/A",V12="#N/A Real Time")),0,  F12 - V12)</f>
        <v>-0.79999999999999716</v>
      </c>
      <c r="X12" s="177">
        <f>IF(OR(V12=0,V12="#N/A N/A"),0,W12 / V12*100)</f>
        <v>-1.2307692307692264</v>
      </c>
      <c r="Y12" s="132">
        <v>16075</v>
      </c>
      <c r="Z12" s="133">
        <f>IF(D12 = D82,1,_xll.BDP(K12,$Z$3)*L12)</f>
        <v>1</v>
      </c>
      <c r="AA12" s="278">
        <f>W12*Y12*R12/Z12 / AB82</f>
        <v>-3.4468434160924852E-5</v>
      </c>
      <c r="AB12" s="135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spans="1:39" x14ac:dyDescent="0.2">
      <c r="A13" s="120"/>
      <c r="B13" s="120">
        <v>3988</v>
      </c>
      <c r="C13" s="120" t="s">
        <v>176</v>
      </c>
      <c r="D13" s="120" t="str">
        <f>_xll.BDP(C13,$D$3)</f>
        <v>EUR</v>
      </c>
      <c r="E13" s="120" t="s">
        <v>370</v>
      </c>
      <c r="F13" s="121">
        <f>_xll.BDP(C13,$F$3)</f>
        <v>26.28</v>
      </c>
      <c r="G13" s="121">
        <f>_xll.BDP(C13,$G$3)</f>
        <v>26.54</v>
      </c>
      <c r="H13" s="122">
        <f>IF(OR(OR(G13="#N/A N/A",G13="#N/A Real Time"),OR(F13="#N/A N/A",F13="#N/A Real Time")),0,  G13 - F13)</f>
        <v>0.25999999999999801</v>
      </c>
      <c r="I13" s="123">
        <f>IF(OR(F13=0,F13="#N/A N/A"),0,H13 / F13*100)</f>
        <v>0.98934550989344738</v>
      </c>
      <c r="J13" s="124">
        <v>300312</v>
      </c>
      <c r="K13" s="120" t="str">
        <f>CONCATENATE(D82,D13, " Curncy")</f>
        <v>EUREUR Curncy</v>
      </c>
      <c r="L13" s="120">
        <f>IF(D13 = D82,1,_xll.BDP(K13,$L$3))</f>
        <v>1</v>
      </c>
      <c r="M13" s="260">
        <f>IF(D13 = D82,1,_xll.BDP(K13,$M$3)*L13)</f>
        <v>1</v>
      </c>
      <c r="N13" s="126">
        <f>H13*J13*R13/M13</f>
        <v>78081.119999999399</v>
      </c>
      <c r="O13" s="268">
        <f>N13 / U82</f>
        <v>2.0877361710843574E-4</v>
      </c>
      <c r="P13" s="128">
        <f>IF(OR(OR(J13=0,G13 = "#N/A N/A"),G13="#N/A Real Time"),0,G13*J13*R13/M13)</f>
        <v>7970280.4799999995</v>
      </c>
      <c r="Q13" s="273">
        <f>P13 / U82*100</f>
        <v>2.131096845406895</v>
      </c>
      <c r="R13" s="120">
        <f>IF(EXACT(D13,UPPER(D13)),1,0.01)/T13</f>
        <v>1</v>
      </c>
      <c r="S13" s="120">
        <v>0</v>
      </c>
      <c r="T13" s="120">
        <v>1</v>
      </c>
      <c r="U13" s="120"/>
      <c r="V13" s="130">
        <f>_xll.BDH(C13,$V$3,$D$1,$D$1)</f>
        <v>26.32</v>
      </c>
      <c r="W13" s="130">
        <f>IF(OR(OR(F13="#N/A N/A",F13="#N/A Real Time"),OR(V13="#N/A N/A",V13="#N/A Real Time")),0,  F13 - V13)</f>
        <v>-3.9999999999999147E-2</v>
      </c>
      <c r="X13" s="177">
        <f>IF(OR(V13=0,V13="#N/A N/A"),0,W13 / V13*100)</f>
        <v>-0.15197568389057428</v>
      </c>
      <c r="Y13" s="132">
        <v>300312</v>
      </c>
      <c r="Z13" s="133">
        <f>IF(D13 = D82,1,_xll.BDP(K13,$Z$3)*L13)</f>
        <v>1</v>
      </c>
      <c r="AA13" s="278">
        <f>W13*Y13*R13/Z13 / AB82</f>
        <v>-3.2196841056719998E-5</v>
      </c>
      <c r="AB13" s="135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spans="1:39" x14ac:dyDescent="0.2">
      <c r="A14" s="102" t="s">
        <v>1405</v>
      </c>
      <c r="B14" s="102"/>
      <c r="C14" s="102"/>
      <c r="D14" s="102"/>
      <c r="E14" s="102" t="s">
        <v>175</v>
      </c>
      <c r="F14" s="136"/>
      <c r="G14" s="136"/>
      <c r="H14" s="137"/>
      <c r="I14" s="138"/>
      <c r="J14" s="139"/>
      <c r="K14" s="102"/>
      <c r="L14" s="102"/>
      <c r="M14" s="263"/>
      <c r="N14" s="158">
        <f xml:space="preserve"> SUM(N11:N13)</f>
        <v>81296.119999999442</v>
      </c>
      <c r="O14" s="270">
        <f xml:space="preserve"> SUM(O11:O13)</f>
        <v>2.1736989722075529E-4</v>
      </c>
      <c r="P14" s="141">
        <f xml:space="preserve"> SUM(P11:P13)</f>
        <v>9005510.4800000004</v>
      </c>
      <c r="Q14" s="275">
        <f xml:space="preserve"> SUM(Q11:Q13)</f>
        <v>2.4078970650235805</v>
      </c>
      <c r="R14" s="102"/>
      <c r="S14" s="102"/>
      <c r="T14" s="102"/>
      <c r="U14" s="102"/>
      <c r="V14" s="144"/>
      <c r="W14" s="144"/>
      <c r="X14" s="178"/>
      <c r="Y14" s="145"/>
      <c r="Z14" s="146"/>
      <c r="AA14" s="280">
        <f xml:space="preserve"> SUM(AA11:AA13)</f>
        <v>-6.6665275217644857E-5</v>
      </c>
      <c r="AB14" s="171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spans="1:39" x14ac:dyDescent="0.2">
      <c r="A15" s="209"/>
      <c r="B15" s="209"/>
      <c r="C15" s="209"/>
      <c r="D15" s="209"/>
      <c r="E15" s="209"/>
      <c r="F15" s="210"/>
      <c r="G15" s="210"/>
      <c r="H15" s="211"/>
      <c r="I15" s="212"/>
      <c r="J15" s="213"/>
      <c r="K15" s="209"/>
      <c r="L15" s="209"/>
      <c r="M15" s="262"/>
      <c r="N15" s="214"/>
      <c r="O15" s="269"/>
      <c r="P15" s="216"/>
      <c r="Q15" s="274"/>
      <c r="R15" s="209"/>
      <c r="S15" s="209"/>
      <c r="T15" s="209"/>
      <c r="U15" s="209"/>
      <c r="V15" s="219"/>
      <c r="W15" s="219"/>
      <c r="X15" s="220"/>
      <c r="Y15" s="221"/>
      <c r="Z15" s="222"/>
      <c r="AA15" s="279"/>
      <c r="AB15" s="224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</row>
    <row r="16" spans="1:39" x14ac:dyDescent="0.2">
      <c r="A16" s="209"/>
      <c r="B16" s="120">
        <v>26542</v>
      </c>
      <c r="C16" s="120" t="s">
        <v>148</v>
      </c>
      <c r="D16" s="120" t="str">
        <f>_xll.BDP(C16,$D$3)</f>
        <v>USD</v>
      </c>
      <c r="E16" s="120" t="s">
        <v>355</v>
      </c>
      <c r="F16" s="121">
        <f>_xll.BDP(C16,$F$3)</f>
        <v>135.44</v>
      </c>
      <c r="G16" s="121">
        <f>_xll.BDP(C16,$G$3)</f>
        <v>135.09700000000001</v>
      </c>
      <c r="H16" s="122">
        <f>IF(OR(OR(G16="#N/A N/A",G16="#N/A Real Time"),OR(F16="#N/A N/A",F16="#N/A Real Time")),0,  G16 - F16)</f>
        <v>-0.34299999999998931</v>
      </c>
      <c r="I16" s="123">
        <f>IF(OR(F16=0,F16="#N/A N/A"),0,H16 / F16*100)</f>
        <v>-0.25324867099822013</v>
      </c>
      <c r="J16" s="124">
        <v>966000</v>
      </c>
      <c r="K16" s="120" t="str">
        <f>CONCATENATE(D82,D16, " Curncy")</f>
        <v>EURUSD Curncy</v>
      </c>
      <c r="L16" s="120">
        <f>IF(D16 = D82,1,_xll.BDP(K16,$L$3))</f>
        <v>1</v>
      </c>
      <c r="M16" s="260">
        <f>IF(D16 = D82,1,_xll.BDP(K16,$M$3)*L16)</f>
        <v>1.1314</v>
      </c>
      <c r="N16" s="126">
        <f>H16*J16*R16/M16</f>
        <v>-2928.566377938746</v>
      </c>
      <c r="O16" s="268">
        <f>N16 / U82</f>
        <v>-7.8304127254376847E-6</v>
      </c>
      <c r="P16" s="128">
        <f>IF(OR(OR(J16=0,G16 = "#N/A N/A"),G16="#N/A Real Time"),0,G16*J16*R16/M16)</f>
        <v>1153470.9386600675</v>
      </c>
      <c r="Q16" s="273">
        <f>P16 / U82*100</f>
        <v>0.30841553001996741</v>
      </c>
      <c r="R16" s="120">
        <f>IF(EXACT(D16,UPPER(D16)),1,0.01)/T16</f>
        <v>0.01</v>
      </c>
      <c r="S16" s="120">
        <v>4</v>
      </c>
      <c r="T16" s="120">
        <v>100</v>
      </c>
      <c r="U16" s="209"/>
      <c r="V16" s="130" t="str">
        <f>_xll.BDH(C16,$V$3,$D$1,$D$1)</f>
        <v>#N/A N/A</v>
      </c>
      <c r="W16" s="130">
        <f>IF(OR(OR(F16="#N/A N/A",F16="#N/A Real Time"),OR(V16="#N/A N/A",V16="#N/A Real Time")),0,  F16 - V16)</f>
        <v>0</v>
      </c>
      <c r="X16" s="177">
        <f>IF(OR(V16=0,V16="#N/A N/A"),0,W16 / V16*100)</f>
        <v>0</v>
      </c>
      <c r="Y16" s="132">
        <v>966000</v>
      </c>
      <c r="Z16" s="133">
        <f>IF(D16 = D82,1,_xll.BDP(K16,$Z$3)*L16)</f>
        <v>1.1298999999999999</v>
      </c>
      <c r="AA16" s="278">
        <f>W16*Y16*R16/Z16 / AB82</f>
        <v>0</v>
      </c>
      <c r="AB16" s="224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</row>
    <row r="17" spans="1:39" x14ac:dyDescent="0.2">
      <c r="A17" s="102" t="s">
        <v>1560</v>
      </c>
      <c r="B17" s="102"/>
      <c r="C17" s="102"/>
      <c r="D17" s="102"/>
      <c r="E17" s="102" t="s">
        <v>161</v>
      </c>
      <c r="F17" s="136"/>
      <c r="G17" s="136"/>
      <c r="H17" s="137"/>
      <c r="I17" s="138"/>
      <c r="J17" s="139"/>
      <c r="K17" s="102"/>
      <c r="L17" s="102"/>
      <c r="M17" s="263"/>
      <c r="N17" s="158">
        <f xml:space="preserve"> SUM(N15:N16)</f>
        <v>-2928.566377938746</v>
      </c>
      <c r="O17" s="270">
        <f xml:space="preserve"> SUM(O15:O16)</f>
        <v>-7.8304127254376847E-6</v>
      </c>
      <c r="P17" s="141">
        <f xml:space="preserve"> SUM(P15:P16)</f>
        <v>1153470.9386600675</v>
      </c>
      <c r="Q17" s="275">
        <f xml:space="preserve"> SUM(Q15:Q16)</f>
        <v>0.30841553001996741</v>
      </c>
      <c r="R17" s="102"/>
      <c r="S17" s="102"/>
      <c r="T17" s="102"/>
      <c r="U17" s="102"/>
      <c r="V17" s="144"/>
      <c r="W17" s="144"/>
      <c r="X17" s="178"/>
      <c r="Y17" s="145"/>
      <c r="Z17" s="146"/>
      <c r="AA17" s="280">
        <f xml:space="preserve"> SUM(AA15:AA16)</f>
        <v>0</v>
      </c>
      <c r="AB17" s="171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pans="1:39" x14ac:dyDescent="0.2">
      <c r="A18" s="209"/>
      <c r="B18" s="209"/>
      <c r="C18" s="209"/>
      <c r="D18" s="209"/>
      <c r="E18" s="209"/>
      <c r="F18" s="210"/>
      <c r="G18" s="210"/>
      <c r="H18" s="211"/>
      <c r="I18" s="212"/>
      <c r="J18" s="213"/>
      <c r="K18" s="209"/>
      <c r="L18" s="209"/>
      <c r="M18" s="262"/>
      <c r="N18" s="214"/>
      <c r="O18" s="269"/>
      <c r="P18" s="216"/>
      <c r="Q18" s="274"/>
      <c r="R18" s="209"/>
      <c r="S18" s="209"/>
      <c r="T18" s="209"/>
      <c r="U18" s="209"/>
      <c r="V18" s="219"/>
      <c r="W18" s="219"/>
      <c r="X18" s="220"/>
      <c r="Y18" s="221"/>
      <c r="Z18" s="222"/>
      <c r="AA18" s="279"/>
      <c r="AB18" s="224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pans="1:39" x14ac:dyDescent="0.2">
      <c r="A19" s="209"/>
      <c r="B19" s="120">
        <v>6885</v>
      </c>
      <c r="C19" s="120" t="s">
        <v>1479</v>
      </c>
      <c r="D19" s="120" t="str">
        <f>_xll.BDP(C19,$D$3)</f>
        <v>EUR</v>
      </c>
      <c r="E19" s="120" t="s">
        <v>1480</v>
      </c>
      <c r="F19" s="121">
        <f>_xll.BDP(C19,$F$3)</f>
        <v>1.64</v>
      </c>
      <c r="G19" s="121">
        <f>_xll.BDP(C19,$G$3)</f>
        <v>1.6419999999999999</v>
      </c>
      <c r="H19" s="122">
        <f>IF(OR(OR(G19="#N/A N/A",G19="#N/A Real Time"),OR(F19="#N/A N/A",F19="#N/A Real Time")),0,  G19 - F19)</f>
        <v>2.0000000000000018E-3</v>
      </c>
      <c r="I19" s="123">
        <f>IF(OR(F19=0,F19="#N/A N/A"),0,H19 / F19*100)</f>
        <v>0.12195121951219523</v>
      </c>
      <c r="J19" s="124">
        <v>673100</v>
      </c>
      <c r="K19" s="120" t="str">
        <f>CONCATENATE(D82,D19, " Curncy")</f>
        <v>EUREUR Curncy</v>
      </c>
      <c r="L19" s="120">
        <f>IF(D19 = D82,1,_xll.BDP(K19,$L$3))</f>
        <v>1</v>
      </c>
      <c r="M19" s="260">
        <f>IF(D19 = D82,1,_xll.BDP(K19,$M$3)*L19)</f>
        <v>1</v>
      </c>
      <c r="N19" s="126">
        <f>H19*J19*R19/M19</f>
        <v>1346.2000000000012</v>
      </c>
      <c r="O19" s="268">
        <f>N19 / U82</f>
        <v>3.5994750504523833E-6</v>
      </c>
      <c r="P19" s="128">
        <f>IF(OR(OR(J19=0,G19 = "#N/A N/A"),G19="#N/A Real Time"),0,G19*J19*R19/M19)</f>
        <v>1105230.2</v>
      </c>
      <c r="Q19" s="273">
        <f>P19 / U82*100</f>
        <v>0.29551690164214045</v>
      </c>
      <c r="R19" s="120">
        <f>IF(EXACT(D19,UPPER(D19)),1,0.01)/T19</f>
        <v>1</v>
      </c>
      <c r="S19" s="120">
        <v>0</v>
      </c>
      <c r="T19" s="120">
        <v>1</v>
      </c>
      <c r="U19" s="209"/>
      <c r="V19" s="130">
        <f>_xll.BDH(C19,$V$3,$D$1,$D$1)</f>
        <v>1.649</v>
      </c>
      <c r="W19" s="130">
        <f>IF(OR(OR(F19="#N/A N/A",F19="#N/A Real Time"),OR(V19="#N/A N/A",V19="#N/A Real Time")),0,  F19 - V19)</f>
        <v>-9.000000000000119E-3</v>
      </c>
      <c r="X19" s="177">
        <f>IF(OR(V19=0,V19="#N/A N/A"),0,W19 / V19*100)</f>
        <v>-0.54578532443906114</v>
      </c>
      <c r="Y19" s="132">
        <v>673100</v>
      </c>
      <c r="Z19" s="133">
        <f>IF(D19 = D82,1,_xll.BDP(K19,$Z$3)*L19)</f>
        <v>1</v>
      </c>
      <c r="AA19" s="278">
        <f>W19*Y19*R19/Z19 / AB82</f>
        <v>-1.6236883927174973E-5</v>
      </c>
      <c r="AB19" s="224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1:39" x14ac:dyDescent="0.2">
      <c r="A20" s="102" t="s">
        <v>1552</v>
      </c>
      <c r="B20" s="102"/>
      <c r="C20" s="102"/>
      <c r="D20" s="102"/>
      <c r="E20" s="102" t="s">
        <v>150</v>
      </c>
      <c r="F20" s="136"/>
      <c r="G20" s="136"/>
      <c r="H20" s="137"/>
      <c r="I20" s="138"/>
      <c r="J20" s="139"/>
      <c r="K20" s="102"/>
      <c r="L20" s="102"/>
      <c r="M20" s="263"/>
      <c r="N20" s="158">
        <f xml:space="preserve"> SUM(N18:N19)</f>
        <v>1346.2000000000012</v>
      </c>
      <c r="O20" s="270">
        <f xml:space="preserve"> SUM(O18:O19)</f>
        <v>3.5994750504523833E-6</v>
      </c>
      <c r="P20" s="141">
        <f xml:space="preserve"> SUM(P18:P19)</f>
        <v>1105230.2</v>
      </c>
      <c r="Q20" s="275">
        <f xml:space="preserve"> SUM(Q18:Q19)</f>
        <v>0.29551690164214045</v>
      </c>
      <c r="R20" s="102"/>
      <c r="S20" s="102"/>
      <c r="T20" s="102"/>
      <c r="U20" s="102"/>
      <c r="V20" s="144"/>
      <c r="W20" s="144"/>
      <c r="X20" s="178"/>
      <c r="Y20" s="145"/>
      <c r="Z20" s="146"/>
      <c r="AA20" s="280">
        <f xml:space="preserve"> SUM(AA18:AA19)</f>
        <v>-1.6236883927174973E-5</v>
      </c>
      <c r="AB20" s="171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</row>
    <row r="21" spans="1:39" x14ac:dyDescent="0.2">
      <c r="A21" s="120"/>
      <c r="B21" s="120"/>
      <c r="C21" s="120"/>
      <c r="D21" s="120"/>
      <c r="E21" s="120"/>
      <c r="F21" s="121"/>
      <c r="G21" s="121"/>
      <c r="H21" s="122"/>
      <c r="I21" s="123"/>
      <c r="J21" s="124"/>
      <c r="K21" s="120"/>
      <c r="L21" s="120"/>
      <c r="M21" s="260"/>
      <c r="N21" s="126"/>
      <c r="O21" s="268"/>
      <c r="P21" s="128"/>
      <c r="Q21" s="273"/>
      <c r="R21" s="120"/>
      <c r="S21" s="120"/>
      <c r="T21" s="120"/>
      <c r="U21" s="120"/>
      <c r="V21" s="130"/>
      <c r="W21" s="130"/>
      <c r="X21" s="131"/>
      <c r="Y21" s="132"/>
      <c r="Z21" s="133"/>
      <c r="AA21" s="278"/>
      <c r="AB21" s="135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</row>
    <row r="22" spans="1:39" x14ac:dyDescent="0.2">
      <c r="A22" s="120"/>
      <c r="B22" s="120">
        <v>25510</v>
      </c>
      <c r="C22" s="120" t="s">
        <v>1652</v>
      </c>
      <c r="D22" s="120" t="str">
        <f>_xll.BDP(C22,$D$3)</f>
        <v>JPY</v>
      </c>
      <c r="E22" s="120" t="s">
        <v>1653</v>
      </c>
      <c r="F22" s="121">
        <f>_xll.BDP(C22,$F$3)</f>
        <v>3550</v>
      </c>
      <c r="G22" s="121">
        <f>_xll.BDP(C22,$G$3)</f>
        <v>3580</v>
      </c>
      <c r="H22" s="122">
        <f>IF(OR(OR(G22="#N/A N/A",G22="#N/A Real Time"),OR(F22="#N/A N/A",F22="#N/A Real Time")),0,  G22 - F22)</f>
        <v>30</v>
      </c>
      <c r="I22" s="123">
        <f>IF(OR(F22=0,F22="#N/A N/A"),0,H22 / F22*100)</f>
        <v>0.84507042253521114</v>
      </c>
      <c r="J22" s="124">
        <v>39278</v>
      </c>
      <c r="K22" s="120" t="str">
        <f>CONCATENATE(D82,D22, " Curncy")</f>
        <v>EURJPY Curncy</v>
      </c>
      <c r="L22" s="120">
        <f>IF(D22 = D82,1,_xll.BDP(K22,$L$3))</f>
        <v>1</v>
      </c>
      <c r="M22" s="260">
        <f>IF(D22 = D82,1,_xll.BDP(K22,$M$3)*L22)</f>
        <v>126.66</v>
      </c>
      <c r="N22" s="126">
        <f>H22*J22*R22/M22</f>
        <v>9303.1738512553293</v>
      </c>
      <c r="O22" s="268">
        <f>N22 / U82</f>
        <v>2.4874864186312987E-5</v>
      </c>
      <c r="P22" s="128">
        <f>IF(OR(OR(J22=0,G22 = "#N/A N/A"),G22="#N/A Real Time"),0,G22*J22*R22/M22)</f>
        <v>1110178.7462498026</v>
      </c>
      <c r="Q22" s="273">
        <f>P22 / U82*100</f>
        <v>0.2968400459566683</v>
      </c>
      <c r="R22" s="120">
        <f>IF(EXACT(D22,UPPER(D22)),1,0.01)/T22</f>
        <v>1</v>
      </c>
      <c r="S22" s="120">
        <v>0</v>
      </c>
      <c r="T22" s="120">
        <v>1</v>
      </c>
      <c r="U22" s="120"/>
      <c r="V22" s="130">
        <f>_xll.BDH(C22,$V$3,$D$1,$D$1)</f>
        <v>3680</v>
      </c>
      <c r="W22" s="130">
        <f>IF(OR(OR(F22="#N/A N/A",F22="#N/A Real Time"),OR(V22="#N/A N/A",V22="#N/A Real Time")),0,  F22 - V22)</f>
        <v>-130</v>
      </c>
      <c r="X22" s="177">
        <f>IF(OR(V22=0,V22="#N/A N/A"),0,W22 / V22*100)</f>
        <v>-3.5326086956521738</v>
      </c>
      <c r="Y22" s="132">
        <v>39278</v>
      </c>
      <c r="Z22" s="133">
        <f>IF(D22 = D82,1,_xll.BDP(K22,$Z$3)*L22)</f>
        <v>126.57</v>
      </c>
      <c r="AA22" s="278">
        <f>W22*Y22*R22/Z22 / AB82</f>
        <v>-1.0812908402745526E-4</v>
      </c>
      <c r="AB22" s="135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</row>
    <row r="23" spans="1:39" x14ac:dyDescent="0.2">
      <c r="A23" s="120"/>
      <c r="B23" s="120">
        <v>25511</v>
      </c>
      <c r="C23" s="120" t="s">
        <v>421</v>
      </c>
      <c r="D23" s="120" t="str">
        <f>_xll.BDP(C23,$D$3)</f>
        <v>JPY</v>
      </c>
      <c r="E23" s="120" t="s">
        <v>1474</v>
      </c>
      <c r="F23" s="121">
        <f>_xll.BDP(C23,$F$3)</f>
        <v>535.9</v>
      </c>
      <c r="G23" s="121">
        <f>_xll.BDP(C23,$G$3)</f>
        <v>544.20000000000005</v>
      </c>
      <c r="H23" s="122">
        <f>IF(OR(OR(G23="#N/A N/A",G23="#N/A Real Time"),OR(F23="#N/A N/A",F23="#N/A Real Time")),0,  G23 - F23)</f>
        <v>8.3000000000000682</v>
      </c>
      <c r="I23" s="123">
        <f>IF(OR(F23=0,F23="#N/A N/A"),0,H23 / F23*100)</f>
        <v>1.5487964172420357</v>
      </c>
      <c r="J23" s="124">
        <v>2038394</v>
      </c>
      <c r="K23" s="120" t="str">
        <f>CONCATENATE(D82,D23, " Curncy")</f>
        <v>EURJPY Curncy</v>
      </c>
      <c r="L23" s="120">
        <f>IF(D23 = D82,1,_xll.BDP(K23,$L$3))</f>
        <v>1</v>
      </c>
      <c r="M23" s="260">
        <f>IF(D23 = D82,1,_xll.BDP(K23,$M$3)*L23)</f>
        <v>126.66</v>
      </c>
      <c r="N23" s="126">
        <f>H23*J23*R23/M23</f>
        <v>133575.47923575036</v>
      </c>
      <c r="O23" s="268">
        <f>N23 / U82</f>
        <v>3.5715466116572828E-4</v>
      </c>
      <c r="P23" s="128">
        <f>IF(OR(OR(J23=0,G23 = "#N/A N/A"),G23="#N/A Real Time"),0,G23*J23*R23/M23)</f>
        <v>8758045.2771198507</v>
      </c>
      <c r="Q23" s="273">
        <f>P23 / U82*100</f>
        <v>2.3417297181492502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545.70000000000005</v>
      </c>
      <c r="W23" s="130">
        <f>IF(OR(OR(F23="#N/A N/A",F23="#N/A Real Time"),OR(V23="#N/A N/A",V23="#N/A Real Time")),0,  F23 - V23)</f>
        <v>-9.8000000000000682</v>
      </c>
      <c r="X23" s="177">
        <f>IF(OR(V23=0,V23="#N/A N/A"),0,W23 / V23*100)</f>
        <v>-1.7958585303280312</v>
      </c>
      <c r="Y23" s="132">
        <v>2038394</v>
      </c>
      <c r="Z23" s="133">
        <f>IF(D23 = D82,1,_xll.BDP(K23,$Z$3)*L23)</f>
        <v>126.57</v>
      </c>
      <c r="AA23" s="278">
        <f>W23*Y23*R23/Z23 / AB82</f>
        <v>-4.2302303224142103E-4</v>
      </c>
      <c r="AB23" s="135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</row>
    <row r="24" spans="1:39" x14ac:dyDescent="0.2">
      <c r="A24" s="120"/>
      <c r="B24" s="120">
        <v>27628</v>
      </c>
      <c r="C24" s="120" t="s">
        <v>787</v>
      </c>
      <c r="D24" s="120" t="str">
        <f>_xll.BDP(C24,$D$3)</f>
        <v>JPY</v>
      </c>
      <c r="E24" s="120" t="s">
        <v>833</v>
      </c>
      <c r="F24" s="121">
        <f>_xll.BDP(C24,$F$3)</f>
        <v>205</v>
      </c>
      <c r="G24" s="121">
        <f>_xll.BDP(C24,$G$3)</f>
        <v>211</v>
      </c>
      <c r="H24" s="122">
        <f>IF(OR(OR(G24="#N/A N/A",G24="#N/A Real Time"),OR(F24="#N/A N/A",F24="#N/A Real Time")),0,  G24 - F24)</f>
        <v>6</v>
      </c>
      <c r="I24" s="123">
        <f>IF(OR(F24=0,F24="#N/A N/A"),0,H24 / F24*100)</f>
        <v>2.9268292682926833</v>
      </c>
      <c r="J24" s="124">
        <v>6197300</v>
      </c>
      <c r="K24" s="120" t="str">
        <f>CONCATENATE(D82,D24, " Curncy")</f>
        <v>EURJPY Curncy</v>
      </c>
      <c r="L24" s="120">
        <f>IF(D24 = D82,1,_xll.BDP(K24,$L$3))</f>
        <v>1</v>
      </c>
      <c r="M24" s="260">
        <f>IF(D24 = D82,1,_xll.BDP(K24,$M$3)*L24)</f>
        <v>126.66</v>
      </c>
      <c r="N24" s="126">
        <f>H24*J24*R24/M24</f>
        <v>293571.76693510183</v>
      </c>
      <c r="O24" s="268">
        <f>N24 / U82</f>
        <v>7.8495338775822323E-4</v>
      </c>
      <c r="P24" s="128">
        <f>IF(OR(OR(J24=0,G24 = "#N/A N/A"),G24="#N/A Real Time"),0,G24*J24*R24/M24)</f>
        <v>10323940.470551081</v>
      </c>
      <c r="Q24" s="273">
        <f>P24 / U82*100</f>
        <v>2.7604194136164182</v>
      </c>
      <c r="R24" s="120">
        <f>IF(EXACT(D24,UPPER(D24)),1,0.01)/T24</f>
        <v>1</v>
      </c>
      <c r="S24" s="120">
        <v>0</v>
      </c>
      <c r="T24" s="120">
        <v>1</v>
      </c>
      <c r="U24" s="120"/>
      <c r="V24" s="130">
        <f>_xll.BDH(C24,$V$3,$D$1,$D$1)</f>
        <v>208</v>
      </c>
      <c r="W24" s="130">
        <f>IF(OR(OR(F24="#N/A N/A",F24="#N/A Real Time"),OR(V24="#N/A N/A",V24="#N/A Real Time")),0,  F24 - V24)</f>
        <v>-3</v>
      </c>
      <c r="X24" s="177">
        <f>IF(OR(V24=0,V24="#N/A N/A"),0,W24 / V24*100)</f>
        <v>-1.4423076923076923</v>
      </c>
      <c r="Y24" s="132">
        <v>6197300</v>
      </c>
      <c r="Z24" s="133">
        <f>IF(D24 = D82,1,_xll.BDP(K24,$Z$3)*L24)</f>
        <v>126.57</v>
      </c>
      <c r="AA24" s="278">
        <f>W24*Y24*R24/Z24 / AB82</f>
        <v>-3.937074027210467E-4</v>
      </c>
      <c r="AB24" s="135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</row>
    <row r="25" spans="1:39" x14ac:dyDescent="0.2">
      <c r="A25" s="120"/>
      <c r="B25" s="120">
        <v>22749</v>
      </c>
      <c r="C25" s="120" t="s">
        <v>143</v>
      </c>
      <c r="D25" s="120" t="str">
        <f>_xll.BDP(C25,$D$3)</f>
        <v>JPY</v>
      </c>
      <c r="E25" s="120" t="s">
        <v>352</v>
      </c>
      <c r="F25" s="121">
        <f>_xll.BDP(C25,$F$3)</f>
        <v>7999</v>
      </c>
      <c r="G25" s="121">
        <f>_xll.BDP(C25,$G$3)</f>
        <v>8152</v>
      </c>
      <c r="H25" s="122">
        <f>IF(OR(OR(G25="#N/A N/A",G25="#N/A Real Time"),OR(F25="#N/A N/A",F25="#N/A Real Time")),0,  G25 - F25)</f>
        <v>153</v>
      </c>
      <c r="I25" s="123">
        <f>IF(OR(F25=0,F25="#N/A N/A"),0,H25 / F25*100)</f>
        <v>1.9127390923865482</v>
      </c>
      <c r="J25" s="124">
        <v>529622</v>
      </c>
      <c r="K25" s="120" t="str">
        <f>CONCATENATE(D82,D25, " Curncy")</f>
        <v>EURJPY Curncy</v>
      </c>
      <c r="L25" s="120">
        <f>IF(D25 = D82,1,_xll.BDP(K25,$L$3))</f>
        <v>1</v>
      </c>
      <c r="M25" s="260">
        <f>IF(D25 = D82,1,_xll.BDP(K25,$M$3)*L25)</f>
        <v>126.66</v>
      </c>
      <c r="N25" s="126">
        <f>H25*J25*R25/M25</f>
        <v>639761.29796305066</v>
      </c>
      <c r="O25" s="268">
        <f>N25 / U82</f>
        <v>1.7105963677485009E-3</v>
      </c>
      <c r="P25" s="128">
        <f>IF(OR(OR(J25=0,G25 = "#N/A N/A"),G25="#N/A Real Time"),0,G25*J25*R25/M25)</f>
        <v>34087150.986894049</v>
      </c>
      <c r="Q25" s="273">
        <f>P25 / U82*100</f>
        <v>9.1142363332586811</v>
      </c>
      <c r="R25" s="120">
        <f>IF(EXACT(D25,UPPER(D25)),1,0.01)/T25</f>
        <v>1</v>
      </c>
      <c r="S25" s="120">
        <v>0</v>
      </c>
      <c r="T25" s="120">
        <v>1</v>
      </c>
      <c r="U25" s="120"/>
      <c r="V25" s="130">
        <f>_xll.BDH(C25,$V$3,$D$1,$D$1)</f>
        <v>8076</v>
      </c>
      <c r="W25" s="130">
        <f>IF(OR(OR(F25="#N/A N/A",F25="#N/A Real Time"),OR(V25="#N/A N/A",V25="#N/A Real Time")),0,  F25 - V25)</f>
        <v>-77</v>
      </c>
      <c r="X25" s="177">
        <f>IF(OR(V25=0,V25="#N/A N/A"),0,W25 / V25*100)</f>
        <v>-0.95344229816740966</v>
      </c>
      <c r="Y25" s="132">
        <v>529622</v>
      </c>
      <c r="Z25" s="133">
        <f>IF(D25 = D82,1,_xll.BDP(K25,$Z$3)*L25)</f>
        <v>126.57</v>
      </c>
      <c r="AA25" s="278">
        <f>W25*Y25*R25/Z25 / AB82</f>
        <v>-8.6358789889050161E-4</v>
      </c>
      <c r="AB25" s="135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</row>
    <row r="26" spans="1:39" s="117" customFormat="1" ht="12" customHeight="1" x14ac:dyDescent="0.2">
      <c r="A26" s="120"/>
      <c r="B26" s="120">
        <v>21029</v>
      </c>
      <c r="C26" s="120" t="s">
        <v>803</v>
      </c>
      <c r="D26" s="120" t="str">
        <f>_xll.BDP(C26,$D$3)</f>
        <v>JPY</v>
      </c>
      <c r="E26" s="120" t="s">
        <v>847</v>
      </c>
      <c r="F26" s="121">
        <f>_xll.BDP(C26,$F$3)</f>
        <v>4890</v>
      </c>
      <c r="G26" s="121">
        <f>_xll.BDP(C26,$G$3)</f>
        <v>4915</v>
      </c>
      <c r="H26" s="122">
        <f>IF(OR(OR(G26="#N/A N/A",G26="#N/A Real Time"),OR(F26="#N/A N/A",F26="#N/A Real Time")),0,  G26 - F26)</f>
        <v>25</v>
      </c>
      <c r="I26" s="123">
        <f>IF(OR(F26=0,F26="#N/A N/A"),0,H26 / F26*100)</f>
        <v>0.5112474437627812</v>
      </c>
      <c r="J26" s="124">
        <v>46075</v>
      </c>
      <c r="K26" s="120" t="str">
        <f>CONCATENATE(D82,D26, " Curncy")</f>
        <v>EURJPY Curncy</v>
      </c>
      <c r="L26" s="120">
        <f>IF(D26 = D82,1,_xll.BDP(K26,$L$3))</f>
        <v>1</v>
      </c>
      <c r="M26" s="260">
        <f>IF(D26 = D82,1,_xll.BDP(K26,$M$3)*L26)</f>
        <v>126.66</v>
      </c>
      <c r="N26" s="126">
        <f>H26*J26*R26/M26</f>
        <v>9094.2286436128215</v>
      </c>
      <c r="O26" s="268">
        <f>N26 / U82</f>
        <v>2.4316185637939193E-5</v>
      </c>
      <c r="P26" s="128">
        <f>IF(OR(OR(J26=0,G26 = "#N/A N/A"),G26="#N/A Real Time"),0,G26*J26*R26/M26)</f>
        <v>1787925.3513342808</v>
      </c>
      <c r="Q26" s="273">
        <f>P26 / U82*100</f>
        <v>0.47805620964188456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4875</v>
      </c>
      <c r="W26" s="130">
        <f>IF(OR(OR(F26="#N/A N/A",F26="#N/A Real Time"),OR(V26="#N/A N/A",V26="#N/A Real Time")),0,  F26 - V26)</f>
        <v>15</v>
      </c>
      <c r="X26" s="177">
        <f>IF(OR(V26=0,V26="#N/A N/A"),0,W26 / V26*100)</f>
        <v>0.30769230769230771</v>
      </c>
      <c r="Y26" s="132">
        <v>46075</v>
      </c>
      <c r="Z26" s="133">
        <f>IF(D26 = D82,1,_xll.BDP(K26,$Z$3)*L26)</f>
        <v>126.57</v>
      </c>
      <c r="AA26" s="278">
        <f>W26*Y26*R26/Z26 / AB82</f>
        <v>1.463546107205737E-5</v>
      </c>
      <c r="AB26" s="135"/>
    </row>
    <row r="27" spans="1:39" x14ac:dyDescent="0.2">
      <c r="A27" s="102" t="s">
        <v>1406</v>
      </c>
      <c r="B27" s="102"/>
      <c r="C27" s="102"/>
      <c r="D27" s="102"/>
      <c r="E27" s="102" t="s">
        <v>21</v>
      </c>
      <c r="F27" s="136"/>
      <c r="G27" s="136"/>
      <c r="H27" s="137"/>
      <c r="I27" s="138"/>
      <c r="J27" s="139"/>
      <c r="K27" s="102"/>
      <c r="L27" s="102"/>
      <c r="M27" s="263"/>
      <c r="N27" s="158">
        <f xml:space="preserve"> SUM(N21:N26)</f>
        <v>1085305.9466287713</v>
      </c>
      <c r="O27" s="270">
        <f xml:space="preserve"> SUM(O21:O26)</f>
        <v>2.9018954664967048E-3</v>
      </c>
      <c r="P27" s="141">
        <f xml:space="preserve"> SUM(P21:P26)</f>
        <v>56067240.832149066</v>
      </c>
      <c r="Q27" s="275">
        <f xml:space="preserve"> SUM(Q21:Q26)</f>
        <v>14.991281720622903</v>
      </c>
      <c r="R27" s="102"/>
      <c r="S27" s="102"/>
      <c r="T27" s="102"/>
      <c r="U27" s="102"/>
      <c r="V27" s="144"/>
      <c r="W27" s="144"/>
      <c r="X27" s="178"/>
      <c r="Y27" s="145"/>
      <c r="Z27" s="146"/>
      <c r="AA27" s="280">
        <f xml:space="preserve"> SUM(AA21:AA26)</f>
        <v>-1.7738119568083673E-3</v>
      </c>
      <c r="AB27" s="171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</row>
    <row r="28" spans="1:39" x14ac:dyDescent="0.2">
      <c r="A28" s="120"/>
      <c r="B28" s="120"/>
      <c r="C28" s="120"/>
      <c r="D28" s="120"/>
      <c r="E28" s="120"/>
      <c r="F28" s="121"/>
      <c r="G28" s="121"/>
      <c r="H28" s="122"/>
      <c r="I28" s="123"/>
      <c r="J28" s="124"/>
      <c r="K28" s="120"/>
      <c r="L28" s="120"/>
      <c r="M28" s="260"/>
      <c r="N28" s="126"/>
      <c r="O28" s="268"/>
      <c r="P28" s="128"/>
      <c r="Q28" s="273"/>
      <c r="R28" s="120"/>
      <c r="S28" s="120"/>
      <c r="T28" s="120"/>
      <c r="U28" s="120"/>
      <c r="V28" s="130"/>
      <c r="W28" s="130"/>
      <c r="X28" s="131"/>
      <c r="Y28" s="132"/>
      <c r="Z28" s="133"/>
      <c r="AA28" s="278"/>
      <c r="AB28" s="135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</row>
    <row r="29" spans="1:39" x14ac:dyDescent="0.2">
      <c r="A29" s="120"/>
      <c r="B29" s="120">
        <v>24498</v>
      </c>
      <c r="C29" s="120" t="s">
        <v>135</v>
      </c>
      <c r="D29" s="120" t="str">
        <f>_xll.BDP(C29,$D$3)</f>
        <v>NOK</v>
      </c>
      <c r="E29" s="120" t="s">
        <v>310</v>
      </c>
      <c r="F29" s="121">
        <f>_xll.BDP(C29,$F$3)</f>
        <v>306.8</v>
      </c>
      <c r="G29" s="121">
        <f>_xll.BDP(C29,$G$3)</f>
        <v>306.10000000000002</v>
      </c>
      <c r="H29" s="122">
        <f>IF(OR(OR(G29="#N/A N/A",G29="#N/A Real Time"),OR(F29="#N/A N/A",F29="#N/A Real Time")),0,  G29 - F29)</f>
        <v>-0.69999999999998863</v>
      </c>
      <c r="I29" s="123">
        <f>IF(OR(F29=0,F29="#N/A N/A"),0,H29 / F29*100)</f>
        <v>-0.22816166883963124</v>
      </c>
      <c r="J29" s="124">
        <v>442673</v>
      </c>
      <c r="K29" s="120" t="str">
        <f>CONCATENATE(D82,D29, " Curncy")</f>
        <v>EURNOK Curncy</v>
      </c>
      <c r="L29" s="120">
        <f>IF(D29 = D82,1,_xll.BDP(K29,$L$3))</f>
        <v>1</v>
      </c>
      <c r="M29" s="260">
        <f>IF(D29 = D82,1,_xll.BDP(K29,$M$3)*L29)</f>
        <v>9.6133000000000006</v>
      </c>
      <c r="N29" s="126">
        <f>H29*J29*R29/M29</f>
        <v>-32233.582640715984</v>
      </c>
      <c r="O29" s="268">
        <f>N29 / U82</f>
        <v>-8.618628472883089E-5</v>
      </c>
      <c r="P29" s="128">
        <f>IF(OR(OR(J29=0,G29 = "#N/A N/A"),G29="#N/A Real Time"),0,G29*J29*R29/M29)</f>
        <v>14095285.209033318</v>
      </c>
      <c r="Q29" s="273">
        <f>P29 / U82*100</f>
        <v>3.7688031079279369</v>
      </c>
      <c r="R29" s="120">
        <f>IF(EXACT(D29,UPPER(D29)),1,0.01)/T29</f>
        <v>1</v>
      </c>
      <c r="S29" s="120">
        <v>0</v>
      </c>
      <c r="T29" s="120">
        <v>1</v>
      </c>
      <c r="U29" s="120"/>
      <c r="V29" s="130">
        <f>_xll.BDH(C29,$V$3,$D$1,$D$1)</f>
        <v>308.7</v>
      </c>
      <c r="W29" s="130">
        <f>IF(OR(OR(F29="#N/A N/A",F29="#N/A Real Time"),OR(V29="#N/A N/A",V29="#N/A Real Time")),0,  F29 - V29)</f>
        <v>-1.8999999999999773</v>
      </c>
      <c r="X29" s="177">
        <f>IF(OR(V29=0,V29="#N/A N/A"),0,W29 / V29*100)</f>
        <v>-0.61548428895366936</v>
      </c>
      <c r="Y29" s="132">
        <v>442673</v>
      </c>
      <c r="Z29" s="133">
        <f>IF(D29 = D82,1,_xll.BDP(K29,$Z$3)*L29)</f>
        <v>9.5894999999999992</v>
      </c>
      <c r="AA29" s="278">
        <f>W29*Y29*R29/Z29 / AB82</f>
        <v>-2.3508301787689495E-4</v>
      </c>
      <c r="AB29" s="135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</row>
    <row r="30" spans="1:39" x14ac:dyDescent="0.2">
      <c r="A30" s="209"/>
      <c r="B30" s="120">
        <v>565</v>
      </c>
      <c r="C30" s="120" t="s">
        <v>133</v>
      </c>
      <c r="D30" s="120" t="str">
        <f>_xll.BDP(C30,$D$3)</f>
        <v>NOK</v>
      </c>
      <c r="E30" s="120" t="s">
        <v>301</v>
      </c>
      <c r="F30" s="121">
        <f>_xll.BDP(C30,$F$3)</f>
        <v>67.05</v>
      </c>
      <c r="G30" s="121">
        <f>_xll.BDP(C30,$G$3)</f>
        <v>66.3</v>
      </c>
      <c r="H30" s="122">
        <f>IF(OR(OR(G30="#N/A N/A",G30="#N/A Real Time"),OR(F30="#N/A N/A",F30="#N/A Real Time")),0,  G30 - F30)</f>
        <v>-0.75</v>
      </c>
      <c r="I30" s="123">
        <f>IF(OR(F30=0,F30="#N/A N/A"),0,H30 / F30*100)</f>
        <v>-1.1185682326621924</v>
      </c>
      <c r="J30" s="124">
        <v>977088</v>
      </c>
      <c r="K30" s="120" t="str">
        <f>CONCATENATE(D82,D30, " Curncy")</f>
        <v>EURNOK Curncy</v>
      </c>
      <c r="L30" s="120">
        <f>IF(D30 = D82,1,_xll.BDP(K30,$L$3))</f>
        <v>1</v>
      </c>
      <c r="M30" s="260">
        <f>IF(D30 = D82,1,_xll.BDP(K30,$M$3)*L30)</f>
        <v>9.6133000000000006</v>
      </c>
      <c r="N30" s="126">
        <f>H30*J30*R30/M30</f>
        <v>-76229.390531867306</v>
      </c>
      <c r="O30" s="268">
        <f>N30 / U82</f>
        <v>-2.0382245530429897E-4</v>
      </c>
      <c r="P30" s="128">
        <f>IF(OR(OR(J30=0,G30 = "#N/A N/A"),G30="#N/A Real Time"),0,G30*J30*R30/M30)</f>
        <v>6738678.1230170699</v>
      </c>
      <c r="Q30" s="273">
        <f>P30 / U82*100</f>
        <v>1.8017905048900031</v>
      </c>
      <c r="R30" s="120">
        <f>IF(EXACT(D30,UPPER(D30)),1,0.01)/T30</f>
        <v>1</v>
      </c>
      <c r="S30" s="120">
        <v>0</v>
      </c>
      <c r="T30" s="120">
        <v>1</v>
      </c>
      <c r="U30" s="209"/>
      <c r="V30" s="130">
        <f>_xll.BDH(C30,$V$3,$D$1,$D$1)</f>
        <v>66.2</v>
      </c>
      <c r="W30" s="130">
        <f>IF(OR(OR(F30="#N/A N/A",F30="#N/A Real Time"),OR(V30="#N/A N/A",V30="#N/A Real Time")),0,  F30 - V30)</f>
        <v>0.84999999999999432</v>
      </c>
      <c r="X30" s="177">
        <f>IF(OR(V30=0,V30="#N/A N/A"),0,W30 / V30*100)</f>
        <v>1.2839879154078464</v>
      </c>
      <c r="Y30" s="132">
        <v>977088</v>
      </c>
      <c r="Z30" s="133">
        <f>IF(D30 = D82,1,_xll.BDP(K30,$Z$3)*L30)</f>
        <v>9.5894999999999992</v>
      </c>
      <c r="AA30" s="278">
        <f>W30*Y30*R30/Z30 / AB82</f>
        <v>2.3213318373846065E-4</v>
      </c>
      <c r="AB30" s="224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spans="1:39" x14ac:dyDescent="0.2">
      <c r="A31" s="209"/>
      <c r="B31" s="120">
        <v>26989</v>
      </c>
      <c r="C31" s="120" t="s">
        <v>132</v>
      </c>
      <c r="D31" s="120" t="str">
        <f>_xll.BDP(C31,$D$3)</f>
        <v>NOK</v>
      </c>
      <c r="E31" s="120" t="s">
        <v>287</v>
      </c>
      <c r="F31" s="121">
        <f>_xll.BDP(C31,$F$3)</f>
        <v>57</v>
      </c>
      <c r="G31" s="121">
        <f>_xll.BDP(C31,$G$3)</f>
        <v>56.4</v>
      </c>
      <c r="H31" s="122">
        <f>IF(OR(OR(G31="#N/A N/A",G31="#N/A Real Time"),OR(F31="#N/A N/A",F31="#N/A Real Time")),0,  G31 - F31)</f>
        <v>-0.60000000000000142</v>
      </c>
      <c r="I31" s="123">
        <f>IF(OR(F31=0,F31="#N/A N/A"),0,H31 / F31*100)</f>
        <v>-1.052631578947371</v>
      </c>
      <c r="J31" s="124">
        <v>26717</v>
      </c>
      <c r="K31" s="120" t="str">
        <f>CONCATENATE(D82,D31, " Curncy")</f>
        <v>EURNOK Curncy</v>
      </c>
      <c r="L31" s="120">
        <f>IF(D31 = D82,1,_xll.BDP(K31,$L$3))</f>
        <v>1</v>
      </c>
      <c r="M31" s="260">
        <f>IF(D31 = D82,1,_xll.BDP(K31,$M$3)*L31)</f>
        <v>9.6133000000000006</v>
      </c>
      <c r="N31" s="126">
        <f>H31*J31*R31/M31</f>
        <v>-1667.5023145017879</v>
      </c>
      <c r="O31" s="268">
        <f>N31 / U82</f>
        <v>-4.4585744893929454E-6</v>
      </c>
      <c r="P31" s="128">
        <f>IF(OR(OR(J31=0,G31 = "#N/A N/A"),G31="#N/A Real Time"),0,G31*J31*R31/M31)</f>
        <v>156745.21756316768</v>
      </c>
      <c r="Q31" s="273">
        <f>P31 / U82*100</f>
        <v>4.1910600200293587E-2</v>
      </c>
      <c r="R31" s="120">
        <f>IF(EXACT(D31,UPPER(D31)),1,0.01)/T31</f>
        <v>1</v>
      </c>
      <c r="S31" s="120">
        <v>0</v>
      </c>
      <c r="T31" s="120">
        <v>1</v>
      </c>
      <c r="U31" s="209"/>
      <c r="V31" s="130">
        <f>_xll.BDH(C31,$V$3,$D$1,$D$1)</f>
        <v>58.5</v>
      </c>
      <c r="W31" s="130">
        <f>IF(OR(OR(F31="#N/A N/A",F31="#N/A Real Time"),OR(V31="#N/A N/A",V31="#N/A Real Time")),0,  F31 - V31)</f>
        <v>-1.5</v>
      </c>
      <c r="X31" s="177">
        <f>IF(OR(V31=0,V31="#N/A N/A"),0,W31 / V31*100)</f>
        <v>-2.5641025641025639</v>
      </c>
      <c r="Y31" s="132">
        <v>26717</v>
      </c>
      <c r="Z31" s="133">
        <f>IF(D31 = D82,1,_xll.BDP(K31,$Z$3)*L31)</f>
        <v>9.5894999999999992</v>
      </c>
      <c r="AA31" s="278">
        <f>W31*Y31*R31/Z31 / AB82</f>
        <v>-1.1201174733025121E-5</v>
      </c>
      <c r="AB31" s="224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spans="1:39" x14ac:dyDescent="0.2">
      <c r="A32" s="209"/>
      <c r="B32" s="120">
        <v>2014</v>
      </c>
      <c r="C32" s="120" t="s">
        <v>130</v>
      </c>
      <c r="D32" s="120" t="str">
        <f>_xll.BDP(C32,$D$3)</f>
        <v>NOK</v>
      </c>
      <c r="E32" s="120" t="s">
        <v>346</v>
      </c>
      <c r="F32" s="121">
        <f>_xll.BDP(C32,$F$3)</f>
        <v>83.1</v>
      </c>
      <c r="G32" s="121">
        <f>_xll.BDP(C32,$G$3)</f>
        <v>81.650000000000006</v>
      </c>
      <c r="H32" s="122">
        <f>IF(OR(OR(G32="#N/A N/A",G32="#N/A Real Time"),OR(F32="#N/A N/A",F32="#N/A Real Time")),0,  G32 - F32)</f>
        <v>-1.4499999999999886</v>
      </c>
      <c r="I32" s="123">
        <f>IF(OR(F32=0,F32="#N/A N/A"),0,H32 / F32*100)</f>
        <v>-1.7448856799037169</v>
      </c>
      <c r="J32" s="124">
        <v>926081</v>
      </c>
      <c r="K32" s="120" t="str">
        <f>CONCATENATE(D82,D32, " Curncy")</f>
        <v>EURNOK Curncy</v>
      </c>
      <c r="L32" s="120">
        <f>IF(D32 = D82,1,_xll.BDP(K32,$L$3))</f>
        <v>1</v>
      </c>
      <c r="M32" s="260">
        <f>IF(D32 = D82,1,_xll.BDP(K32,$M$3)*L32)</f>
        <v>9.6133000000000006</v>
      </c>
      <c r="N32" s="126">
        <f>H32*J32*R32/M32</f>
        <v>-139683.29813903544</v>
      </c>
      <c r="O32" s="268">
        <f>N32 / U82</f>
        <v>-3.7348577225996096E-4</v>
      </c>
      <c r="P32" s="128">
        <f>IF(OR(OR(J32=0,G32 = "#N/A N/A"),G32="#N/A Real Time"),0,G32*J32*R32/M32)</f>
        <v>7865614.6848636782</v>
      </c>
      <c r="Q32" s="273">
        <f>P32 / U82*100</f>
        <v>2.1031112624155899</v>
      </c>
      <c r="R32" s="120">
        <f>IF(EXACT(D32,UPPER(D32)),1,0.01)/T32</f>
        <v>1</v>
      </c>
      <c r="S32" s="120">
        <v>0</v>
      </c>
      <c r="T32" s="120">
        <v>1</v>
      </c>
      <c r="U32" s="209"/>
      <c r="V32" s="130">
        <f>_xll.BDH(C32,$V$3,$D$1,$D$1)</f>
        <v>83.05</v>
      </c>
      <c r="W32" s="130">
        <f>IF(OR(OR(F32="#N/A N/A",F32="#N/A Real Time"),OR(V32="#N/A N/A",V32="#N/A Real Time")),0,  F32 - V32)</f>
        <v>4.9999999999997158E-2</v>
      </c>
      <c r="X32" s="177">
        <f>IF(OR(V32=0,V32="#N/A N/A"),0,W32 / V32*100)</f>
        <v>6.0204695966281953E-2</v>
      </c>
      <c r="Y32" s="132">
        <v>926081</v>
      </c>
      <c r="Z32" s="133">
        <f>IF(D32 = D82,1,_xll.BDP(K32,$Z$3)*L32)</f>
        <v>9.5894999999999992</v>
      </c>
      <c r="AA32" s="278">
        <f>W32*Y32*R32/Z32 / AB82</f>
        <v>1.2942065723364707E-5</v>
      </c>
      <c r="AB32" s="224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x14ac:dyDescent="0.2">
      <c r="A33" s="102" t="s">
        <v>1407</v>
      </c>
      <c r="B33" s="102"/>
      <c r="C33" s="102"/>
      <c r="D33" s="102"/>
      <c r="E33" s="102" t="s">
        <v>129</v>
      </c>
      <c r="F33" s="136"/>
      <c r="G33" s="136"/>
      <c r="H33" s="137"/>
      <c r="I33" s="138"/>
      <c r="J33" s="139"/>
      <c r="K33" s="102"/>
      <c r="L33" s="102"/>
      <c r="M33" s="263"/>
      <c r="N33" s="158">
        <f xml:space="preserve"> SUM(N28:N32)</f>
        <v>-249813.77362612053</v>
      </c>
      <c r="O33" s="270">
        <f xml:space="preserve"> SUM(O28:O32)</f>
        <v>-6.6795308678248375E-4</v>
      </c>
      <c r="P33" s="141">
        <f xml:space="preserve"> SUM(P28:P32)</f>
        <v>28856323.234477233</v>
      </c>
      <c r="Q33" s="275">
        <f xml:space="preserve"> SUM(Q28:Q32)</f>
        <v>7.7156154754338235</v>
      </c>
      <c r="R33" s="102"/>
      <c r="S33" s="102"/>
      <c r="T33" s="102"/>
      <c r="U33" s="102"/>
      <c r="V33" s="144"/>
      <c r="W33" s="144"/>
      <c r="X33" s="178"/>
      <c r="Y33" s="145"/>
      <c r="Z33" s="146"/>
      <c r="AA33" s="280">
        <f xml:space="preserve"> SUM(AA28:AA32)</f>
        <v>-1.2089431480947108E-6</v>
      </c>
      <c r="AB33" s="171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spans="1:39" x14ac:dyDescent="0.2">
      <c r="A34" s="209"/>
      <c r="B34" s="209"/>
      <c r="C34" s="209"/>
      <c r="D34" s="209"/>
      <c r="E34" s="209"/>
      <c r="F34" s="210"/>
      <c r="G34" s="210"/>
      <c r="H34" s="211"/>
      <c r="I34" s="212"/>
      <c r="J34" s="213"/>
      <c r="K34" s="209"/>
      <c r="L34" s="209"/>
      <c r="M34" s="262"/>
      <c r="N34" s="214"/>
      <c r="O34" s="269"/>
      <c r="P34" s="216"/>
      <c r="Q34" s="274"/>
      <c r="R34" s="209"/>
      <c r="S34" s="209"/>
      <c r="T34" s="209"/>
      <c r="U34" s="209"/>
      <c r="V34" s="219"/>
      <c r="W34" s="219"/>
      <c r="X34" s="220"/>
      <c r="Y34" s="221"/>
      <c r="Z34" s="222"/>
      <c r="AA34" s="279"/>
      <c r="AB34" s="224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spans="1:39" x14ac:dyDescent="0.2">
      <c r="A35" s="209"/>
      <c r="B35" s="120">
        <v>924</v>
      </c>
      <c r="C35" s="120" t="s">
        <v>427</v>
      </c>
      <c r="D35" s="120" t="str">
        <f>_xll.BDP(C35,$D$3)</f>
        <v>ZAr</v>
      </c>
      <c r="E35" s="120" t="s">
        <v>428</v>
      </c>
      <c r="F35" s="121">
        <f>_xll.BDP(C35,$F$3)</f>
        <v>18205</v>
      </c>
      <c r="G35" s="121">
        <f>_xll.BDP(C35,$G$3)</f>
        <v>17754</v>
      </c>
      <c r="H35" s="122">
        <f>IF(OR(OR(G35="#N/A N/A",G35="#N/A Real Time"),OR(F35="#N/A N/A",F35="#N/A Real Time")),0,  G35 - F35)</f>
        <v>-451</v>
      </c>
      <c r="I35" s="123">
        <f>IF(OR(F35=0,F35="#N/A N/A"),0,H35 / F35*100)</f>
        <v>-2.4773413897280965</v>
      </c>
      <c r="J35" s="124">
        <v>236521</v>
      </c>
      <c r="K35" s="120" t="str">
        <f>CONCATENATE(D82,D35, " Curncy")</f>
        <v>EURZAr Curncy</v>
      </c>
      <c r="L35" s="120">
        <f>IF(D35 = D82,1,_xll.BDP(K35,$L$3))</f>
        <v>1</v>
      </c>
      <c r="M35" s="260">
        <f>IF(D35 = D82,1,_xll.BDP(K35,$M$3)*L35)</f>
        <v>15.7798</v>
      </c>
      <c r="N35" s="126">
        <f>H35*J35*R35/M35</f>
        <v>-67599.697714799928</v>
      </c>
      <c r="O35" s="268">
        <f>N35 / U82</f>
        <v>-1.8074834745397797E-4</v>
      </c>
      <c r="P35" s="128">
        <f>IF(OR(OR(J35=0,G35 = "#N/A N/A"),G35="#N/A Real Time"),0,G35*J35*R35/M35)</f>
        <v>2661119.8076021243</v>
      </c>
      <c r="Q35" s="273">
        <f>P35 / U82*100</f>
        <v>0.71153129948956206</v>
      </c>
      <c r="R35" s="120">
        <f>IF(EXACT(D35,UPPER(D35)),1,0.01)/T35</f>
        <v>0.01</v>
      </c>
      <c r="S35" s="120">
        <v>0</v>
      </c>
      <c r="T35" s="120">
        <v>1</v>
      </c>
      <c r="U35" s="209"/>
      <c r="V35" s="130">
        <f>_xll.BDH(C35,$V$3,$D$1,$D$1)</f>
        <v>18492</v>
      </c>
      <c r="W35" s="130">
        <f>IF(OR(OR(F35="#N/A N/A",F35="#N/A Real Time"),OR(V35="#N/A N/A",V35="#N/A Real Time")),0,  F35 - V35)</f>
        <v>-287</v>
      </c>
      <c r="X35" s="177">
        <f>IF(OR(V35=0,V35="#N/A N/A"),0,W35 / V35*100)</f>
        <v>-1.5520224962145792</v>
      </c>
      <c r="Y35" s="132">
        <v>236521</v>
      </c>
      <c r="Z35" s="133">
        <f>IF(D35 = D82,1,_xll.BDP(K35,$Z$3)*L35)</f>
        <v>15.7905</v>
      </c>
      <c r="AA35" s="278">
        <f>W35*Y35*R35/Z35 / AB82</f>
        <v>-1.152222382339043E-4</v>
      </c>
      <c r="AB35" s="224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spans="1:39" x14ac:dyDescent="0.2">
      <c r="A36" s="209"/>
      <c r="B36" s="120">
        <v>19942</v>
      </c>
      <c r="C36" s="120" t="s">
        <v>856</v>
      </c>
      <c r="D36" s="120" t="str">
        <f>_xll.BDP(C36,$D$3)</f>
        <v>ZAr</v>
      </c>
      <c r="E36" s="120" t="s">
        <v>886</v>
      </c>
      <c r="F36" s="121">
        <f>_xll.BDP(C36,$F$3)</f>
        <v>1390</v>
      </c>
      <c r="G36" s="121">
        <f>_xll.BDP(C36,$G$3)</f>
        <v>1347</v>
      </c>
      <c r="H36" s="122">
        <f>IF(OR(OR(G36="#N/A N/A",G36="#N/A Real Time"),OR(F36="#N/A N/A",F36="#N/A Real Time")),0,  G36 - F36)</f>
        <v>-43</v>
      </c>
      <c r="I36" s="123">
        <f>IF(OR(F36=0,F36="#N/A N/A"),0,H36 / F36*100)</f>
        <v>-3.093525179856115</v>
      </c>
      <c r="J36" s="124">
        <v>5942800</v>
      </c>
      <c r="K36" s="120" t="str">
        <f>CONCATENATE(D82,D36, " Curncy")</f>
        <v>EURZAr Curncy</v>
      </c>
      <c r="L36" s="120">
        <f>IF(D36 = D82,1,_xll.BDP(K36,$L$3))</f>
        <v>1</v>
      </c>
      <c r="M36" s="260">
        <f>IF(D36 = D82,1,_xll.BDP(K36,$M$3)*L36)</f>
        <v>15.7798</v>
      </c>
      <c r="N36" s="126">
        <f>H36*J36*R36/M36</f>
        <v>-161941.46947363086</v>
      </c>
      <c r="O36" s="268">
        <f>N36 / U82</f>
        <v>-4.3299976155395189E-4</v>
      </c>
      <c r="P36" s="128">
        <f>IF(OR(OR(J36=0,G36 = "#N/A N/A"),G36="#N/A Real Time"),0,G36*J36*R36/M36)</f>
        <v>5072910.6832786221</v>
      </c>
      <c r="Q36" s="273">
        <f>P36 / U82*100</f>
        <v>1.3563969274724956</v>
      </c>
      <c r="R36" s="120">
        <f>IF(EXACT(D36,UPPER(D36)),1,0.01)/T36</f>
        <v>0.01</v>
      </c>
      <c r="S36" s="120">
        <v>0</v>
      </c>
      <c r="T36" s="120">
        <v>1</v>
      </c>
      <c r="U36" s="209"/>
      <c r="V36" s="130">
        <f>_xll.BDH(C36,$V$3,$D$1,$D$1)</f>
        <v>1384</v>
      </c>
      <c r="W36" s="130">
        <f>IF(OR(OR(F36="#N/A N/A",F36="#N/A Real Time"),OR(V36="#N/A N/A",V36="#N/A Real Time")),0,  F36 - V36)</f>
        <v>6</v>
      </c>
      <c r="X36" s="177">
        <f>IF(OR(V36=0,V36="#N/A N/A"),0,W36 / V36*100)</f>
        <v>0.43352601156069359</v>
      </c>
      <c r="Y36" s="132">
        <v>5942800</v>
      </c>
      <c r="Z36" s="133">
        <f>IF(D36 = D82,1,_xll.BDP(K36,$Z$3)*L36)</f>
        <v>15.7905</v>
      </c>
      <c r="AA36" s="278">
        <f>W36*Y36*R36/Z36 / AB82</f>
        <v>6.0523922867243084E-5</v>
      </c>
      <c r="AB36" s="224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spans="1:39" x14ac:dyDescent="0.2">
      <c r="A37" s="102" t="s">
        <v>1531</v>
      </c>
      <c r="B37" s="102"/>
      <c r="C37" s="102"/>
      <c r="D37" s="102"/>
      <c r="E37" s="102" t="s">
        <v>126</v>
      </c>
      <c r="F37" s="136"/>
      <c r="G37" s="136"/>
      <c r="H37" s="137"/>
      <c r="I37" s="138"/>
      <c r="J37" s="139"/>
      <c r="K37" s="102"/>
      <c r="L37" s="102"/>
      <c r="M37" s="263"/>
      <c r="N37" s="158">
        <f xml:space="preserve"> SUM(N34:N36)</f>
        <v>-229541.16718843079</v>
      </c>
      <c r="O37" s="270">
        <f xml:space="preserve"> SUM(O34:O36)</f>
        <v>-6.1374810900792986E-4</v>
      </c>
      <c r="P37" s="141">
        <f xml:space="preserve"> SUM(P34:P36)</f>
        <v>7734030.4908807464</v>
      </c>
      <c r="Q37" s="275">
        <f xml:space="preserve"> SUM(Q34:Q36)</f>
        <v>2.0679282269620578</v>
      </c>
      <c r="R37" s="102"/>
      <c r="S37" s="102"/>
      <c r="T37" s="102"/>
      <c r="U37" s="102"/>
      <c r="V37" s="144"/>
      <c r="W37" s="144"/>
      <c r="X37" s="178"/>
      <c r="Y37" s="145"/>
      <c r="Z37" s="146"/>
      <c r="AA37" s="280">
        <f xml:space="preserve"> SUM(AA34:AA36)</f>
        <v>-5.4698315366661215E-5</v>
      </c>
      <c r="AB37" s="171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spans="1:39" x14ac:dyDescent="0.2">
      <c r="A38" s="120"/>
      <c r="B38" s="120"/>
      <c r="C38" s="120"/>
      <c r="D38" s="120"/>
      <c r="E38" s="120"/>
      <c r="F38" s="121"/>
      <c r="G38" s="121"/>
      <c r="H38" s="122"/>
      <c r="I38" s="123"/>
      <c r="J38" s="124"/>
      <c r="K38" s="120"/>
      <c r="L38" s="120"/>
      <c r="M38" s="260"/>
      <c r="N38" s="126"/>
      <c r="O38" s="268"/>
      <c r="P38" s="128"/>
      <c r="Q38" s="273"/>
      <c r="R38" s="120"/>
      <c r="S38" s="120"/>
      <c r="T38" s="120"/>
      <c r="U38" s="120"/>
      <c r="V38" s="130"/>
      <c r="W38" s="130"/>
      <c r="X38" s="131"/>
      <c r="Y38" s="132"/>
      <c r="Z38" s="133"/>
      <c r="AA38" s="278"/>
      <c r="AB38" s="135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spans="1:39" x14ac:dyDescent="0.2">
      <c r="A39" s="120"/>
      <c r="B39" s="120">
        <v>6707</v>
      </c>
      <c r="C39" s="120" t="s">
        <v>863</v>
      </c>
      <c r="D39" s="120" t="str">
        <f>_xll.BDP(C39,$D$3)</f>
        <v>SEK</v>
      </c>
      <c r="E39" s="120" t="s">
        <v>893</v>
      </c>
      <c r="F39" s="121">
        <f>_xll.BDP(C39,$F$3)</f>
        <v>311.2</v>
      </c>
      <c r="G39" s="121">
        <f>_xll.BDP(C39,$G$3)</f>
        <v>309</v>
      </c>
      <c r="H39" s="122">
        <f>IF(OR(OR(G39="#N/A N/A",G39="#N/A Real Time"),OR(F39="#N/A N/A",F39="#N/A Real Time")),0,  G39 - F39)</f>
        <v>-2.1999999999999886</v>
      </c>
      <c r="I39" s="123">
        <f>IF(OR(F39=0,F39="#N/A N/A"),0,H39 / F39*100)</f>
        <v>-0.70694087403598616</v>
      </c>
      <c r="J39" s="124">
        <v>82983</v>
      </c>
      <c r="K39" s="120" t="str">
        <f>CONCATENATE(D82,D39, " Curncy")</f>
        <v>EURSEK Curncy</v>
      </c>
      <c r="L39" s="120">
        <f>IF(D39 = D82,1,_xll.BDP(K39,$L$3))</f>
        <v>1</v>
      </c>
      <c r="M39" s="260">
        <f>IF(D39 = D82,1,_xll.BDP(K39,$M$3)*L39)</f>
        <v>10.462999999999999</v>
      </c>
      <c r="N39" s="126">
        <f>H39*J39*R39/M39</f>
        <v>-17448.399120710987</v>
      </c>
      <c r="O39" s="268">
        <f>N39 / U82</f>
        <v>-4.6653600731937639E-5</v>
      </c>
      <c r="P39" s="128">
        <f>IF(OR(OR(J39=0,G39 = "#N/A N/A"),G39="#N/A Real Time"),0,G39*J39*R39/M39)</f>
        <v>2450706.9674089653</v>
      </c>
      <c r="Q39" s="273">
        <f>P39 / U82*100</f>
        <v>0.65527102846221852</v>
      </c>
      <c r="R39" s="120">
        <f>IF(EXACT(D39,UPPER(D39)),1,0.01)/T39</f>
        <v>1</v>
      </c>
      <c r="S39" s="120">
        <v>0</v>
      </c>
      <c r="T39" s="120">
        <v>1</v>
      </c>
      <c r="U39" s="120"/>
      <c r="V39" s="130">
        <f>_xll.BDH(C39,$V$3,$D$1,$D$1)</f>
        <v>309.10000000000002</v>
      </c>
      <c r="W39" s="130">
        <f>IF(OR(OR(F39="#N/A N/A",F39="#N/A Real Time"),OR(V39="#N/A N/A",V39="#N/A Real Time")),0,  F39 - V39)</f>
        <v>2.0999999999999659</v>
      </c>
      <c r="X39" s="177">
        <f>IF(OR(V39=0,V39="#N/A N/A"),0,W39 / V39*100)</f>
        <v>0.67939178259461852</v>
      </c>
      <c r="Y39" s="132">
        <v>82983</v>
      </c>
      <c r="Z39" s="133">
        <f>IF(D39 = D82,1,_xll.BDP(K39,$Z$3)*L39)</f>
        <v>10.473599999999999</v>
      </c>
      <c r="AA39" s="278">
        <f>W39*Y39*R39/Z39 / AB82</f>
        <v>4.4595704444874716E-5</v>
      </c>
      <c r="AB39" s="135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spans="1:39" x14ac:dyDescent="0.2">
      <c r="A40" s="120"/>
      <c r="B40" s="120">
        <v>113</v>
      </c>
      <c r="C40" s="120" t="s">
        <v>121</v>
      </c>
      <c r="D40" s="120" t="str">
        <f>_xll.BDP(C40,$D$3)</f>
        <v>SEK</v>
      </c>
      <c r="E40" s="120" t="s">
        <v>342</v>
      </c>
      <c r="F40" s="121">
        <f>_xll.BDP(C40,$F$3)</f>
        <v>91.4</v>
      </c>
      <c r="G40" s="121">
        <f>_xll.BDP(C40,$G$3)</f>
        <v>90.6</v>
      </c>
      <c r="H40" s="122">
        <f>IF(OR(OR(G40="#N/A N/A",G40="#N/A Real Time"),OR(F40="#N/A N/A",F40="#N/A Real Time")),0,  G40 - F40)</f>
        <v>-0.80000000000001137</v>
      </c>
      <c r="I40" s="123">
        <f>IF(OR(F40=0,F40="#N/A N/A"),0,H40 / F40*100)</f>
        <v>-0.87527352297594241</v>
      </c>
      <c r="J40" s="124">
        <v>2715247</v>
      </c>
      <c r="K40" s="120" t="str">
        <f>CONCATENATE(D82,D40, " Curncy")</f>
        <v>EURSEK Curncy</v>
      </c>
      <c r="L40" s="120">
        <f>IF(D40 = D82,1,_xll.BDP(K40,$L$3))</f>
        <v>1</v>
      </c>
      <c r="M40" s="260">
        <f>IF(D40 = D82,1,_xll.BDP(K40,$M$3)*L40)</f>
        <v>10.462999999999999</v>
      </c>
      <c r="N40" s="126">
        <f>H40*J40*R40/M40</f>
        <v>-207607.53130077713</v>
      </c>
      <c r="O40" s="268">
        <f>N40 / U82</f>
        <v>-5.5510186391558383E-4</v>
      </c>
      <c r="P40" s="128">
        <f>IF(OR(OR(J40=0,G40 = "#N/A N/A"),G40="#N/A Real Time"),0,G40*J40*R40/M40)</f>
        <v>23511552.919812676</v>
      </c>
      <c r="Q40" s="273">
        <f>P40 / U82*100</f>
        <v>6.2865286088438967</v>
      </c>
      <c r="R40" s="120">
        <f>IF(EXACT(D40,UPPER(D40)),1,0.01)/T40</f>
        <v>1</v>
      </c>
      <c r="S40" s="120">
        <v>0</v>
      </c>
      <c r="T40" s="120">
        <v>1</v>
      </c>
      <c r="U40" s="120"/>
      <c r="V40" s="130">
        <f>_xll.BDH(C40,$V$3,$D$1,$D$1)</f>
        <v>91.36</v>
      </c>
      <c r="W40" s="130">
        <f>IF(OR(OR(F40="#N/A N/A",F40="#N/A Real Time"),OR(V40="#N/A N/A",V40="#N/A Real Time")),0,  F40 - V40)</f>
        <v>4.0000000000006253E-2</v>
      </c>
      <c r="X40" s="177">
        <f>IF(OR(V40=0,V40="#N/A N/A"),0,W40 / V40*100)</f>
        <v>4.3782837127852733E-2</v>
      </c>
      <c r="Y40" s="132">
        <v>2715247</v>
      </c>
      <c r="Z40" s="133">
        <f>IF(D40 = D82,1,_xll.BDP(K40,$Z$3)*L40)</f>
        <v>10.473599999999999</v>
      </c>
      <c r="AA40" s="278">
        <f>W40*Y40*R40/Z40 / AB82</f>
        <v>2.7794184513260294E-5</v>
      </c>
      <c r="AB40" s="135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spans="1:39" x14ac:dyDescent="0.2">
      <c r="A41" s="102" t="s">
        <v>1408</v>
      </c>
      <c r="B41" s="102"/>
      <c r="C41" s="102"/>
      <c r="D41" s="102"/>
      <c r="E41" s="102" t="s">
        <v>120</v>
      </c>
      <c r="F41" s="136"/>
      <c r="G41" s="136"/>
      <c r="H41" s="137"/>
      <c r="I41" s="138"/>
      <c r="J41" s="139"/>
      <c r="K41" s="102"/>
      <c r="L41" s="102"/>
      <c r="M41" s="263"/>
      <c r="N41" s="158">
        <f xml:space="preserve"> SUM(N38:N40)</f>
        <v>-225055.93042148813</v>
      </c>
      <c r="O41" s="270">
        <f xml:space="preserve"> SUM(O38:O40)</f>
        <v>-6.0175546464752146E-4</v>
      </c>
      <c r="P41" s="141">
        <f xml:space="preserve"> SUM(P38:P40)</f>
        <v>25962259.887221642</v>
      </c>
      <c r="Q41" s="275">
        <f xml:space="preserve"> SUM(Q38:Q40)</f>
        <v>6.941799637306115</v>
      </c>
      <c r="R41" s="102"/>
      <c r="S41" s="102"/>
      <c r="T41" s="102"/>
      <c r="U41" s="102"/>
      <c r="V41" s="144"/>
      <c r="W41" s="144"/>
      <c r="X41" s="178"/>
      <c r="Y41" s="145"/>
      <c r="Z41" s="146"/>
      <c r="AA41" s="280">
        <f xml:space="preserve"> SUM(AA38:AA40)</f>
        <v>7.238988895813501E-5</v>
      </c>
      <c r="AB41" s="171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x14ac:dyDescent="0.2">
      <c r="A42" s="120"/>
      <c r="B42" s="120"/>
      <c r="C42" s="120"/>
      <c r="D42" s="120"/>
      <c r="E42" s="120"/>
      <c r="F42" s="121"/>
      <c r="G42" s="121"/>
      <c r="H42" s="122"/>
      <c r="I42" s="123"/>
      <c r="J42" s="124"/>
      <c r="K42" s="120"/>
      <c r="L42" s="120"/>
      <c r="M42" s="260"/>
      <c r="N42" s="126"/>
      <c r="O42" s="268"/>
      <c r="P42" s="128"/>
      <c r="Q42" s="273"/>
      <c r="R42" s="120"/>
      <c r="S42" s="120"/>
      <c r="T42" s="120"/>
      <c r="U42" s="120"/>
      <c r="V42" s="130"/>
      <c r="W42" s="130"/>
      <c r="X42" s="131"/>
      <c r="Y42" s="132"/>
      <c r="Z42" s="133"/>
      <c r="AA42" s="278"/>
      <c r="AB42" s="135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spans="1:39" x14ac:dyDescent="0.2">
      <c r="A43" s="120"/>
      <c r="B43" s="120">
        <v>7222</v>
      </c>
      <c r="C43" s="120" t="s">
        <v>113</v>
      </c>
      <c r="D43" s="120" t="str">
        <f>_xll.BDP(C43,$D$3)</f>
        <v>GBp</v>
      </c>
      <c r="E43" s="120" t="s">
        <v>431</v>
      </c>
      <c r="F43" s="121">
        <f>_xll.BDP(C43,$F$3)</f>
        <v>192</v>
      </c>
      <c r="G43" s="121">
        <f>_xll.BDP(C43,$G$3)</f>
        <v>186.7</v>
      </c>
      <c r="H43" s="122">
        <f>IF(OR(OR(G43="#N/A N/A",G43="#N/A Real Time"),OR(F43="#N/A N/A",F43="#N/A Real Time")),0,  G43 - F43)</f>
        <v>-5.3000000000000114</v>
      </c>
      <c r="I43" s="123">
        <f>IF(OR(F43=0,F43="#N/A N/A"),0,H43 / F43*100)</f>
        <v>-2.7604166666666723</v>
      </c>
      <c r="J43" s="124">
        <v>754155</v>
      </c>
      <c r="K43" s="120" t="str">
        <f>CONCATENATE(D82,D43, " Curncy")</f>
        <v>EURGBp Curncy</v>
      </c>
      <c r="L43" s="120">
        <f>IF(D43 = D82,1,_xll.BDP(K43,$L$3))</f>
        <v>1</v>
      </c>
      <c r="M43" s="260">
        <f>IF(D43 = D82,1,_xll.BDP(K43,$M$3)*L43)</f>
        <v>0.86363000000000001</v>
      </c>
      <c r="N43" s="126">
        <f>H43*J43*R43/M43</f>
        <v>-46281.642601577158</v>
      </c>
      <c r="O43" s="268">
        <f>N43 / U82</f>
        <v>-1.2374804474694025E-4</v>
      </c>
      <c r="P43" s="128">
        <f>IF(OR(OR(J43=0,G43 = "#N/A N/A"),G43="#N/A Real Time"),0,G43*J43*R43/M43)</f>
        <v>1630336.353531026</v>
      </c>
      <c r="Q43" s="273">
        <f>P43 / U82*100</f>
        <v>0.4359199991368623</v>
      </c>
      <c r="R43" s="120">
        <f>IF(EXACT(D43,UPPER(D43)),1,0.01)/T43</f>
        <v>0.01</v>
      </c>
      <c r="S43" s="120">
        <v>0</v>
      </c>
      <c r="T43" s="120">
        <v>1</v>
      </c>
      <c r="U43" s="120"/>
      <c r="V43" s="130">
        <f>_xll.BDH(C43,$V$3,$D$1,$D$1)</f>
        <v>197</v>
      </c>
      <c r="W43" s="130">
        <f>IF(OR(OR(F43="#N/A N/A",F43="#N/A Real Time"),OR(V43="#N/A N/A",V43="#N/A Real Time")),0,  F43 - V43)</f>
        <v>-5</v>
      </c>
      <c r="X43" s="177">
        <f>IF(OR(V43=0,V43="#N/A N/A"),0,W43 / V43*100)</f>
        <v>-2.5380710659898478</v>
      </c>
      <c r="Y43" s="132">
        <v>754155</v>
      </c>
      <c r="Z43" s="133">
        <f>IF(D43 = D82,1,_xll.BDP(K43,$Z$3)*L43)</f>
        <v>0.86409000000000002</v>
      </c>
      <c r="AA43" s="278">
        <f>W43*Y43*R43/Z43 / AB82</f>
        <v>-1.1696400373805624E-4</v>
      </c>
      <c r="AB43" s="135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spans="1:39" x14ac:dyDescent="0.2">
      <c r="A44" s="209"/>
      <c r="B44" s="120">
        <v>19463</v>
      </c>
      <c r="C44" s="120" t="s">
        <v>1496</v>
      </c>
      <c r="D44" s="120" t="str">
        <f>_xll.BDP(C44,$D$3)</f>
        <v>GBp</v>
      </c>
      <c r="E44" s="120" t="s">
        <v>1536</v>
      </c>
      <c r="F44" s="121">
        <f>_xll.BDP(C44,$F$3)</f>
        <v>197</v>
      </c>
      <c r="G44" s="121">
        <f>_xll.BDP(C44,$G$3)</f>
        <v>197.1</v>
      </c>
      <c r="H44" s="122">
        <f>IF(OR(OR(G44="#N/A N/A",G44="#N/A Real Time"),OR(F44="#N/A N/A",F44="#N/A Real Time")),0,  G44 - F44)</f>
        <v>9.9999999999994316E-2</v>
      </c>
      <c r="I44" s="123">
        <f>IF(OR(F44=0,F44="#N/A N/A"),0,H44 / F44*100)</f>
        <v>5.0761421319794074E-2</v>
      </c>
      <c r="J44" s="124">
        <v>1394061</v>
      </c>
      <c r="K44" s="120" t="str">
        <f>CONCATENATE(D82,D44, " Curncy")</f>
        <v>EURGBp Curncy</v>
      </c>
      <c r="L44" s="120">
        <f>IF(D44 = D82,1,_xll.BDP(K44,$L$3))</f>
        <v>1</v>
      </c>
      <c r="M44" s="260">
        <f>IF(D44 = D82,1,_xll.BDP(K44,$M$3)*L44)</f>
        <v>0.86363000000000001</v>
      </c>
      <c r="N44" s="126">
        <f>H44*J44*R44/M44</f>
        <v>1614.1877887520361</v>
      </c>
      <c r="O44" s="268">
        <f>N44 / U82</f>
        <v>4.3160218930009296E-6</v>
      </c>
      <c r="P44" s="128">
        <f>IF(OR(OR(J44=0,G44 = "#N/A N/A"),G44="#N/A Real Time"),0,G44*J44*R44/M44)</f>
        <v>3181564.131630443</v>
      </c>
      <c r="Q44" s="273">
        <f>P44 / U82*100</f>
        <v>0.85068791511053121</v>
      </c>
      <c r="R44" s="120">
        <f>IF(EXACT(D44,UPPER(D44)),1,0.01)/T44</f>
        <v>0.01</v>
      </c>
      <c r="S44" s="120">
        <v>0</v>
      </c>
      <c r="T44" s="120">
        <v>1</v>
      </c>
      <c r="U44" s="209"/>
      <c r="V44" s="130">
        <f>_xll.BDH(C44,$V$3,$D$1,$D$1)</f>
        <v>195.9</v>
      </c>
      <c r="W44" s="130">
        <f>IF(OR(OR(F44="#N/A N/A",F44="#N/A Real Time"),OR(V44="#N/A N/A",V44="#N/A Real Time")),0,  F44 - V44)</f>
        <v>1.0999999999999943</v>
      </c>
      <c r="X44" s="177">
        <f>IF(OR(V44=0,V44="#N/A N/A"),0,W44 / V44*100)</f>
        <v>0.56151097498723546</v>
      </c>
      <c r="Y44" s="132">
        <v>1394061</v>
      </c>
      <c r="Z44" s="133">
        <f>IF(D44 = D82,1,_xll.BDP(K44,$Z$3)*L44)</f>
        <v>0.86409000000000002</v>
      </c>
      <c r="AA44" s="278">
        <f>W44*Y44*R44/Z44 / AB82</f>
        <v>4.756593846532485E-5</v>
      </c>
      <c r="AB44" s="224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spans="1:39" s="117" customFormat="1" ht="12" customHeight="1" x14ac:dyDescent="0.2">
      <c r="A45" s="209"/>
      <c r="B45" s="120">
        <v>7274</v>
      </c>
      <c r="C45" s="120" t="s">
        <v>1062</v>
      </c>
      <c r="D45" s="120" t="str">
        <f>_xll.BDP(C45,$D$3)</f>
        <v>GBp</v>
      </c>
      <c r="E45" s="120" t="s">
        <v>1178</v>
      </c>
      <c r="F45" s="121">
        <f>_xll.BDP(C45,$F$3)</f>
        <v>2527</v>
      </c>
      <c r="G45" s="121">
        <f>_xll.BDP(C45,$G$3)</f>
        <v>2539</v>
      </c>
      <c r="H45" s="122">
        <f>IF(OR(OR(G45="#N/A N/A",G45="#N/A Real Time"),OR(F45="#N/A N/A",F45="#N/A Real Time")),0,  G45 - F45)</f>
        <v>12</v>
      </c>
      <c r="I45" s="123">
        <f>IF(OR(F45=0,F45="#N/A N/A"),0,H45 / F45*100)</f>
        <v>0.47487138899881282</v>
      </c>
      <c r="J45" s="124">
        <v>307964</v>
      </c>
      <c r="K45" s="120" t="str">
        <f>CONCATENATE(D82,D45, " Curncy")</f>
        <v>EURGBp Curncy</v>
      </c>
      <c r="L45" s="120">
        <f>IF(D45 = D82,1,_xll.BDP(K45,$L$3))</f>
        <v>1</v>
      </c>
      <c r="M45" s="260">
        <f>IF(D45 = D82,1,_xll.BDP(K45,$M$3)*L45)</f>
        <v>0.86363000000000001</v>
      </c>
      <c r="N45" s="126">
        <f>H45*J45*R45/M45</f>
        <v>42791.102671282839</v>
      </c>
      <c r="O45" s="268">
        <f>N45 / U82</f>
        <v>1.1441502484521526E-4</v>
      </c>
      <c r="P45" s="128">
        <f>IF(OR(OR(J45=0,G45 = "#N/A N/A"),G45="#N/A Real Time"),0,G45*J45*R45/M45)</f>
        <v>9053884.1401989274</v>
      </c>
      <c r="Q45" s="273">
        <f>P45 / U82*100</f>
        <v>2.4208312340166795</v>
      </c>
      <c r="R45" s="120">
        <f>IF(EXACT(D45,UPPER(D45)),1,0.01)/T45</f>
        <v>0.01</v>
      </c>
      <c r="S45" s="120">
        <v>0</v>
      </c>
      <c r="T45" s="120">
        <v>1</v>
      </c>
      <c r="U45" s="209"/>
      <c r="V45" s="130">
        <f>_xll.BDH(C45,$V$3,$D$1,$D$1)</f>
        <v>2511</v>
      </c>
      <c r="W45" s="130">
        <f>IF(OR(OR(F45="#N/A N/A",F45="#N/A Real Time"),OR(V45="#N/A N/A",V45="#N/A Real Time")),0,  F45 - V45)</f>
        <v>16</v>
      </c>
      <c r="X45" s="177">
        <f>IF(OR(V45=0,V45="#N/A N/A"),0,W45 / V45*100)</f>
        <v>0.6371963361210673</v>
      </c>
      <c r="Y45" s="132">
        <v>307964</v>
      </c>
      <c r="Z45" s="133">
        <f>IF(D45 = D82,1,_xll.BDP(K45,$Z$3)*L45)</f>
        <v>0.86409000000000002</v>
      </c>
      <c r="AA45" s="278">
        <f>W45*Y45*R45/Z45 / AB82</f>
        <v>1.5284158804356875E-4</v>
      </c>
      <c r="AB45" s="224"/>
    </row>
    <row r="46" spans="1:39" x14ac:dyDescent="0.2">
      <c r="A46" s="120"/>
      <c r="B46" s="120">
        <v>6286</v>
      </c>
      <c r="C46" s="120" t="s">
        <v>107</v>
      </c>
      <c r="D46" s="120" t="str">
        <f>_xll.BDP(C46,$D$3)</f>
        <v>GBp</v>
      </c>
      <c r="E46" s="120" t="s">
        <v>435</v>
      </c>
      <c r="F46" s="121">
        <f>_xll.BDP(C46,$F$3)</f>
        <v>508.8</v>
      </c>
      <c r="G46" s="121">
        <f>_xll.BDP(C46,$G$3)</f>
        <v>507</v>
      </c>
      <c r="H46" s="122">
        <f>IF(OR(OR(G46="#N/A N/A",G46="#N/A Real Time"),OR(F46="#N/A N/A",F46="#N/A Real Time")),0,  G46 - F46)</f>
        <v>-1.8000000000000114</v>
      </c>
      <c r="I46" s="123">
        <f>IF(OR(F46=0,F46="#N/A N/A"),0,H46 / F46*100)</f>
        <v>-0.35377358490566257</v>
      </c>
      <c r="J46" s="124">
        <v>296593</v>
      </c>
      <c r="K46" s="120" t="str">
        <f>CONCATENATE(D82,D46, " Curncy")</f>
        <v>EURGBp Curncy</v>
      </c>
      <c r="L46" s="120">
        <f>IF(D46 = D82,1,_xll.BDP(K46,$L$3))</f>
        <v>1</v>
      </c>
      <c r="M46" s="260">
        <f>IF(D46 = D82,1,_xll.BDP(K46,$M$3)*L46)</f>
        <v>0.86363000000000001</v>
      </c>
      <c r="N46" s="126">
        <f>H46*J46*R46/M46</f>
        <v>-6181.6680754490171</v>
      </c>
      <c r="O46" s="268">
        <f>N46 / U82</f>
        <v>-1.6528569311957154E-5</v>
      </c>
      <c r="P46" s="128">
        <f>IF(OR(OR(J46=0,G46 = "#N/A N/A"),G46="#N/A Real Time"),0,G46*J46*R46/M46)</f>
        <v>1741169.8412514618</v>
      </c>
      <c r="Q46" s="273">
        <f>P46 / U82*100</f>
        <v>0.46555470228679008</v>
      </c>
      <c r="R46" s="120">
        <f>IF(EXACT(D46,UPPER(D46)),1,0.01)/T46</f>
        <v>0.01</v>
      </c>
      <c r="S46" s="120">
        <v>0</v>
      </c>
      <c r="T46" s="120">
        <v>1</v>
      </c>
      <c r="U46" s="120"/>
      <c r="V46" s="130">
        <f>_xll.BDH(C46,$V$3,$D$1,$D$1)</f>
        <v>506.6</v>
      </c>
      <c r="W46" s="130">
        <f>IF(OR(OR(F46="#N/A N/A",F46="#N/A Real Time"),OR(V46="#N/A N/A",V46="#N/A Real Time")),0,  F46 - V46)</f>
        <v>2.1999999999999886</v>
      </c>
      <c r="X46" s="177">
        <f>IF(OR(V46=0,V46="#N/A N/A"),0,W46 / V46*100)</f>
        <v>0.43426766679826068</v>
      </c>
      <c r="Y46" s="132">
        <v>296593</v>
      </c>
      <c r="Z46" s="133">
        <f>IF(D46 = D82,1,_xll.BDP(K46,$Z$3)*L46)</f>
        <v>0.86409000000000002</v>
      </c>
      <c r="AA46" s="278">
        <f>W46*Y46*R46/Z46 / AB82</f>
        <v>2.0239751900736183E-5</v>
      </c>
      <c r="AB46" s="135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spans="1:39" x14ac:dyDescent="0.2">
      <c r="A47" s="120"/>
      <c r="B47" s="120">
        <v>2204</v>
      </c>
      <c r="C47" s="120" t="s">
        <v>106</v>
      </c>
      <c r="D47" s="120" t="str">
        <f>_xll.BDP(C47,$D$3)</f>
        <v>GBp</v>
      </c>
      <c r="E47" s="120" t="s">
        <v>436</v>
      </c>
      <c r="F47" s="121">
        <f>_xll.BDP(C47,$F$3)</f>
        <v>165.96</v>
      </c>
      <c r="G47" s="121">
        <f>_xll.BDP(C47,$G$3)</f>
        <v>167.74</v>
      </c>
      <c r="H47" s="122">
        <f>IF(OR(OR(G47="#N/A N/A",G47="#N/A Real Time"),OR(F47="#N/A N/A",F47="#N/A Real Time")),0,  G47 - F47)</f>
        <v>1.7800000000000011</v>
      </c>
      <c r="I47" s="123">
        <f>IF(OR(F47=0,F47="#N/A N/A"),0,H47 / F47*100)</f>
        <v>1.0725476018317672</v>
      </c>
      <c r="J47" s="124">
        <v>5703900</v>
      </c>
      <c r="K47" s="120" t="str">
        <f>CONCATENATE(D82,D47, " Curncy")</f>
        <v>EURGBp Curncy</v>
      </c>
      <c r="L47" s="120">
        <f>IF(D47 = D82,1,_xll.BDP(K47,$L$3))</f>
        <v>1</v>
      </c>
      <c r="M47" s="260">
        <f>IF(D47 = D82,1,_xll.BDP(K47,$M$3)*L47)</f>
        <v>0.86363000000000001</v>
      </c>
      <c r="N47" s="126">
        <f>H47*J47*R47/M47</f>
        <v>117561.24729340117</v>
      </c>
      <c r="O47" s="268">
        <f>N47 / U82</f>
        <v>3.1433574248451935E-4</v>
      </c>
      <c r="P47" s="128">
        <f>IF(OR(OR(J47=0,G47 = "#N/A N/A"),G47="#N/A Real Time"),0,G47*J47*R47/M47)</f>
        <v>11078496.416289382</v>
      </c>
      <c r="Q47" s="273">
        <f>P47 / U82*100</f>
        <v>2.9621728901322046</v>
      </c>
      <c r="R47" s="120">
        <f>IF(EXACT(D47,UPPER(D47)),1,0.01)/T47</f>
        <v>0.01</v>
      </c>
      <c r="S47" s="120">
        <v>0</v>
      </c>
      <c r="T47" s="120">
        <v>1</v>
      </c>
      <c r="U47" s="120"/>
      <c r="V47" s="130">
        <f>_xll.BDH(C47,$V$3,$D$1,$D$1)</f>
        <v>163.68</v>
      </c>
      <c r="W47" s="130">
        <f>IF(OR(OR(F47="#N/A N/A",F47="#N/A Real Time"),OR(V47="#N/A N/A",V47="#N/A Real Time")),0,  F47 - V47)</f>
        <v>2.2800000000000011</v>
      </c>
      <c r="X47" s="177">
        <f>IF(OR(V47=0,V47="#N/A N/A"),0,W47 / V47*100)</f>
        <v>1.3929618768328453</v>
      </c>
      <c r="Y47" s="132">
        <v>5703900</v>
      </c>
      <c r="Z47" s="133">
        <f>IF(D47 = D82,1,_xll.BDP(K47,$Z$3)*L47)</f>
        <v>0.86409000000000002</v>
      </c>
      <c r="AA47" s="278">
        <f>W47*Y47*R47/Z47 / AB82</f>
        <v>4.0339299918478778E-4</v>
      </c>
      <c r="AB47" s="135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spans="1:39" x14ac:dyDescent="0.2">
      <c r="A48" s="209"/>
      <c r="B48" s="120">
        <v>6116</v>
      </c>
      <c r="C48" s="120" t="s">
        <v>1071</v>
      </c>
      <c r="D48" s="120" t="str">
        <f>_xll.BDP(C48,$D$3)</f>
        <v>GBp</v>
      </c>
      <c r="E48" s="120" t="s">
        <v>1188</v>
      </c>
      <c r="F48" s="121">
        <f>_xll.BDP(C48,$F$3)</f>
        <v>224.85</v>
      </c>
      <c r="G48" s="121">
        <f>_xll.BDP(C48,$G$3)</f>
        <v>226.75</v>
      </c>
      <c r="H48" s="122">
        <f>IF(OR(OR(G48="#N/A N/A",G48="#N/A Real Time"),OR(F48="#N/A N/A",F48="#N/A Real Time")),0,  G48 - F48)</f>
        <v>1.9000000000000057</v>
      </c>
      <c r="I48" s="123">
        <f>IF(OR(F48=0,F48="#N/A N/A"),0,H48 / F48*100)</f>
        <v>0.84500778296642454</v>
      </c>
      <c r="J48" s="124">
        <v>3309080</v>
      </c>
      <c r="K48" s="120" t="str">
        <f>CONCATENATE(D82,D48, " Curncy")</f>
        <v>EURGBp Curncy</v>
      </c>
      <c r="L48" s="120">
        <f>IF(D48 = D82,1,_xll.BDP(K48,$L$3))</f>
        <v>1</v>
      </c>
      <c r="M48" s="260">
        <f>IF(D48 = D82,1,_xll.BDP(K48,$M$3)*L48)</f>
        <v>0.86363000000000001</v>
      </c>
      <c r="N48" s="126">
        <f>H48*J48*R48/M48</f>
        <v>72800.296423237014</v>
      </c>
      <c r="O48" s="268">
        <f>N48 / U82</f>
        <v>1.9465372949114491E-4</v>
      </c>
      <c r="P48" s="128">
        <f>IF(OR(OR(J48=0,G48 = "#N/A N/A"),G48="#N/A Real Time"),0,G48*J48*R48/M48)</f>
        <v>8688140.6389310248</v>
      </c>
      <c r="Q48" s="273">
        <f>P48 / U82*100</f>
        <v>2.3230385874798412</v>
      </c>
      <c r="R48" s="120">
        <f>IF(EXACT(D48,UPPER(D48)),1,0.01)/T48</f>
        <v>0.01</v>
      </c>
      <c r="S48" s="120">
        <v>0</v>
      </c>
      <c r="T48" s="120">
        <v>1</v>
      </c>
      <c r="U48" s="209"/>
      <c r="V48" s="130">
        <f>_xll.BDH(C48,$V$3,$D$1,$D$1)</f>
        <v>224.95</v>
      </c>
      <c r="W48" s="130">
        <f>IF(OR(OR(F48="#N/A N/A",F48="#N/A Real Time"),OR(V48="#N/A N/A",V48="#N/A Real Time")),0,  F48 - V48)</f>
        <v>-9.9999999999994316E-2</v>
      </c>
      <c r="X48" s="177">
        <f>IF(OR(V48=0,V48="#N/A N/A"),0,W48 / V48*100)</f>
        <v>-4.4454323182927011E-2</v>
      </c>
      <c r="Y48" s="132">
        <v>3309080</v>
      </c>
      <c r="Z48" s="133">
        <f>IF(D48 = D82,1,_xll.BDP(K48,$Z$3)*L48)</f>
        <v>0.86409000000000002</v>
      </c>
      <c r="AA48" s="278">
        <f>W48*Y48*R48/Z48 / AB82</f>
        <v>-1.0264289051707014E-5</v>
      </c>
      <c r="AB48" s="224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spans="1:39" x14ac:dyDescent="0.2">
      <c r="A49" s="120"/>
      <c r="B49" s="120">
        <v>5993</v>
      </c>
      <c r="C49" s="120" t="s">
        <v>101</v>
      </c>
      <c r="D49" s="120" t="str">
        <f>_xll.BDP(C49,$D$3)</f>
        <v>GBp</v>
      </c>
      <c r="E49" s="120" t="s">
        <v>440</v>
      </c>
      <c r="F49" s="121">
        <f>_xll.BDP(C49,$F$3)</f>
        <v>668.1</v>
      </c>
      <c r="G49" s="121">
        <f>_xll.BDP(C49,$G$3)</f>
        <v>667</v>
      </c>
      <c r="H49" s="122">
        <f>IF(OR(OR(G49="#N/A N/A",G49="#N/A Real Time"),OR(F49="#N/A N/A",F49="#N/A Real Time")),0,  G49 - F49)</f>
        <v>-1.1000000000000227</v>
      </c>
      <c r="I49" s="123">
        <f>IF(OR(F49=0,F49="#N/A N/A"),0,H49 / F49*100)</f>
        <v>-0.16464601107618959</v>
      </c>
      <c r="J49" s="124">
        <v>213527</v>
      </c>
      <c r="K49" s="120" t="str">
        <f>CONCATENATE(D82,D49, " Curncy")</f>
        <v>EURGBp Curncy</v>
      </c>
      <c r="L49" s="120">
        <f>IF(D49 = D82,1,_xll.BDP(K49,$L$3))</f>
        <v>1</v>
      </c>
      <c r="M49" s="260">
        <f>IF(D49 = D82,1,_xll.BDP(K49,$M$3)*L49)</f>
        <v>0.86363000000000001</v>
      </c>
      <c r="N49" s="126">
        <f>H49*J49*R49/M49</f>
        <v>-2719.6797239559169</v>
      </c>
      <c r="O49" s="268">
        <f>N49 / U82</f>
        <v>-7.2718907380779523E-6</v>
      </c>
      <c r="P49" s="128">
        <f>IF(OR(OR(J49=0,G49 = "#N/A N/A"),G49="#N/A Real Time"),0,G49*J49*R49/M49)</f>
        <v>1649114.8871623266</v>
      </c>
      <c r="Q49" s="273">
        <f>P49 / U82*100</f>
        <v>0.44094101111799039</v>
      </c>
      <c r="R49" s="120">
        <f>IF(EXACT(D49,UPPER(D49)),1,0.01)/T49</f>
        <v>0.01</v>
      </c>
      <c r="S49" s="120">
        <v>0</v>
      </c>
      <c r="T49" s="120">
        <v>1</v>
      </c>
      <c r="U49" s="120"/>
      <c r="V49" s="130">
        <f>_xll.BDH(C49,$V$3,$D$1,$D$1)</f>
        <v>668.2</v>
      </c>
      <c r="W49" s="130">
        <f>IF(OR(OR(F49="#N/A N/A",F49="#N/A Real Time"),OR(V49="#N/A N/A",V49="#N/A Real Time")),0,  F49 - V49)</f>
        <v>-0.10000000000002274</v>
      </c>
      <c r="X49" s="177">
        <f>IF(OR(V49=0,V49="#N/A N/A"),0,W49 / V49*100)</f>
        <v>-1.4965579167917201E-2</v>
      </c>
      <c r="Y49" s="132">
        <v>213527</v>
      </c>
      <c r="Z49" s="133">
        <f>IF(D49 = D82,1,_xll.BDP(K49,$Z$3)*L49)</f>
        <v>0.86409000000000002</v>
      </c>
      <c r="AA49" s="278">
        <f>W49*Y49*R49/Z49 / AB82</f>
        <v>-6.6232996734574738E-7</v>
      </c>
      <c r="AB49" s="135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</row>
    <row r="50" spans="1:39" x14ac:dyDescent="0.2">
      <c r="A50" s="209"/>
      <c r="B50" s="120">
        <v>3746</v>
      </c>
      <c r="C50" s="120" t="s">
        <v>1087</v>
      </c>
      <c r="D50" s="120" t="str">
        <f>_xll.BDP(C50,$D$3)</f>
        <v>GBp</v>
      </c>
      <c r="E50" s="120" t="s">
        <v>1204</v>
      </c>
      <c r="F50" s="121">
        <f>_xll.BDP(C50,$F$3)</f>
        <v>145.05000000000001</v>
      </c>
      <c r="G50" s="121">
        <f>_xll.BDP(C50,$G$3)</f>
        <v>147.1</v>
      </c>
      <c r="H50" s="122">
        <f>IF(OR(OR(G50="#N/A N/A",G50="#N/A Real Time"),OR(F50="#N/A N/A",F50="#N/A Real Time")),0,  G50 - F50)</f>
        <v>2.0499999999999829</v>
      </c>
      <c r="I50" s="123">
        <f>IF(OR(F50=0,F50="#N/A N/A"),0,H50 / F50*100)</f>
        <v>1.4133057566356311</v>
      </c>
      <c r="J50" s="124">
        <v>3424521</v>
      </c>
      <c r="K50" s="120" t="str">
        <f>CONCATENATE(D82,D50, " Curncy")</f>
        <v>EURGBp Curncy</v>
      </c>
      <c r="L50" s="120">
        <f>IF(D50 = D82,1,_xll.BDP(K50,$L$3))</f>
        <v>1</v>
      </c>
      <c r="M50" s="260">
        <f>IF(D50 = D82,1,_xll.BDP(K50,$M$3)*L50)</f>
        <v>0.86363000000000001</v>
      </c>
      <c r="N50" s="126">
        <f>H50*J50*R50/M50</f>
        <v>81287.913226728371</v>
      </c>
      <c r="O50" s="268">
        <f>N50 / U82</f>
        <v>2.1734795391691191E-4</v>
      </c>
      <c r="P50" s="128">
        <f>IF(OR(OR(J50=0,G50 = "#N/A N/A"),G50="#N/A Real Time"),0,G50*J50*R50/M50)</f>
        <v>5832903.4320252882</v>
      </c>
      <c r="Q50" s="273">
        <f>P50 / U82*100</f>
        <v>1.5596040985940489</v>
      </c>
      <c r="R50" s="120">
        <f>IF(EXACT(D50,UPPER(D50)),1,0.01)/T50</f>
        <v>0.01</v>
      </c>
      <c r="S50" s="120">
        <v>0</v>
      </c>
      <c r="T50" s="120">
        <v>1</v>
      </c>
      <c r="U50" s="209"/>
      <c r="V50" s="130">
        <f>_xll.BDH(C50,$V$3,$D$1,$D$1)</f>
        <v>144.69999999999999</v>
      </c>
      <c r="W50" s="130">
        <f>IF(OR(OR(F50="#N/A N/A",F50="#N/A Real Time"),OR(V50="#N/A N/A",V50="#N/A Real Time")),0,  F50 - V50)</f>
        <v>0.35000000000002274</v>
      </c>
      <c r="X50" s="177">
        <f>IF(OR(V50=0,V50="#N/A N/A"),0,W50 / V50*100)</f>
        <v>0.24187975120941446</v>
      </c>
      <c r="Y50" s="132">
        <v>3424521</v>
      </c>
      <c r="Z50" s="133">
        <f>IF(D50 = D82,1,_xll.BDP(K50,$Z$3)*L50)</f>
        <v>0.86409000000000002</v>
      </c>
      <c r="AA50" s="278">
        <f>W50*Y50*R50/Z50 / AB82</f>
        <v>3.7178296362359812E-5</v>
      </c>
      <c r="AB50" s="224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117" customFormat="1" ht="12" customHeight="1" x14ac:dyDescent="0.2">
      <c r="A51" s="120"/>
      <c r="B51" s="120">
        <v>29069</v>
      </c>
      <c r="C51" s="120" t="s">
        <v>1658</v>
      </c>
      <c r="D51" s="120" t="str">
        <f>_xll.BDP(C51,$D$3)</f>
        <v>GBp</v>
      </c>
      <c r="E51" s="120" t="s">
        <v>1659</v>
      </c>
      <c r="F51" s="121">
        <f>_xll.BDP(C51,$F$3)</f>
        <v>1250</v>
      </c>
      <c r="G51" s="121">
        <f>_xll.BDP(C51,$G$3)</f>
        <v>1256</v>
      </c>
      <c r="H51" s="122">
        <f>IF(OR(OR(G51="#N/A N/A",G51="#N/A Real Time"),OR(F51="#N/A N/A",F51="#N/A Real Time")),0,  G51 - F51)</f>
        <v>6</v>
      </c>
      <c r="I51" s="123">
        <f>IF(OR(F51=0,F51="#N/A N/A"),0,H51 / F51*100)</f>
        <v>0.48</v>
      </c>
      <c r="J51" s="124">
        <v>36147</v>
      </c>
      <c r="K51" s="120" t="str">
        <f>CONCATENATE(D82,D51, " Curncy")</f>
        <v>EURGBp Curncy</v>
      </c>
      <c r="L51" s="120">
        <f>IF(D51 = D82,1,_xll.BDP(K51,$L$3))</f>
        <v>1</v>
      </c>
      <c r="M51" s="260">
        <f>IF(D51 = D82,1,_xll.BDP(K51,$M$3)*L51)</f>
        <v>0.86363000000000001</v>
      </c>
      <c r="N51" s="126">
        <f>H51*J51*R51/M51</f>
        <v>2511.2837673540753</v>
      </c>
      <c r="O51" s="268">
        <f>N51 / U82</f>
        <v>6.7146807793768044E-6</v>
      </c>
      <c r="P51" s="128">
        <f>IF(OR(OR(J51=0,G51 = "#N/A N/A"),G51="#N/A Real Time"),0,G51*J51*R51/M51)</f>
        <v>525695.40196611977</v>
      </c>
      <c r="Q51" s="273">
        <f>P51 / U82*100</f>
        <v>0.1405606509816211</v>
      </c>
      <c r="R51" s="120">
        <f>IF(EXACT(D51,UPPER(D51)),1,0.01)/T51</f>
        <v>0.01</v>
      </c>
      <c r="S51" s="120">
        <v>0</v>
      </c>
      <c r="T51" s="120">
        <v>1</v>
      </c>
      <c r="U51" s="120"/>
      <c r="V51" s="130">
        <f>_xll.BDH(C51,$V$3,$D$1,$D$1)</f>
        <v>1250</v>
      </c>
      <c r="W51" s="130">
        <f>IF(OR(OR(F51="#N/A N/A",F51="#N/A Real Time"),OR(V51="#N/A N/A",V51="#N/A Real Time")),0,  F51 - V51)</f>
        <v>0</v>
      </c>
      <c r="X51" s="177">
        <f>IF(OR(V51=0,V51="#N/A N/A"),0,W51 / V51*100)</f>
        <v>0</v>
      </c>
      <c r="Y51" s="132">
        <v>36147</v>
      </c>
      <c r="Z51" s="133">
        <f>IF(D51 = D82,1,_xll.BDP(K51,$Z$3)*L51)</f>
        <v>0.86409000000000002</v>
      </c>
      <c r="AA51" s="278">
        <f>W51*Y51*R51/Z51 / AB82</f>
        <v>0</v>
      </c>
      <c r="AB51" s="135"/>
    </row>
    <row r="52" spans="1:39" x14ac:dyDescent="0.2">
      <c r="A52" s="120"/>
      <c r="B52" s="120">
        <v>10555</v>
      </c>
      <c r="C52" s="120" t="s">
        <v>98</v>
      </c>
      <c r="D52" s="120" t="str">
        <f>_xll.BDP(C52,$D$3)</f>
        <v>GBp</v>
      </c>
      <c r="E52" s="120" t="s">
        <v>461</v>
      </c>
      <c r="F52" s="121">
        <f>_xll.BDP(C52,$F$3)</f>
        <v>210</v>
      </c>
      <c r="G52" s="121">
        <f>_xll.BDP(C52,$G$3)</f>
        <v>210.1</v>
      </c>
      <c r="H52" s="122">
        <f>IF(OR(OR(G52="#N/A N/A",G52="#N/A Real Time"),OR(F52="#N/A N/A",F52="#N/A Real Time")),0,  G52 - F52)</f>
        <v>9.9999999999994316E-2</v>
      </c>
      <c r="I52" s="123">
        <f>IF(OR(F52=0,F52="#N/A N/A"),0,H52 / F52*100)</f>
        <v>4.7619047619044917E-2</v>
      </c>
      <c r="J52" s="124">
        <v>1516000</v>
      </c>
      <c r="K52" s="120" t="str">
        <f>CONCATENATE(D82,D52, " Curncy")</f>
        <v>EURGBp Curncy</v>
      </c>
      <c r="L52" s="120">
        <f>IF(D52 = D82,1,_xll.BDP(K52,$L$3))</f>
        <v>1</v>
      </c>
      <c r="M52" s="260">
        <f>IF(D52 = D82,1,_xll.BDP(K52,$M$3)*L52)</f>
        <v>0.86363000000000001</v>
      </c>
      <c r="N52" s="126">
        <f>H52*J52*R52/M52</f>
        <v>1755.3813554414667</v>
      </c>
      <c r="O52" s="268">
        <f>N52 / U82</f>
        <v>4.6935458274705399E-6</v>
      </c>
      <c r="P52" s="128">
        <f>IF(OR(OR(J52=0,G52 = "#N/A N/A"),G52="#N/A Real Time"),0,G52*J52*R52/M52)</f>
        <v>3688056.2277827309</v>
      </c>
      <c r="Q52" s="273">
        <f>P52 / U82*100</f>
        <v>0.98611397835161652</v>
      </c>
      <c r="R52" s="120">
        <f>IF(EXACT(D52,UPPER(D52)),1,0.01)/T52</f>
        <v>0.01</v>
      </c>
      <c r="S52" s="120">
        <v>0</v>
      </c>
      <c r="T52" s="120">
        <v>1</v>
      </c>
      <c r="U52" s="120"/>
      <c r="V52" s="130">
        <f>_xll.BDH(C52,$V$3,$D$1,$D$1)</f>
        <v>209.3</v>
      </c>
      <c r="W52" s="130">
        <f>IF(OR(OR(F52="#N/A N/A",F52="#N/A Real Time"),OR(V52="#N/A N/A",V52="#N/A Real Time")),0,  F52 - V52)</f>
        <v>0.69999999999998863</v>
      </c>
      <c r="X52" s="177">
        <f>IF(OR(V52=0,V52="#N/A N/A"),0,W52 / V52*100)</f>
        <v>0.33444816053511156</v>
      </c>
      <c r="Y52" s="132">
        <v>1516000</v>
      </c>
      <c r="Z52" s="133">
        <f>IF(D52 = D82,1,_xll.BDP(K52,$Z$3)*L52)</f>
        <v>0.86409000000000002</v>
      </c>
      <c r="AA52" s="278">
        <f>W52*Y52*R52/Z52 / AB82</f>
        <v>3.2916893945362221E-5</v>
      </c>
      <c r="AB52" s="135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spans="1:39" x14ac:dyDescent="0.2">
      <c r="A53" s="120"/>
      <c r="B53" s="120">
        <v>3522</v>
      </c>
      <c r="C53" s="120" t="s">
        <v>1104</v>
      </c>
      <c r="D53" s="120" t="str">
        <f>_xll.BDP(C53,$D$3)</f>
        <v>GBp</v>
      </c>
      <c r="E53" s="120" t="s">
        <v>1220</v>
      </c>
      <c r="F53" s="121">
        <f>_xll.BDP(C53,$F$3)</f>
        <v>1608</v>
      </c>
      <c r="G53" s="121">
        <f>_xll.BDP(C53,$G$3)</f>
        <v>1610</v>
      </c>
      <c r="H53" s="122">
        <f>IF(OR(OR(G53="#N/A N/A",G53="#N/A Real Time"),OR(F53="#N/A N/A",F53="#N/A Real Time")),0,  G53 - F53)</f>
        <v>2</v>
      </c>
      <c r="I53" s="123">
        <f>IF(OR(F53=0,F53="#N/A N/A"),0,H53 / F53*100)</f>
        <v>0.12437810945273632</v>
      </c>
      <c r="J53" s="124">
        <v>78700</v>
      </c>
      <c r="K53" s="120" t="str">
        <f>CONCATENATE(D82,D53, " Curncy")</f>
        <v>EURGBp Curncy</v>
      </c>
      <c r="L53" s="120">
        <f>IF(D53 = D82,1,_xll.BDP(K53,$L$3))</f>
        <v>1</v>
      </c>
      <c r="M53" s="260">
        <f>IF(D53 = D82,1,_xll.BDP(K53,$M$3)*L53)</f>
        <v>0.86363000000000001</v>
      </c>
      <c r="N53" s="126">
        <f>H53*J53*R53/M53</f>
        <v>1822.5397450297003</v>
      </c>
      <c r="O53" s="268">
        <f>N53 / U82</f>
        <v>4.8731142034558375E-6</v>
      </c>
      <c r="P53" s="128">
        <f>IF(OR(OR(J53=0,G53 = "#N/A N/A"),G53="#N/A Real Time"),0,G53*J53*R53/M53)</f>
        <v>1467144.4947489086</v>
      </c>
      <c r="Q53" s="273">
        <f>P53 / U82*100</f>
        <v>0.39228569337819491</v>
      </c>
      <c r="R53" s="120">
        <f>IF(EXACT(D53,UPPER(D53)),1,0.01)/T53</f>
        <v>0.01</v>
      </c>
      <c r="S53" s="120">
        <v>0</v>
      </c>
      <c r="T53" s="120">
        <v>1</v>
      </c>
      <c r="U53" s="120"/>
      <c r="V53" s="130">
        <f>_xll.BDH(C53,$V$3,$D$1,$D$1)</f>
        <v>1581</v>
      </c>
      <c r="W53" s="130">
        <f>IF(OR(OR(F53="#N/A N/A",F53="#N/A Real Time"),OR(V53="#N/A N/A",V53="#N/A Real Time")),0,  F53 - V53)</f>
        <v>27</v>
      </c>
      <c r="X53" s="177">
        <f>IF(OR(V53=0,V53="#N/A N/A"),0,W53 / V53*100)</f>
        <v>1.7077798861480076</v>
      </c>
      <c r="Y53" s="132">
        <v>78700</v>
      </c>
      <c r="Z53" s="133">
        <f>IF(D53 = D82,1,_xll.BDP(K53,$Z$3)*L53)</f>
        <v>0.86409000000000002</v>
      </c>
      <c r="AA53" s="278">
        <f>W53*Y53*R53/Z53 / AB82</f>
        <v>6.5911334286186703E-5</v>
      </c>
      <c r="AB53" s="135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</row>
    <row r="54" spans="1:39" x14ac:dyDescent="0.2">
      <c r="A54" s="120"/>
      <c r="B54" s="120">
        <v>3574</v>
      </c>
      <c r="C54" s="120" t="s">
        <v>96</v>
      </c>
      <c r="D54" s="120" t="str">
        <f>_xll.BDP(C54,$D$3)</f>
        <v>GBp</v>
      </c>
      <c r="E54" s="120" t="s">
        <v>443</v>
      </c>
      <c r="F54" s="121">
        <f>_xll.BDP(C54,$F$3)</f>
        <v>518.20000000000005</v>
      </c>
      <c r="G54" s="121">
        <f>_xll.BDP(C54,$G$3)</f>
        <v>524</v>
      </c>
      <c r="H54" s="122">
        <f>IF(OR(OR(G54="#N/A N/A",G54="#N/A Real Time"),OR(F54="#N/A N/A",F54="#N/A Real Time")),0,  G54 - F54)</f>
        <v>5.7999999999999545</v>
      </c>
      <c r="I54" s="123">
        <f>IF(OR(F54=0,F54="#N/A N/A"),0,H54 / F54*100)</f>
        <v>1.1192589733693465</v>
      </c>
      <c r="J54" s="124">
        <v>252601</v>
      </c>
      <c r="K54" s="120" t="str">
        <f>CONCATENATE(D82,D54, " Curncy")</f>
        <v>EURGBp Curncy</v>
      </c>
      <c r="L54" s="120">
        <f>IF(D54 = D82,1,_xll.BDP(K54,$L$3))</f>
        <v>1</v>
      </c>
      <c r="M54" s="260">
        <f>IF(D54 = D82,1,_xll.BDP(K54,$M$3)*L54)</f>
        <v>0.86363000000000001</v>
      </c>
      <c r="N54" s="126">
        <f>H54*J54*R54/M54</f>
        <v>16964.276368352053</v>
      </c>
      <c r="O54" s="268">
        <f>N54 / U82</f>
        <v>4.5359151342194423E-5</v>
      </c>
      <c r="P54" s="128">
        <f>IF(OR(OR(J54=0,G54 = "#N/A N/A"),G54="#N/A Real Time"),0,G54*J54*R54/M54)</f>
        <v>1532634.6236235425</v>
      </c>
      <c r="Q54" s="273">
        <f>P54 / U82*100</f>
        <v>0.40979647074672521</v>
      </c>
      <c r="R54" s="120">
        <f>IF(EXACT(D54,UPPER(D54)),1,0.01)/T54</f>
        <v>0.01</v>
      </c>
      <c r="S54" s="120">
        <v>0</v>
      </c>
      <c r="T54" s="120">
        <v>1</v>
      </c>
      <c r="U54" s="120"/>
      <c r="V54" s="130">
        <f>_xll.BDH(C54,$V$3,$D$1,$D$1)</f>
        <v>522.79999999999995</v>
      </c>
      <c r="W54" s="130">
        <f>IF(OR(OR(F54="#N/A N/A",F54="#N/A Real Time"),OR(V54="#N/A N/A",V54="#N/A Real Time")),0,  F54 - V54)</f>
        <v>-4.5999999999999091</v>
      </c>
      <c r="X54" s="177">
        <f>IF(OR(V54=0,V54="#N/A N/A"),0,W54 / V54*100)</f>
        <v>-0.87987758224940882</v>
      </c>
      <c r="Y54" s="132">
        <v>252601</v>
      </c>
      <c r="Z54" s="133">
        <f>IF(D54 = D82,1,_xll.BDP(K54,$Z$3)*L54)</f>
        <v>0.86409000000000002</v>
      </c>
      <c r="AA54" s="278">
        <f>W54*Y54*R54/Z54 / AB82</f>
        <v>-3.6042466553397205E-5</v>
      </c>
      <c r="AB54" s="135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</row>
    <row r="55" spans="1:39" s="117" customFormat="1" ht="12" customHeight="1" x14ac:dyDescent="0.2">
      <c r="A55" s="209"/>
      <c r="B55" s="120">
        <v>28421</v>
      </c>
      <c r="C55" s="120" t="s">
        <v>1501</v>
      </c>
      <c r="D55" s="120" t="str">
        <f>_xll.BDP(C55,$D$3)</f>
        <v>GBp</v>
      </c>
      <c r="E55" s="120" t="s">
        <v>1498</v>
      </c>
      <c r="F55" s="121">
        <f>_xll.BDP(C55,$F$3)</f>
        <v>49.7</v>
      </c>
      <c r="G55" s="121">
        <f>_xll.BDP(C55,$G$3)</f>
        <v>49.3</v>
      </c>
      <c r="H55" s="122">
        <f>IF(OR(OR(G55="#N/A N/A",G55="#N/A Real Time"),OR(F55="#N/A N/A",F55="#N/A Real Time")),0,  G55 - F55)</f>
        <v>-0.40000000000000568</v>
      </c>
      <c r="I55" s="123">
        <f>IF(OR(F55=0,F55="#N/A N/A"),0,H55 / F55*100)</f>
        <v>-0.80482897384306973</v>
      </c>
      <c r="J55" s="124">
        <v>10811677</v>
      </c>
      <c r="K55" s="120" t="str">
        <f>CONCATENATE(D82,D55, " Curncy")</f>
        <v>EURGBp Curncy</v>
      </c>
      <c r="L55" s="120">
        <f>IF(D55 = D82,1,_xll.BDP(K55,$L$3))</f>
        <v>1</v>
      </c>
      <c r="M55" s="260">
        <f>IF(D55 = D82,1,_xll.BDP(K55,$M$3)*L55)</f>
        <v>0.86363000000000001</v>
      </c>
      <c r="N55" s="126">
        <f>H55*J55*R55/M55</f>
        <v>-50075.504556350075</v>
      </c>
      <c r="O55" s="268">
        <f>N55 / U82</f>
        <v>-1.3389208831480952E-4</v>
      </c>
      <c r="P55" s="128">
        <f>IF(OR(OR(J55=0,G55 = "#N/A N/A"),G55="#N/A Real Time"),0,G55*J55*R55/M55)</f>
        <v>6171805.9365700586</v>
      </c>
      <c r="Q55" s="273">
        <f>P55 / U82*100</f>
        <v>1.6502199884800037</v>
      </c>
      <c r="R55" s="120">
        <f>IF(EXACT(D55,UPPER(D55)),1,0.01)/T55</f>
        <v>0.01</v>
      </c>
      <c r="S55" s="120">
        <v>0</v>
      </c>
      <c r="T55" s="120">
        <v>1</v>
      </c>
      <c r="U55" s="209"/>
      <c r="V55" s="130">
        <f>_xll.BDH(C55,$V$3,$D$1,$D$1)</f>
        <v>49.7</v>
      </c>
      <c r="W55" s="130">
        <f>IF(OR(OR(F55="#N/A N/A",F55="#N/A Real Time"),OR(V55="#N/A N/A",V55="#N/A Real Time")),0,  F55 - V55)</f>
        <v>0</v>
      </c>
      <c r="X55" s="177">
        <f>IF(OR(V55=0,V55="#N/A N/A"),0,W55 / V55*100)</f>
        <v>0</v>
      </c>
      <c r="Y55" s="132">
        <v>10811677</v>
      </c>
      <c r="Z55" s="133">
        <f>IF(D55 = D82,1,_xll.BDP(K55,$Z$3)*L55)</f>
        <v>0.86409000000000002</v>
      </c>
      <c r="AA55" s="278">
        <f>W55*Y55*R55/Z55 / AB82</f>
        <v>0</v>
      </c>
      <c r="AB55" s="224"/>
    </row>
    <row r="56" spans="1:39" x14ac:dyDescent="0.2">
      <c r="A56" s="120"/>
      <c r="B56" s="120">
        <v>3260</v>
      </c>
      <c r="C56" s="120" t="s">
        <v>84</v>
      </c>
      <c r="D56" s="120" t="str">
        <f>_xll.BDP(C56,$D$3)</f>
        <v>GBp</v>
      </c>
      <c r="E56" s="120" t="s">
        <v>451</v>
      </c>
      <c r="F56" s="121">
        <f>_xll.BDP(C56,$F$3)</f>
        <v>147.1</v>
      </c>
      <c r="G56" s="121">
        <f>_xll.BDP(C56,$G$3)</f>
        <v>148.1</v>
      </c>
      <c r="H56" s="122">
        <f>IF(OR(OR(G56="#N/A N/A",G56="#N/A Real Time"),OR(F56="#N/A N/A",F56="#N/A Real Time")),0,  G56 - F56)</f>
        <v>1</v>
      </c>
      <c r="I56" s="123">
        <f>IF(OR(F56=0,F56="#N/A N/A"),0,H56 / F56*100)</f>
        <v>0.67980965329707677</v>
      </c>
      <c r="J56" s="124">
        <v>3562714</v>
      </c>
      <c r="K56" s="120" t="str">
        <f>CONCATENATE(D82,D56, " Curncy")</f>
        <v>EURGBp Curncy</v>
      </c>
      <c r="L56" s="120">
        <f>IF(D56 = D82,1,_xll.BDP(K56,$L$3))</f>
        <v>1</v>
      </c>
      <c r="M56" s="260">
        <f>IF(D56 = D82,1,_xll.BDP(K56,$M$3)*L56)</f>
        <v>0.86363000000000001</v>
      </c>
      <c r="N56" s="126">
        <f>H56*J56*R56/M56</f>
        <v>41252.781862603195</v>
      </c>
      <c r="O56" s="268">
        <f>N56 / U82</f>
        <v>1.10301856392954E-4</v>
      </c>
      <c r="P56" s="128">
        <f>IF(OR(OR(J56=0,G56 = "#N/A N/A"),G56="#N/A Real Time"),0,G56*J56*R56/M56)</f>
        <v>6109536.9938515332</v>
      </c>
      <c r="Q56" s="273">
        <f>P56 / U82*100</f>
        <v>1.6335704931796486</v>
      </c>
      <c r="R56" s="120">
        <f>IF(EXACT(D56,UPPER(D56)),1,0.01)/T56</f>
        <v>0.01</v>
      </c>
      <c r="S56" s="120">
        <v>0</v>
      </c>
      <c r="T56" s="120">
        <v>1</v>
      </c>
      <c r="U56" s="120"/>
      <c r="V56" s="130">
        <f>_xll.BDH(C56,$V$3,$D$1,$D$1)</f>
        <v>145.80000000000001</v>
      </c>
      <c r="W56" s="130">
        <f>IF(OR(OR(F56="#N/A N/A",F56="#N/A Real Time"),OR(V56="#N/A N/A",V56="#N/A Real Time")),0,  F56 - V56)</f>
        <v>1.2999999999999829</v>
      </c>
      <c r="X56" s="177">
        <f>IF(OR(V56=0,V56="#N/A N/A"),0,W56 / V56*100)</f>
        <v>0.8916323731138428</v>
      </c>
      <c r="Y56" s="132">
        <v>3562714</v>
      </c>
      <c r="Z56" s="133">
        <f>IF(D56 = D82,1,_xll.BDP(K56,$Z$3)*L56)</f>
        <v>0.86409000000000002</v>
      </c>
      <c r="AA56" s="278">
        <f>W56*Y56*R56/Z56 / AB82</f>
        <v>1.436633269547257E-4</v>
      </c>
      <c r="AB56" s="135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</row>
    <row r="57" spans="1:39" x14ac:dyDescent="0.2">
      <c r="A57" s="120"/>
      <c r="B57" s="120">
        <v>19483</v>
      </c>
      <c r="C57" s="120"/>
      <c r="D57" s="120" t="s">
        <v>75</v>
      </c>
      <c r="E57" s="120" t="s">
        <v>1343</v>
      </c>
      <c r="F57" s="121">
        <v>51.75</v>
      </c>
      <c r="G57" s="121">
        <v>51.75</v>
      </c>
      <c r="H57" s="122">
        <f>IF(OR(OR(G57="#N/A N/A",G57="#N/A Real Time"),OR(F57="#N/A N/A",F57="#N/A Real Time")),0,  G57 - F57)</f>
        <v>0</v>
      </c>
      <c r="I57" s="123">
        <f>IF(OR(F57=0,F57="#N/A N/A"),0,H57 / F57*100)</f>
        <v>0</v>
      </c>
      <c r="J57" s="124">
        <v>176408</v>
      </c>
      <c r="K57" s="120" t="str">
        <f>CONCATENATE(D82,D57, " Curncy")</f>
        <v>EURGBP Curncy</v>
      </c>
      <c r="L57" s="120">
        <f>IF(D57 = D82,1,_xll.BDP(K57,$L$3))</f>
        <v>1</v>
      </c>
      <c r="M57" s="260">
        <f>IF(D57 = D82,1,_xll.BDP(K57,$M$3)*L57)</f>
        <v>0.86363000000000001</v>
      </c>
      <c r="N57" s="126">
        <f>H57*J57*R57/M57</f>
        <v>0</v>
      </c>
      <c r="O57" s="268">
        <f>N57 / U82</f>
        <v>0</v>
      </c>
      <c r="P57" s="128">
        <f>IF(OR(OR(J57=0,G57 = "#N/A N/A"),G57="#N/A Real Time"),0,G57*J57*R57/M57)</f>
        <v>10570630.941491148</v>
      </c>
      <c r="Q57" s="273">
        <f>P57 / U82*100</f>
        <v>2.826379612348636</v>
      </c>
      <c r="R57" s="120">
        <f>IF(EXACT(D57,UPPER(D57)),1,0.01)/T57</f>
        <v>1</v>
      </c>
      <c r="S57" s="120">
        <v>1</v>
      </c>
      <c r="T57" s="120">
        <v>1</v>
      </c>
      <c r="U57" s="120"/>
      <c r="V57" s="130">
        <v>51.75</v>
      </c>
      <c r="W57" s="130">
        <f>IF(OR(OR(F57="#N/A N/A",F57="#N/A Real Time"),OR(V57="#N/A N/A",V57="#N/A Real Time")),0,  F57 - V57)</f>
        <v>0</v>
      </c>
      <c r="X57" s="177">
        <f>IF(OR(V57=0,V57="#N/A N/A"),0,W57 / V57*100)</f>
        <v>0</v>
      </c>
      <c r="Y57" s="132">
        <v>176408</v>
      </c>
      <c r="Z57" s="133">
        <f>IF(D57 = D82,1,_xll.BDP(K57,$Z$3)*L57)</f>
        <v>0.86409000000000002</v>
      </c>
      <c r="AA57" s="278">
        <f>W57*Y57*R57/Z57 / AB82</f>
        <v>0</v>
      </c>
      <c r="AB57" s="135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</row>
    <row r="58" spans="1:39" x14ac:dyDescent="0.2">
      <c r="A58" s="120"/>
      <c r="B58" s="120">
        <v>3404</v>
      </c>
      <c r="C58" s="120" t="s">
        <v>81</v>
      </c>
      <c r="D58" s="120" t="str">
        <f>_xll.BDP(C58,$D$3)</f>
        <v>GBp</v>
      </c>
      <c r="E58" s="120" t="s">
        <v>337</v>
      </c>
      <c r="F58" s="121">
        <f>_xll.BDP(C58,$F$3)</f>
        <v>26</v>
      </c>
      <c r="G58" s="121">
        <f>_xll.BDP(C58,$G$3)</f>
        <v>26.3</v>
      </c>
      <c r="H58" s="122">
        <f>IF(OR(OR(G58="#N/A N/A",G58="#N/A Real Time"),OR(F58="#N/A N/A",F58="#N/A Real Time")),0,  G58 - F58)</f>
        <v>0.30000000000000071</v>
      </c>
      <c r="I58" s="123">
        <f>IF(OR(F58=0,F58="#N/A N/A"),0,H58 / F58*100)</f>
        <v>1.1538461538461564</v>
      </c>
      <c r="J58" s="124">
        <v>46139162</v>
      </c>
      <c r="K58" s="120" t="str">
        <f>CONCATENATE(D82,D58, " Curncy")</f>
        <v>EURGBp Curncy</v>
      </c>
      <c r="L58" s="120">
        <f>IF(D58 = D82,1,_xll.BDP(K58,$L$3))</f>
        <v>1</v>
      </c>
      <c r="M58" s="260">
        <f>IF(D58 = D82,1,_xll.BDP(K58,$M$3)*L58)</f>
        <v>0.86363000000000001</v>
      </c>
      <c r="N58" s="126">
        <f>H58*J58*R58/M58</f>
        <v>160274.05949307032</v>
      </c>
      <c r="O58" s="268">
        <f>N58 / U82</f>
        <v>4.2854143394742764E-4</v>
      </c>
      <c r="P58" s="128">
        <f>IF(OR(OR(J58=0,G58 = "#N/A N/A"),G58="#N/A Real Time"),0,G58*J58*R58/M58)</f>
        <v>14050692.548892468</v>
      </c>
      <c r="Q58" s="273">
        <f>P58 / U82*100</f>
        <v>3.7568799042724406</v>
      </c>
      <c r="R58" s="120">
        <f>IF(EXACT(D58,UPPER(D58)),1,0.01)/T58</f>
        <v>0.01</v>
      </c>
      <c r="S58" s="120">
        <v>0</v>
      </c>
      <c r="T58" s="120">
        <v>1</v>
      </c>
      <c r="U58" s="120"/>
      <c r="V58" s="130">
        <f>_xll.BDH(C58,$V$3,$D$1,$D$1)</f>
        <v>26</v>
      </c>
      <c r="W58" s="130">
        <f>IF(OR(OR(F58="#N/A N/A",F58="#N/A Real Time"),OR(V58="#N/A N/A",V58="#N/A Real Time")),0,  F58 - V58)</f>
        <v>0</v>
      </c>
      <c r="X58" s="177">
        <f>IF(OR(V58=0,V58="#N/A N/A"),0,W58 / V58*100)</f>
        <v>0</v>
      </c>
      <c r="Y58" s="132">
        <v>46139162</v>
      </c>
      <c r="Z58" s="133">
        <f>IF(D58 = D82,1,_xll.BDP(K58,$Z$3)*L58)</f>
        <v>0.86409000000000002</v>
      </c>
      <c r="AA58" s="278">
        <f>W58*Y58*R58/Z58 / AB82</f>
        <v>0</v>
      </c>
      <c r="AB58" s="135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</row>
    <row r="59" spans="1:39" x14ac:dyDescent="0.2">
      <c r="A59" s="120"/>
      <c r="B59" s="120">
        <v>18465</v>
      </c>
      <c r="C59" s="120" t="s">
        <v>1450</v>
      </c>
      <c r="D59" s="120" t="str">
        <f>_xll.BDP(C59,$D$3)</f>
        <v>USD</v>
      </c>
      <c r="E59" s="120" t="s">
        <v>1451</v>
      </c>
      <c r="F59" s="121">
        <f>_xll.BDP(C59,$F$3)</f>
        <v>15.2</v>
      </c>
      <c r="G59" s="121">
        <f>_xll.BDP(C59,$G$3)</f>
        <v>15.19</v>
      </c>
      <c r="H59" s="122">
        <f>IF(OR(OR(G59="#N/A N/A",G59="#N/A Real Time"),OR(F59="#N/A N/A",F59="#N/A Real Time")),0,  G59 - F59)</f>
        <v>-9.9999999999997868E-3</v>
      </c>
      <c r="I59" s="123">
        <f>IF(OR(F59=0,F59="#N/A N/A"),0,H59 / F59*100)</f>
        <v>-6.5789473684209121E-2</v>
      </c>
      <c r="J59" s="124">
        <v>337652</v>
      </c>
      <c r="K59" s="120" t="str">
        <f>CONCATENATE(D82,D59, " Curncy")</f>
        <v>EURUSD Curncy</v>
      </c>
      <c r="L59" s="120">
        <f>IF(D59 = D82,1,_xll.BDP(K59,$L$3))</f>
        <v>1</v>
      </c>
      <c r="M59" s="260">
        <f>IF(D59 = D82,1,_xll.BDP(K59,$M$3)*L59)</f>
        <v>1.1314</v>
      </c>
      <c r="N59" s="126">
        <f>H59*J59*R59/M59</f>
        <v>-2984.3733427611173</v>
      </c>
      <c r="O59" s="268">
        <f>N59 / U82</f>
        <v>-7.9796296155874404E-6</v>
      </c>
      <c r="P59" s="128">
        <f>IF(OR(OR(J59=0,G59 = "#N/A N/A"),G59="#N/A Real Time"),0,G59*J59*R59/M59)</f>
        <v>4533263.1076542335</v>
      </c>
      <c r="Q59" s="273">
        <f>P59 / U82*100</f>
        <v>1.2121057386077578</v>
      </c>
      <c r="R59" s="120">
        <f>IF(EXACT(D59,UPPER(D59)),1,0.01)/T59</f>
        <v>1</v>
      </c>
      <c r="S59" s="120">
        <v>0</v>
      </c>
      <c r="T59" s="120">
        <v>1</v>
      </c>
      <c r="U59" s="120"/>
      <c r="V59" s="130">
        <f>_xll.BDH(C59,$V$3,$D$1,$D$1)</f>
        <v>15.02</v>
      </c>
      <c r="W59" s="130">
        <f>IF(OR(OR(F59="#N/A N/A",F59="#N/A Real Time"),OR(V59="#N/A N/A",V59="#N/A Real Time")),0,  F59 - V59)</f>
        <v>0.17999999999999972</v>
      </c>
      <c r="X59" s="177">
        <f>IF(OR(V59=0,V59="#N/A N/A"),0,W59 / V59*100)</f>
        <v>1.1984021304926746</v>
      </c>
      <c r="Y59" s="132">
        <v>337652</v>
      </c>
      <c r="Z59" s="133">
        <f>IF(D59 = D82,1,_xll.BDP(K59,$Z$3)*L59)</f>
        <v>1.1298999999999999</v>
      </c>
      <c r="AA59" s="278">
        <f>W59*Y59*R59/Z59 / AB82</f>
        <v>1.4417249325349621E-4</v>
      </c>
      <c r="AB59" s="135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</row>
    <row r="60" spans="1:39" s="117" customFormat="1" ht="12" customHeight="1" x14ac:dyDescent="0.2">
      <c r="A60" s="120"/>
      <c r="B60" s="120">
        <v>1177</v>
      </c>
      <c r="C60" s="120" t="s">
        <v>74</v>
      </c>
      <c r="D60" s="120" t="str">
        <f>_xll.BDP(C60,$D$3)</f>
        <v>GBp</v>
      </c>
      <c r="E60" s="120" t="s">
        <v>336</v>
      </c>
      <c r="F60" s="121">
        <f>_xll.BDP(C60,$F$3)</f>
        <v>31</v>
      </c>
      <c r="G60" s="121">
        <f>_xll.BDP(C60,$G$3)</f>
        <v>31.5</v>
      </c>
      <c r="H60" s="122">
        <f>IF(OR(OR(G60="#N/A N/A",G60="#N/A Real Time"),OR(F60="#N/A N/A",F60="#N/A Real Time")),0,  G60 - F60)</f>
        <v>0.5</v>
      </c>
      <c r="I60" s="123">
        <f>IF(OR(F60=0,F60="#N/A N/A"),0,H60 / F60*100)</f>
        <v>1.6129032258064515</v>
      </c>
      <c r="J60" s="124">
        <v>1395827</v>
      </c>
      <c r="K60" s="120" t="str">
        <f>CONCATENATE(D82,D60, " Curncy")</f>
        <v>EURGBp Curncy</v>
      </c>
      <c r="L60" s="120">
        <f>IF(D60 = D82,1,_xll.BDP(K60,$L$3))</f>
        <v>1</v>
      </c>
      <c r="M60" s="260">
        <f>IF(D60 = D82,1,_xll.BDP(K60,$M$3)*L60)</f>
        <v>0.86363000000000001</v>
      </c>
      <c r="N60" s="126">
        <f>H60*J60*R60/M60</f>
        <v>8081.1632296237976</v>
      </c>
      <c r="O60" s="268">
        <f>N60 / U82</f>
        <v>2.1607447202246353E-5</v>
      </c>
      <c r="P60" s="128">
        <f>IF(OR(OR(J60=0,G60 = "#N/A N/A"),G60="#N/A Real Time"),0,G60*J60*R60/M60)</f>
        <v>509113.28346629924</v>
      </c>
      <c r="Q60" s="273">
        <f>P60 / U82*100</f>
        <v>0.136126917374152</v>
      </c>
      <c r="R60" s="120">
        <f>IF(EXACT(D60,UPPER(D60)),1,0.01)/T60</f>
        <v>0.01</v>
      </c>
      <c r="S60" s="120">
        <v>0</v>
      </c>
      <c r="T60" s="120">
        <v>1</v>
      </c>
      <c r="U60" s="120"/>
      <c r="V60" s="130">
        <f>_xll.BDH(C60,$V$3,$D$1,$D$1)</f>
        <v>31.2</v>
      </c>
      <c r="W60" s="130">
        <f>IF(OR(OR(F60="#N/A N/A",F60="#N/A Real Time"),OR(V60="#N/A N/A",V60="#N/A Real Time")),0,  F60 - V60)</f>
        <v>-0.19999999999999929</v>
      </c>
      <c r="X60" s="177">
        <f>IF(OR(V60=0,V60="#N/A N/A"),0,W60 / V60*100)</f>
        <v>-0.64102564102563875</v>
      </c>
      <c r="Y60" s="132">
        <v>1395827</v>
      </c>
      <c r="Z60" s="133">
        <f>IF(D60 = D82,1,_xll.BDP(K60,$Z$3)*L60)</f>
        <v>0.86409000000000002</v>
      </c>
      <c r="AA60" s="278">
        <f>W60*Y60*R60/Z60 / AB82</f>
        <v>-8.659308202991653E-6</v>
      </c>
      <c r="AB60" s="135"/>
    </row>
    <row r="61" spans="1:39" x14ac:dyDescent="0.2">
      <c r="A61" s="120"/>
      <c r="B61" s="120">
        <v>19530</v>
      </c>
      <c r="C61" s="120" t="s">
        <v>1557</v>
      </c>
      <c r="D61" s="120" t="str">
        <f>_xll.BDP(C61,$D$3)</f>
        <v>USD</v>
      </c>
      <c r="E61" s="120" t="s">
        <v>1558</v>
      </c>
      <c r="F61" s="121">
        <f>_xll.BDP(C61,$F$3)</f>
        <v>19.3</v>
      </c>
      <c r="G61" s="121">
        <f>_xll.BDP(C61,$G$3)</f>
        <v>19.260000000000002</v>
      </c>
      <c r="H61" s="122">
        <f>IF(OR(OR(G61="#N/A N/A",G61="#N/A Real Time"),OR(F61="#N/A N/A",F61="#N/A Real Time")),0,  G61 - F61)</f>
        <v>-3.9999999999999147E-2</v>
      </c>
      <c r="I61" s="123">
        <f>IF(OR(F61=0,F61="#N/A N/A"),0,H61 / F61*100)</f>
        <v>-0.20725388601035827</v>
      </c>
      <c r="J61" s="124">
        <v>54088</v>
      </c>
      <c r="K61" s="120" t="str">
        <f>CONCATENATE(D82,D61, " Curncy")</f>
        <v>EURUSD Curncy</v>
      </c>
      <c r="L61" s="120">
        <f>IF(D61 = D82,1,_xll.BDP(K61,$L$3))</f>
        <v>1</v>
      </c>
      <c r="M61" s="260">
        <f>IF(D61 = D82,1,_xll.BDP(K61,$M$3)*L61)</f>
        <v>1.1314</v>
      </c>
      <c r="N61" s="126">
        <f>H61*J61*R61/M61</f>
        <v>-1912.2503093512057</v>
      </c>
      <c r="O61" s="268">
        <f>N61 / U82</f>
        <v>-5.1129826762215951E-6</v>
      </c>
      <c r="P61" s="128">
        <f>IF(OR(OR(J61=0,G61 = "#N/A N/A"),G61="#N/A Real Time"),0,G61*J61*R61/M61)</f>
        <v>920748.52395262523</v>
      </c>
      <c r="Q61" s="273">
        <f>P61 / U82*100</f>
        <v>0.24619011586007505</v>
      </c>
      <c r="R61" s="120">
        <f>IF(EXACT(D61,UPPER(D61)),1,0.01)/T61</f>
        <v>1</v>
      </c>
      <c r="S61" s="120">
        <v>0</v>
      </c>
      <c r="T61" s="120">
        <v>1</v>
      </c>
      <c r="U61" s="120"/>
      <c r="V61" s="130">
        <f>_xll.BDH(C61,$V$3,$D$1,$D$1)</f>
        <v>19.18</v>
      </c>
      <c r="W61" s="130">
        <f>IF(OR(OR(F61="#N/A N/A",F61="#N/A Real Time"),OR(V61="#N/A N/A",V61="#N/A Real Time")),0,  F61 - V61)</f>
        <v>0.12000000000000099</v>
      </c>
      <c r="X61" s="177">
        <f>IF(OR(V61=0,V61="#N/A N/A"),0,W61 / V61*100)</f>
        <v>0.62565172054223672</v>
      </c>
      <c r="Y61" s="132">
        <v>54088</v>
      </c>
      <c r="Z61" s="133">
        <f>IF(D61 = D82,1,_xll.BDP(K61,$Z$3)*L61)</f>
        <v>1.1298999999999999</v>
      </c>
      <c r="AA61" s="278">
        <f>W61*Y61*R61/Z61 / AB82</f>
        <v>1.5396526236273205E-5</v>
      </c>
      <c r="AB61" s="135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</row>
    <row r="62" spans="1:39" x14ac:dyDescent="0.2">
      <c r="A62" s="209"/>
      <c r="B62" s="120">
        <v>26475</v>
      </c>
      <c r="C62" s="120" t="s">
        <v>71</v>
      </c>
      <c r="D62" s="120" t="str">
        <f>_xll.BDP(C62,$D$3)</f>
        <v>GBp</v>
      </c>
      <c r="E62" s="120" t="s">
        <v>335</v>
      </c>
      <c r="F62" s="121">
        <f>_xll.BDP(C62,$F$3)</f>
        <v>39.5</v>
      </c>
      <c r="G62" s="121">
        <f>_xll.BDP(C62,$G$3)</f>
        <v>39.5</v>
      </c>
      <c r="H62" s="122">
        <f>IF(OR(OR(G62="#N/A N/A",G62="#N/A Real Time"),OR(F62="#N/A N/A",F62="#N/A Real Time")),0,  G62 - F62)</f>
        <v>0</v>
      </c>
      <c r="I62" s="123">
        <f>IF(OR(F62=0,F62="#N/A N/A"),0,H62 / F62*100)</f>
        <v>0</v>
      </c>
      <c r="J62" s="124">
        <v>7840026</v>
      </c>
      <c r="K62" s="120" t="str">
        <f>CONCATENATE(D82,D62, " Curncy")</f>
        <v>EURGBp Curncy</v>
      </c>
      <c r="L62" s="120">
        <f>IF(D62 = D82,1,_xll.BDP(K62,$L$3))</f>
        <v>1</v>
      </c>
      <c r="M62" s="260">
        <f>IF(D62 = D82,1,_xll.BDP(K62,$M$3)*L62)</f>
        <v>0.86363000000000001</v>
      </c>
      <c r="N62" s="126">
        <f>H62*J62*R62/M62</f>
        <v>0</v>
      </c>
      <c r="O62" s="268">
        <f>N62 / U82</f>
        <v>0</v>
      </c>
      <c r="P62" s="128">
        <f>IF(OR(OR(J62=0,G62 = "#N/A N/A"),G62="#N/A Real Time"),0,G62*J62*R62/M62)</f>
        <v>3585806.7343654111</v>
      </c>
      <c r="Q62" s="273">
        <f>P62 / U82*100</f>
        <v>0.95877446709942227</v>
      </c>
      <c r="R62" s="120">
        <f>IF(EXACT(D62,UPPER(D62)),1,0.01)/T62</f>
        <v>0.01</v>
      </c>
      <c r="S62" s="120">
        <v>0</v>
      </c>
      <c r="T62" s="120">
        <v>1</v>
      </c>
      <c r="U62" s="209"/>
      <c r="V62" s="130">
        <f>_xll.BDH(C62,$V$3,$D$1,$D$1)</f>
        <v>39.5</v>
      </c>
      <c r="W62" s="130">
        <f>IF(OR(OR(F62="#N/A N/A",F62="#N/A Real Time"),OR(V62="#N/A N/A",V62="#N/A Real Time")),0,  F62 - V62)</f>
        <v>0</v>
      </c>
      <c r="X62" s="177">
        <f>IF(OR(V62=0,V62="#N/A N/A"),0,W62 / V62*100)</f>
        <v>0</v>
      </c>
      <c r="Y62" s="132">
        <v>7840026</v>
      </c>
      <c r="Z62" s="133">
        <f>IF(D62 = D82,1,_xll.BDP(K62,$Z$3)*L62)</f>
        <v>0.86409000000000002</v>
      </c>
      <c r="AA62" s="278">
        <f>W62*Y62*R62/Z62 / AB82</f>
        <v>0</v>
      </c>
      <c r="AB62" s="224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</row>
    <row r="63" spans="1:39" x14ac:dyDescent="0.2">
      <c r="A63" s="120"/>
      <c r="B63" s="120">
        <v>19477</v>
      </c>
      <c r="C63" s="120" t="s">
        <v>69</v>
      </c>
      <c r="D63" s="120" t="str">
        <f>_xll.BDP(C63,$D$3)</f>
        <v>GBp</v>
      </c>
      <c r="E63" s="120" t="s">
        <v>334</v>
      </c>
      <c r="F63" s="121">
        <f>_xll.BDP(C63,$F$3)</f>
        <v>40.5</v>
      </c>
      <c r="G63" s="121">
        <f>_xll.BDP(C63,$G$3)</f>
        <v>42</v>
      </c>
      <c r="H63" s="122">
        <f>IF(OR(OR(G63="#N/A N/A",G63="#N/A Real Time"),OR(F63="#N/A N/A",F63="#N/A Real Time")),0,  G63 - F63)</f>
        <v>1.5</v>
      </c>
      <c r="I63" s="123">
        <f>IF(OR(F63=0,F63="#N/A N/A"),0,H63 / F63*100)</f>
        <v>3.7037037037037033</v>
      </c>
      <c r="J63" s="124">
        <v>3970000</v>
      </c>
      <c r="K63" s="120" t="str">
        <f>CONCATENATE(D82,D63, " Curncy")</f>
        <v>EURGBp Curncy</v>
      </c>
      <c r="L63" s="120">
        <f>IF(D63 = D82,1,_xll.BDP(K63,$L$3))</f>
        <v>1</v>
      </c>
      <c r="M63" s="260">
        <f>IF(D63 = D82,1,_xll.BDP(K63,$M$3)*L63)</f>
        <v>0.86363000000000001</v>
      </c>
      <c r="N63" s="126">
        <f>H63*J63*R63/M63</f>
        <v>68953.139654713246</v>
      </c>
      <c r="O63" s="268">
        <f>N63 / U82</f>
        <v>1.843671860329067E-4</v>
      </c>
      <c r="P63" s="128">
        <f>IF(OR(OR(J63=0,G63 = "#N/A N/A"),G63="#N/A Real Time"),0,G63*J63*R63/M63)</f>
        <v>1930687.9103319708</v>
      </c>
      <c r="Q63" s="273">
        <f>P63 / U82*100</f>
        <v>0.51622812089213865</v>
      </c>
      <c r="R63" s="120">
        <f>IF(EXACT(D63,UPPER(D63)),1,0.01)/T63</f>
        <v>0.01</v>
      </c>
      <c r="S63" s="120">
        <v>0</v>
      </c>
      <c r="T63" s="120">
        <v>1</v>
      </c>
      <c r="U63" s="120"/>
      <c r="V63" s="130">
        <f>_xll.BDH(C63,$V$3,$D$1,$D$1)</f>
        <v>42</v>
      </c>
      <c r="W63" s="130">
        <f>IF(OR(OR(F63="#N/A N/A",F63="#N/A Real Time"),OR(V63="#N/A N/A",V63="#N/A Real Time")),0,  F63 - V63)</f>
        <v>-1.5</v>
      </c>
      <c r="X63" s="177">
        <f>IF(OR(V63=0,V63="#N/A N/A"),0,W63 / V63*100)</f>
        <v>-3.5714285714285712</v>
      </c>
      <c r="Y63" s="132">
        <v>3970000</v>
      </c>
      <c r="Z63" s="133">
        <f>IF(D63 = D82,1,_xll.BDP(K63,$Z$3)*L63)</f>
        <v>0.86409000000000002</v>
      </c>
      <c r="AA63" s="278">
        <f>W63*Y63*R63/Z63 / AB82</f>
        <v>-1.8471551398853677E-4</v>
      </c>
      <c r="AB63" s="135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</row>
    <row r="64" spans="1:39" x14ac:dyDescent="0.2">
      <c r="A64" s="120"/>
      <c r="B64" s="120">
        <v>3419</v>
      </c>
      <c r="C64" s="120" t="s">
        <v>3</v>
      </c>
      <c r="D64" s="120" t="str">
        <f>_xll.BDP(C64,$D$3)</f>
        <v>GBp</v>
      </c>
      <c r="E64" s="120" t="s">
        <v>457</v>
      </c>
      <c r="F64" s="121">
        <f>_xll.BDP(C64,$F$3)</f>
        <v>140.54</v>
      </c>
      <c r="G64" s="121">
        <f>_xll.BDP(C64,$G$3)</f>
        <v>140.94</v>
      </c>
      <c r="H64" s="122">
        <f>IF(OR(OR(G64="#N/A N/A",G64="#N/A Real Time"),OR(F64="#N/A N/A",F64="#N/A Real Time")),0,  G64 - F64)</f>
        <v>0.40000000000000568</v>
      </c>
      <c r="I64" s="123">
        <f>IF(OR(F64=0,F64="#N/A N/A"),0,H64 / F64*100)</f>
        <v>0.28461647929415518</v>
      </c>
      <c r="J64" s="124">
        <v>4405503</v>
      </c>
      <c r="K64" s="120" t="str">
        <f>CONCATENATE(D82,D64, " Curncy")</f>
        <v>EURGBp Curncy</v>
      </c>
      <c r="L64" s="120">
        <f>IF(D64 = D82,1,_xll.BDP(K64,$L$3))</f>
        <v>1</v>
      </c>
      <c r="M64" s="260">
        <f>IF(D64 = D82,1,_xll.BDP(K64,$M$3)*L64)</f>
        <v>0.86363000000000001</v>
      </c>
      <c r="N64" s="126">
        <f>H64*J64*R64/M64</f>
        <v>20404.585296944584</v>
      </c>
      <c r="O64" s="268">
        <f>N64 / U82</f>
        <v>5.4557863386702945E-5</v>
      </c>
      <c r="P64" s="128">
        <f>IF(OR(OR(J64=0,G64 = "#N/A N/A"),G64="#N/A Real Time"),0,G64*J64*R64/M64)</f>
        <v>7189555.6293783206</v>
      </c>
      <c r="Q64" s="273">
        <f>P64 / U82*100</f>
        <v>1.9223463164304506</v>
      </c>
      <c r="R64" s="120">
        <f>IF(EXACT(D64,UPPER(D64)),1,0.01)/T64</f>
        <v>0.01</v>
      </c>
      <c r="S64" s="120">
        <v>0</v>
      </c>
      <c r="T64" s="120">
        <v>1</v>
      </c>
      <c r="U64" s="120"/>
      <c r="V64" s="130">
        <f>_xll.BDH(C64,$V$3,$D$1,$D$1)</f>
        <v>138.1</v>
      </c>
      <c r="W64" s="130">
        <f>IF(OR(OR(F64="#N/A N/A",F64="#N/A Real Time"),OR(V64="#N/A N/A",V64="#N/A Real Time")),0,  F64 - V64)</f>
        <v>2.4399999999999977</v>
      </c>
      <c r="X64" s="177">
        <f>IF(OR(V64=0,V64="#N/A N/A"),0,W64 / V64*100)</f>
        <v>1.7668356263577101</v>
      </c>
      <c r="Y64" s="132">
        <v>4405503</v>
      </c>
      <c r="Z64" s="133">
        <f>IF(D64 = D82,1,_xll.BDP(K64,$Z$3)*L64)</f>
        <v>0.86409000000000002</v>
      </c>
      <c r="AA64" s="278">
        <f>W64*Y64*R64/Z64 / AB82</f>
        <v>3.3343173677518348E-4</v>
      </c>
      <c r="AB64" s="135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</row>
    <row r="65" spans="1:39" x14ac:dyDescent="0.2">
      <c r="A65" s="102" t="s">
        <v>1409</v>
      </c>
      <c r="B65" s="102"/>
      <c r="C65" s="102"/>
      <c r="D65" s="102"/>
      <c r="E65" s="102" t="s">
        <v>19</v>
      </c>
      <c r="F65" s="136"/>
      <c r="G65" s="136"/>
      <c r="H65" s="137"/>
      <c r="I65" s="138"/>
      <c r="J65" s="139"/>
      <c r="K65" s="102"/>
      <c r="L65" s="102"/>
      <c r="M65" s="263"/>
      <c r="N65" s="158">
        <f xml:space="preserve"> SUM(N42:N64)</f>
        <v>527918.83956708945</v>
      </c>
      <c r="O65" s="270">
        <f xml:space="preserve"> SUM(O42:O64)</f>
        <v>1.4115515463419331E-3</v>
      </c>
      <c r="P65" s="141">
        <f xml:space="preserve"> SUM(P42:P64)</f>
        <v>105640982.19909522</v>
      </c>
      <c r="Q65" s="275">
        <f xml:space="preserve"> SUM(Q42:Q64)</f>
        <v>28.246328905877824</v>
      </c>
      <c r="R65" s="102"/>
      <c r="S65" s="102"/>
      <c r="T65" s="102"/>
      <c r="U65" s="102"/>
      <c r="V65" s="144"/>
      <c r="W65" s="144"/>
      <c r="X65" s="178"/>
      <c r="Y65" s="145"/>
      <c r="Z65" s="146"/>
      <c r="AA65" s="280">
        <f xml:space="preserve"> SUM(AA42:AA64)</f>
        <v>1.0394029739059702E-3</v>
      </c>
      <c r="AB65" s="171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117" customFormat="1" ht="12" customHeight="1" x14ac:dyDescent="0.2">
      <c r="A66" s="120"/>
      <c r="B66" s="120"/>
      <c r="C66" s="120"/>
      <c r="D66" s="120"/>
      <c r="E66" s="120"/>
      <c r="F66" s="121"/>
      <c r="G66" s="121"/>
      <c r="H66" s="122"/>
      <c r="I66" s="123"/>
      <c r="J66" s="124"/>
      <c r="K66" s="120"/>
      <c r="L66" s="120"/>
      <c r="M66" s="260"/>
      <c r="N66" s="126"/>
      <c r="O66" s="268"/>
      <c r="P66" s="128"/>
      <c r="Q66" s="273"/>
      <c r="R66" s="120"/>
      <c r="S66" s="120"/>
      <c r="T66" s="120"/>
      <c r="U66" s="120"/>
      <c r="V66" s="130"/>
      <c r="W66" s="130"/>
      <c r="X66" s="131"/>
      <c r="Y66" s="132"/>
      <c r="Z66" s="133"/>
      <c r="AA66" s="278"/>
      <c r="AB66" s="135"/>
    </row>
    <row r="67" spans="1:39" s="117" customFormat="1" ht="12" customHeight="1" x14ac:dyDescent="0.2">
      <c r="A67" s="120"/>
      <c r="B67" s="120">
        <v>2042</v>
      </c>
      <c r="C67" s="120" t="s">
        <v>1595</v>
      </c>
      <c r="D67" s="120" t="str">
        <f>_xll.BDP(C67,$D$3)</f>
        <v>USD</v>
      </c>
      <c r="E67" s="120" t="s">
        <v>1596</v>
      </c>
      <c r="F67" s="121">
        <f>_xll.BDP(C67,$F$3)</f>
        <v>47.28</v>
      </c>
      <c r="G67" s="121">
        <f>_xll.BDP(C67,$G$3)</f>
        <v>47.28</v>
      </c>
      <c r="H67" s="122">
        <f>IF(OR(OR(G67="#N/A N/A",G67="#N/A Real Time"),OR(F67="#N/A N/A",F67="#N/A Real Time")),0,  G67 - F67)</f>
        <v>0</v>
      </c>
      <c r="I67" s="123">
        <f>IF(OR(F67=0,F67="#N/A N/A"),0,H67 / F67*100)</f>
        <v>0</v>
      </c>
      <c r="J67" s="124">
        <v>48100</v>
      </c>
      <c r="K67" s="120" t="str">
        <f>CONCATENATE(D82,D67, " Curncy")</f>
        <v>EURUSD Curncy</v>
      </c>
      <c r="L67" s="120">
        <f>IF(D67 = D82,1,_xll.BDP(K67,$L$3))</f>
        <v>1</v>
      </c>
      <c r="M67" s="260">
        <f>IF(D67 = D82,1,_xll.BDP(K67,$M$3)*L67)</f>
        <v>1.1314</v>
      </c>
      <c r="N67" s="126">
        <f>H67*J67*R67/M67</f>
        <v>0</v>
      </c>
      <c r="O67" s="268">
        <f>N67 / U82</f>
        <v>0</v>
      </c>
      <c r="P67" s="128">
        <f>IF(OR(OR(J67=0,G67 = "#N/A N/A"),G67="#N/A Real Time"),0,G67*J67*R67/M67)</f>
        <v>2010047.7284779919</v>
      </c>
      <c r="Q67" s="273">
        <f>P67 / U82*100</f>
        <v>0.53744738143478032</v>
      </c>
      <c r="R67" s="120">
        <f>IF(EXACT(D67,UPPER(D67)),1,0.01)/T67</f>
        <v>1</v>
      </c>
      <c r="S67" s="120">
        <v>0</v>
      </c>
      <c r="T67" s="120">
        <v>1</v>
      </c>
      <c r="U67" s="120"/>
      <c r="V67" s="130">
        <f>_xll.BDH(C67,$V$3,$D$1,$D$1)</f>
        <v>47.17</v>
      </c>
      <c r="W67" s="130">
        <f>IF(OR(OR(F67="#N/A N/A",F67="#N/A Real Time"),OR(V67="#N/A N/A",V67="#N/A Real Time")),0,  F67 - V67)</f>
        <v>0.10999999999999943</v>
      </c>
      <c r="X67" s="177">
        <f>IF(OR(V67=0,V67="#N/A N/A"),0,W67 / V67*100)</f>
        <v>0.23319906720372999</v>
      </c>
      <c r="Y67" s="132">
        <v>48100</v>
      </c>
      <c r="Z67" s="133">
        <f>IF(D67 = D82,1,_xll.BDP(K67,$Z$3)*L67)</f>
        <v>1.1298999999999999</v>
      </c>
      <c r="AA67" s="278">
        <f>W67*Y67*R67/Z67 / AB82</f>
        <v>1.2551000270565316E-5</v>
      </c>
      <c r="AB67" s="135"/>
    </row>
    <row r="68" spans="1:39" x14ac:dyDescent="0.2">
      <c r="A68" s="120"/>
      <c r="B68" s="120">
        <v>27244</v>
      </c>
      <c r="C68" s="120" t="s">
        <v>1630</v>
      </c>
      <c r="D68" s="120" t="str">
        <f>_xll.BDP(C68,$D$3)</f>
        <v>USD</v>
      </c>
      <c r="E68" s="120" t="s">
        <v>1631</v>
      </c>
      <c r="F68" s="121">
        <f>_xll.BDP(C68,$F$3)</f>
        <v>2.85</v>
      </c>
      <c r="G68" s="121">
        <f>_xll.BDP(C68,$G$3)</f>
        <v>2.85</v>
      </c>
      <c r="H68" s="122">
        <f>IF(OR(OR(G68="#N/A N/A",G68="#N/A Real Time"),OR(F68="#N/A N/A",F68="#N/A Real Time")),0,  G68 - F68)</f>
        <v>0</v>
      </c>
      <c r="I68" s="123">
        <f>IF(OR(F68=0,F68="#N/A N/A"),0,H68 / F68*100)</f>
        <v>0</v>
      </c>
      <c r="J68" s="124">
        <v>1097244</v>
      </c>
      <c r="K68" s="120" t="str">
        <f>CONCATENATE(D82,D68, " Curncy")</f>
        <v>EURUSD Curncy</v>
      </c>
      <c r="L68" s="120">
        <f>IF(D68 = D82,1,_xll.BDP(K68,$L$3))</f>
        <v>1</v>
      </c>
      <c r="M68" s="260">
        <f>IF(D68 = D82,1,_xll.BDP(K68,$M$3)*L68)</f>
        <v>1.1314</v>
      </c>
      <c r="N68" s="126">
        <f>H68*J68*R68/M68</f>
        <v>0</v>
      </c>
      <c r="O68" s="268">
        <f>N68 / U82</f>
        <v>0</v>
      </c>
      <c r="P68" s="128">
        <f>IF(OR(OR(J68=0,G68 = "#N/A N/A"),G68="#N/A Real Time"),0,G68*J68*R68/M68)</f>
        <v>2763960.933356903</v>
      </c>
      <c r="Q68" s="273">
        <f>P68 / U82*100</f>
        <v>0.73902900163744212</v>
      </c>
      <c r="R68" s="120">
        <f>IF(EXACT(D68,UPPER(D68)),1,0.01)/T68</f>
        <v>1</v>
      </c>
      <c r="S68" s="120">
        <v>0</v>
      </c>
      <c r="T68" s="120">
        <v>1</v>
      </c>
      <c r="U68" s="120"/>
      <c r="V68" s="130">
        <f>_xll.BDH(C68,$V$3,$D$1,$D$1)</f>
        <v>2.87</v>
      </c>
      <c r="W68" s="130">
        <f>IF(OR(OR(F68="#N/A N/A",F68="#N/A Real Time"),OR(V68="#N/A N/A",V68="#N/A Real Time")),0,  F68 - V68)</f>
        <v>-2.0000000000000018E-2</v>
      </c>
      <c r="X68" s="177">
        <f>IF(OR(V68=0,V68="#N/A N/A"),0,W68 / V68*100)</f>
        <v>-0.69686411149825844</v>
      </c>
      <c r="Y68" s="132">
        <v>1097244</v>
      </c>
      <c r="Z68" s="133">
        <f>IF(D68 = D82,1,_xll.BDP(K68,$Z$3)*L68)</f>
        <v>1.1298999999999999</v>
      </c>
      <c r="AA68" s="278">
        <f>W68*Y68*R68/Z68 / AB82</f>
        <v>-5.205635887687111E-5</v>
      </c>
      <c r="AB68" s="135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</row>
    <row r="69" spans="1:39" x14ac:dyDescent="0.2">
      <c r="A69" s="209"/>
      <c r="B69" s="120">
        <v>19642</v>
      </c>
      <c r="C69" s="120" t="s">
        <v>62</v>
      </c>
      <c r="D69" s="120" t="str">
        <f>_xll.BDP(C69,$D$3)</f>
        <v>USD</v>
      </c>
      <c r="E69" s="120" t="s">
        <v>331</v>
      </c>
      <c r="F69" s="121">
        <f>_xll.BDP(C69,$F$3)</f>
        <v>48.43</v>
      </c>
      <c r="G69" s="121">
        <f>_xll.BDP(C69,$G$3)</f>
        <v>48.43</v>
      </c>
      <c r="H69" s="122">
        <f>IF(OR(OR(G69="#N/A N/A",G69="#N/A Real Time"),OR(F69="#N/A N/A",F69="#N/A Real Time")),0,  G69 - F69)</f>
        <v>0</v>
      </c>
      <c r="I69" s="123">
        <f>IF(OR(F69=0,F69="#N/A N/A"),0,H69 / F69*100)</f>
        <v>0</v>
      </c>
      <c r="J69" s="124">
        <v>453549</v>
      </c>
      <c r="K69" s="120" t="str">
        <f>CONCATENATE(D82,D69, " Curncy")</f>
        <v>EURUSD Curncy</v>
      </c>
      <c r="L69" s="120">
        <f>IF(D69 = D82,1,_xll.BDP(K69,$L$3))</f>
        <v>1</v>
      </c>
      <c r="M69" s="260">
        <f>IF(D69 = D82,1,_xll.BDP(K69,$M$3)*L69)</f>
        <v>1.1314</v>
      </c>
      <c r="N69" s="126">
        <f>H69*J69*R69/M69</f>
        <v>0</v>
      </c>
      <c r="O69" s="268">
        <f>N69 / U82</f>
        <v>0</v>
      </c>
      <c r="P69" s="128">
        <f>IF(OR(OR(J69=0,G69 = "#N/A N/A"),G69="#N/A Real Time"),0,G69*J69*R69/M69)</f>
        <v>19414334.514760476</v>
      </c>
      <c r="Q69" s="273">
        <f>P69 / U82*100</f>
        <v>5.1910126806579155</v>
      </c>
      <c r="R69" s="120">
        <f>IF(EXACT(D69,UPPER(D69)),1,0.01)/T69</f>
        <v>1</v>
      </c>
      <c r="S69" s="120">
        <v>0</v>
      </c>
      <c r="T69" s="120">
        <v>1</v>
      </c>
      <c r="U69" s="209"/>
      <c r="V69" s="130">
        <f>_xll.BDH(C69,$V$3,$D$1,$D$1)</f>
        <v>46.1</v>
      </c>
      <c r="W69" s="130">
        <f>IF(OR(OR(F69="#N/A N/A",F69="#N/A Real Time"),OR(V69="#N/A N/A",V69="#N/A Real Time")),0,  F69 - V69)</f>
        <v>2.3299999999999983</v>
      </c>
      <c r="X69" s="177">
        <f>IF(OR(V69=0,V69="#N/A N/A"),0,W69 / V69*100)</f>
        <v>5.0542299349240736</v>
      </c>
      <c r="Y69" s="132">
        <v>453549</v>
      </c>
      <c r="Z69" s="133">
        <f>IF(D69 = D82,1,_xll.BDP(K69,$Z$3)*L69)</f>
        <v>1.1298999999999999</v>
      </c>
      <c r="AA69" s="278">
        <f>W69*Y69*R69/Z69 / AB82</f>
        <v>2.5068059230004052E-3</v>
      </c>
      <c r="AB69" s="224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x14ac:dyDescent="0.2">
      <c r="A70" s="209"/>
      <c r="B70" s="120">
        <v>18715</v>
      </c>
      <c r="C70" s="120" t="s">
        <v>1493</v>
      </c>
      <c r="D70" s="120" t="str">
        <f>_xll.BDP(C70,$D$3)</f>
        <v>USD</v>
      </c>
      <c r="E70" s="120" t="s">
        <v>1494</v>
      </c>
      <c r="F70" s="121">
        <f>_xll.BDP(C70,$F$3)</f>
        <v>41.3</v>
      </c>
      <c r="G70" s="121">
        <f>_xll.BDP(C70,$G$3)</f>
        <v>41.3</v>
      </c>
      <c r="H70" s="122">
        <f>IF(OR(OR(G70="#N/A N/A",G70="#N/A Real Time"),OR(F70="#N/A N/A",F70="#N/A Real Time")),0,  G70 - F70)</f>
        <v>0</v>
      </c>
      <c r="I70" s="123">
        <f>IF(OR(F70=0,F70="#N/A N/A"),0,H70 / F70*100)</f>
        <v>0</v>
      </c>
      <c r="J70" s="124">
        <v>169900</v>
      </c>
      <c r="K70" s="120" t="str">
        <f>CONCATENATE(D82,D70, " Curncy")</f>
        <v>EURUSD Curncy</v>
      </c>
      <c r="L70" s="120">
        <f>IF(D70 = D82,1,_xll.BDP(K70,$L$3))</f>
        <v>1</v>
      </c>
      <c r="M70" s="260">
        <f>IF(D70 = D82,1,_xll.BDP(K70,$M$3)*L70)</f>
        <v>1.1314</v>
      </c>
      <c r="N70" s="126">
        <f>H70*J70*R70/M70</f>
        <v>0</v>
      </c>
      <c r="O70" s="268">
        <f>N70 / U82</f>
        <v>0</v>
      </c>
      <c r="P70" s="128">
        <f>IF(OR(OR(J70=0,G70 = "#N/A N/A"),G70="#N/A Real Time"),0,G70*J70*R70/M70)</f>
        <v>6201935.6549407812</v>
      </c>
      <c r="Q70" s="273">
        <f>P70 / U82*100</f>
        <v>1.6582760848663189</v>
      </c>
      <c r="R70" s="120">
        <f>IF(EXACT(D70,UPPER(D70)),1,0.01)/T70</f>
        <v>1</v>
      </c>
      <c r="S70" s="120">
        <v>0</v>
      </c>
      <c r="T70" s="120">
        <v>1</v>
      </c>
      <c r="U70" s="209"/>
      <c r="V70" s="130">
        <f>_xll.BDH(C70,$V$3,$D$1,$D$1)</f>
        <v>41.04</v>
      </c>
      <c r="W70" s="130">
        <f>IF(OR(OR(F70="#N/A N/A",F70="#N/A Real Time"),OR(V70="#N/A N/A",V70="#N/A Real Time")),0,  F70 - V70)</f>
        <v>0.25999999999999801</v>
      </c>
      <c r="X70" s="177">
        <f>IF(OR(V70=0,V70="#N/A N/A"),0,W70 / V70*100)</f>
        <v>0.63352826510720772</v>
      </c>
      <c r="Y70" s="132">
        <v>169900</v>
      </c>
      <c r="Z70" s="133">
        <f>IF(D70 = D82,1,_xll.BDP(K70,$Z$3)*L70)</f>
        <v>1.1298999999999999</v>
      </c>
      <c r="AA70" s="278">
        <f>W70*Y70*R70/Z70 / AB82</f>
        <v>1.0478697523189396E-4</v>
      </c>
      <c r="AB70" s="224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</row>
    <row r="71" spans="1:39" x14ac:dyDescent="0.2">
      <c r="A71" s="120"/>
      <c r="B71" s="120">
        <v>26364</v>
      </c>
      <c r="C71" s="120" t="s">
        <v>1461</v>
      </c>
      <c r="D71" s="120" t="str">
        <f>_xll.BDP(C71,$D$3)</f>
        <v>USD</v>
      </c>
      <c r="E71" s="120" t="s">
        <v>1462</v>
      </c>
      <c r="F71" s="121">
        <f>_xll.BDP(C71,$F$3)</f>
        <v>15.76</v>
      </c>
      <c r="G71" s="121">
        <f>_xll.BDP(C71,$G$3)</f>
        <v>15.76</v>
      </c>
      <c r="H71" s="122">
        <f>IF(OR(OR(G71="#N/A N/A",G71="#N/A Real Time"),OR(F71="#N/A N/A",F71="#N/A Real Time")),0,  G71 - F71)</f>
        <v>0</v>
      </c>
      <c r="I71" s="123">
        <f>IF(OR(F71=0,F71="#N/A N/A"),0,H71 / F71*100)</f>
        <v>0</v>
      </c>
      <c r="J71" s="124">
        <v>924300</v>
      </c>
      <c r="K71" s="120" t="str">
        <f>CONCATENATE(D82,D71, " Curncy")</f>
        <v>EURUSD Curncy</v>
      </c>
      <c r="L71" s="120">
        <f>IF(D71 = D82,1,_xll.BDP(K71,$L$3))</f>
        <v>1</v>
      </c>
      <c r="M71" s="260">
        <f>IF(D71 = D82,1,_xll.BDP(K71,$M$3)*L71)</f>
        <v>1.1314</v>
      </c>
      <c r="N71" s="126">
        <f>H71*J71*R71/M71</f>
        <v>0</v>
      </c>
      <c r="O71" s="268">
        <f>N71 / U82</f>
        <v>0</v>
      </c>
      <c r="P71" s="128">
        <f>IF(OR(OR(J71=0,G71 = "#N/A N/A"),G71="#N/A Real Time"),0,G71*J71*R71/M71)</f>
        <v>12875170.585115787</v>
      </c>
      <c r="Q71" s="273">
        <f>P71 / U82*100</f>
        <v>3.4425683621633221</v>
      </c>
      <c r="R71" s="120">
        <f>IF(EXACT(D71,UPPER(D71)),1,0.01)/T71</f>
        <v>1</v>
      </c>
      <c r="S71" s="120">
        <v>0</v>
      </c>
      <c r="T71" s="120">
        <v>1</v>
      </c>
      <c r="U71" s="120"/>
      <c r="V71" s="130">
        <f>_xll.BDH(C71,$V$3,$D$1,$D$1)</f>
        <v>16.37</v>
      </c>
      <c r="W71" s="130">
        <f>IF(OR(OR(F71="#N/A N/A",F71="#N/A Real Time"),OR(V71="#N/A N/A",V71="#N/A Real Time")),0,  F71 - V71)</f>
        <v>-0.61000000000000121</v>
      </c>
      <c r="X71" s="177">
        <f>IF(OR(V71=0,V71="#N/A N/A"),0,W71 / V71*100)</f>
        <v>-3.7263286499694632</v>
      </c>
      <c r="Y71" s="132">
        <v>924300</v>
      </c>
      <c r="Z71" s="133">
        <f>IF(D71 = D82,1,_xll.BDP(K71,$Z$3)*L71)</f>
        <v>1.1298999999999999</v>
      </c>
      <c r="AA71" s="278">
        <f>W71*Y71*R71/Z71 / AB82</f>
        <v>-1.3374678936970326E-3</v>
      </c>
      <c r="AB71" s="135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</row>
    <row r="72" spans="1:39" x14ac:dyDescent="0.2">
      <c r="A72" s="120"/>
      <c r="B72" s="120">
        <v>29006</v>
      </c>
      <c r="C72" s="120" t="s">
        <v>1549</v>
      </c>
      <c r="D72" s="120" t="str">
        <f>_xll.BDP(C72,$D$3)</f>
        <v>USD</v>
      </c>
      <c r="E72" s="120" t="s">
        <v>1632</v>
      </c>
      <c r="F72" s="121">
        <f>_xll.BDP(C72,$F$3)</f>
        <v>37.53</v>
      </c>
      <c r="G72" s="121">
        <f>_xll.BDP(C72,$G$3)</f>
        <v>37.53</v>
      </c>
      <c r="H72" s="122">
        <f>IF(OR(OR(G72="#N/A N/A",G72="#N/A Real Time"),OR(F72="#N/A N/A",F72="#N/A Real Time")),0,  G72 - F72)</f>
        <v>0</v>
      </c>
      <c r="I72" s="123">
        <f>IF(OR(F72=0,F72="#N/A N/A"),0,H72 / F72*100)</f>
        <v>0</v>
      </c>
      <c r="J72" s="124">
        <v>128466</v>
      </c>
      <c r="K72" s="120" t="str">
        <f>CONCATENATE(D82,D72, " Curncy")</f>
        <v>EURUSD Curncy</v>
      </c>
      <c r="L72" s="120">
        <f>IF(D72 = D82,1,_xll.BDP(K72,$L$3))</f>
        <v>1</v>
      </c>
      <c r="M72" s="260">
        <f>IF(D72 = D82,1,_xll.BDP(K72,$M$3)*L72)</f>
        <v>1.1314</v>
      </c>
      <c r="N72" s="126">
        <f>H72*J72*R72/M72</f>
        <v>0</v>
      </c>
      <c r="O72" s="268">
        <f>N72 / U82</f>
        <v>0</v>
      </c>
      <c r="P72" s="128">
        <f>IF(OR(OR(J72=0,G72 = "#N/A N/A"),G72="#N/A Real Time"),0,G72*J72*R72/M72)</f>
        <v>4261383.2243238473</v>
      </c>
      <c r="Q72" s="273">
        <f>P72 / U82*100</f>
        <v>1.1394103845171599</v>
      </c>
      <c r="R72" s="120">
        <f>IF(EXACT(D72,UPPER(D72)),1,0.01)/T72</f>
        <v>1</v>
      </c>
      <c r="S72" s="120">
        <v>0</v>
      </c>
      <c r="T72" s="120">
        <v>1</v>
      </c>
      <c r="U72" s="120"/>
      <c r="V72" s="130">
        <f>_xll.BDH(C72,$V$3,$D$1,$D$1)</f>
        <v>37.090000000000003</v>
      </c>
      <c r="W72" s="130">
        <f>IF(OR(OR(F72="#N/A N/A",F72="#N/A Real Time"),OR(V72="#N/A N/A",V72="#N/A Real Time")),0,  F72 - V72)</f>
        <v>0.43999999999999773</v>
      </c>
      <c r="X72" s="177">
        <f>IF(OR(V72=0,V72="#N/A N/A"),0,W72 / V72*100)</f>
        <v>1.1863035858721964</v>
      </c>
      <c r="Y72" s="132">
        <v>128466</v>
      </c>
      <c r="Z72" s="133">
        <f>IF(D72 = D82,1,_xll.BDP(K72,$Z$3)*L72)</f>
        <v>1.1298999999999999</v>
      </c>
      <c r="AA72" s="278">
        <f>W72*Y72*R72/Z72 / AB82</f>
        <v>1.3408538883646104E-4</v>
      </c>
      <c r="AB72" s="135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</row>
    <row r="73" spans="1:39" x14ac:dyDescent="0.2">
      <c r="A73" s="120"/>
      <c r="B73" s="120">
        <v>29011</v>
      </c>
      <c r="C73" s="120" t="s">
        <v>1642</v>
      </c>
      <c r="D73" s="120" t="str">
        <f>_xll.BDP(C73,$D$3)</f>
        <v>USD</v>
      </c>
      <c r="E73" s="120" t="s">
        <v>1643</v>
      </c>
      <c r="F73" s="121">
        <f>_xll.BDP(C73,$F$3)</f>
        <v>36.950000000000003</v>
      </c>
      <c r="G73" s="121">
        <f>_xll.BDP(C73,$G$3)</f>
        <v>36.950000000000003</v>
      </c>
      <c r="H73" s="122">
        <f>IF(OR(OR(G73="#N/A N/A",G73="#N/A Real Time"),OR(F73="#N/A N/A",F73="#N/A Real Time")),0,  G73 - F73)</f>
        <v>0</v>
      </c>
      <c r="I73" s="123">
        <f>IF(OR(F73=0,F73="#N/A N/A"),0,H73 / F73*100)</f>
        <v>0</v>
      </c>
      <c r="J73" s="124">
        <v>34689</v>
      </c>
      <c r="K73" s="120" t="str">
        <f>CONCATENATE(D82,D73, " Curncy")</f>
        <v>EURUSD Curncy</v>
      </c>
      <c r="L73" s="120">
        <f>IF(D73 = D82,1,_xll.BDP(K73,$L$3))</f>
        <v>1</v>
      </c>
      <c r="M73" s="260">
        <f>IF(D73 = D82,1,_xll.BDP(K73,$M$3)*L73)</f>
        <v>1.1314</v>
      </c>
      <c r="N73" s="126">
        <f>H73*J73*R73/M73</f>
        <v>0</v>
      </c>
      <c r="O73" s="268">
        <f>N73 / U82</f>
        <v>0</v>
      </c>
      <c r="P73" s="128">
        <f>IF(OR(OR(J73=0,G73 = "#N/A N/A"),G73="#N/A Real Time"),0,G73*J73*R73/M73)</f>
        <v>1132896.013788227</v>
      </c>
      <c r="Q73" s="273">
        <f>P73 / U82*100</f>
        <v>0.30291419821628873</v>
      </c>
      <c r="R73" s="120">
        <f>IF(EXACT(D73,UPPER(D73)),1,0.01)/T73</f>
        <v>1</v>
      </c>
      <c r="S73" s="120">
        <v>0</v>
      </c>
      <c r="T73" s="120">
        <v>1</v>
      </c>
      <c r="U73" s="120"/>
      <c r="V73" s="130">
        <f>_xll.BDH(C73,$V$3,$D$1,$D$1)</f>
        <v>36.409999999999997</v>
      </c>
      <c r="W73" s="130">
        <f>IF(OR(OR(F73="#N/A N/A",F73="#N/A Real Time"),OR(V73="#N/A N/A",V73="#N/A Real Time")),0,  F73 - V73)</f>
        <v>0.54000000000000625</v>
      </c>
      <c r="X73" s="177">
        <f>IF(OR(V73=0,V73="#N/A N/A"),0,W73 / V73*100)</f>
        <v>1.4831090359791439</v>
      </c>
      <c r="Y73" s="132">
        <v>34689</v>
      </c>
      <c r="Z73" s="133">
        <f>IF(D73 = D82,1,_xll.BDP(K73,$Z$3)*L73)</f>
        <v>1.1298999999999999</v>
      </c>
      <c r="AA73" s="278">
        <f>W73*Y73*R73/Z73 / AB82</f>
        <v>4.4435095469334651E-5</v>
      </c>
      <c r="AB73" s="135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</row>
    <row r="74" spans="1:39" s="117" customFormat="1" ht="12" customHeight="1" x14ac:dyDescent="0.2">
      <c r="A74" s="209"/>
      <c r="B74" s="120">
        <v>19644</v>
      </c>
      <c r="C74" s="120" t="s">
        <v>53</v>
      </c>
      <c r="D74" s="120" t="str">
        <f>_xll.BDP(C74,$D$3)</f>
        <v>USD</v>
      </c>
      <c r="E74" s="120" t="s">
        <v>322</v>
      </c>
      <c r="F74" s="121">
        <f>_xll.BDP(C74,$F$3)</f>
        <v>25.61</v>
      </c>
      <c r="G74" s="121">
        <f>_xll.BDP(C74,$G$3)</f>
        <v>25.61</v>
      </c>
      <c r="H74" s="122">
        <f>IF(OR(OR(G74="#N/A N/A",G74="#N/A Real Time"),OR(F74="#N/A N/A",F74="#N/A Real Time")),0,  G74 - F74)</f>
        <v>0</v>
      </c>
      <c r="I74" s="123">
        <f>IF(OR(F74=0,F74="#N/A N/A"),0,H74 / F74*100)</f>
        <v>0</v>
      </c>
      <c r="J74" s="124">
        <v>185913</v>
      </c>
      <c r="K74" s="120" t="str">
        <f>CONCATENATE(D82,D74, " Curncy")</f>
        <v>EURUSD Curncy</v>
      </c>
      <c r="L74" s="120">
        <f>IF(D74 = D82,1,_xll.BDP(K74,$L$3))</f>
        <v>1</v>
      </c>
      <c r="M74" s="260">
        <f>IF(D74 = D82,1,_xll.BDP(K74,$M$3)*L74)</f>
        <v>1.1314</v>
      </c>
      <c r="N74" s="126">
        <f>H74*J74*R74/M74</f>
        <v>0</v>
      </c>
      <c r="O74" s="268">
        <f>N74 / U82</f>
        <v>0</v>
      </c>
      <c r="P74" s="128">
        <f>IF(OR(OR(J74=0,G74 = "#N/A N/A"),G74="#N/A Real Time"),0,G74*J74*R74/M74)</f>
        <v>4208265.8034293791</v>
      </c>
      <c r="Q74" s="273">
        <f>P74 / U82*100</f>
        <v>1.1252078268545529</v>
      </c>
      <c r="R74" s="120">
        <f>IF(EXACT(D74,UPPER(D74)),1,0.01)/T74</f>
        <v>1</v>
      </c>
      <c r="S74" s="120">
        <v>0</v>
      </c>
      <c r="T74" s="120">
        <v>1</v>
      </c>
      <c r="U74" s="209"/>
      <c r="V74" s="130">
        <f>_xll.BDH(C74,$V$3,$D$1,$D$1)</f>
        <v>24.57</v>
      </c>
      <c r="W74" s="130">
        <f>IF(OR(OR(F74="#N/A N/A",F74="#N/A Real Time"),OR(V74="#N/A N/A",V74="#N/A Real Time")),0,  F74 - V74)</f>
        <v>1.0399999999999991</v>
      </c>
      <c r="X74" s="177">
        <f>IF(OR(V74=0,V74="#N/A N/A"),0,W74 / V74*100)</f>
        <v>4.232804232804229</v>
      </c>
      <c r="Y74" s="132">
        <v>185913</v>
      </c>
      <c r="Z74" s="133">
        <f>IF(D74 = D82,1,_xll.BDP(K74,$Z$3)*L74)</f>
        <v>1.1298999999999999</v>
      </c>
      <c r="AA74" s="278">
        <f>W74*Y74*R74/Z74 / AB82</f>
        <v>4.5865240556297197E-4</v>
      </c>
      <c r="AB74" s="224"/>
    </row>
    <row r="75" spans="1:39" s="117" customFormat="1" ht="12" customHeight="1" x14ac:dyDescent="0.2">
      <c r="A75" s="209"/>
      <c r="B75" s="120">
        <v>24143</v>
      </c>
      <c r="C75" s="120" t="s">
        <v>49</v>
      </c>
      <c r="D75" s="120" t="str">
        <f>_xll.BDP(C75,$D$3)</f>
        <v>USD</v>
      </c>
      <c r="E75" s="120" t="s">
        <v>320</v>
      </c>
      <c r="F75" s="121">
        <f>_xll.BDP(C75,$F$3)</f>
        <v>3.47</v>
      </c>
      <c r="G75" s="121">
        <f>_xll.BDP(C75,$G$3)</f>
        <v>3.47</v>
      </c>
      <c r="H75" s="122">
        <f>IF(OR(OR(G75="#N/A N/A",G75="#N/A Real Time"),OR(F75="#N/A N/A",F75="#N/A Real Time")),0,  G75 - F75)</f>
        <v>0</v>
      </c>
      <c r="I75" s="123">
        <f>IF(OR(F75=0,F75="#N/A N/A"),0,H75 / F75*100)</f>
        <v>0</v>
      </c>
      <c r="J75" s="124">
        <v>1522217</v>
      </c>
      <c r="K75" s="120" t="str">
        <f>CONCATENATE(D82,D75, " Curncy")</f>
        <v>EURUSD Curncy</v>
      </c>
      <c r="L75" s="120">
        <f>IF(D75 = D82,1,_xll.BDP(K75,$L$3))</f>
        <v>1</v>
      </c>
      <c r="M75" s="260">
        <f>IF(D75 = D82,1,_xll.BDP(K75,$M$3)*L75)</f>
        <v>1.1314</v>
      </c>
      <c r="N75" s="126">
        <f>H75*J75*R75/M75</f>
        <v>0</v>
      </c>
      <c r="O75" s="268">
        <f>N75 / U82</f>
        <v>0</v>
      </c>
      <c r="P75" s="128">
        <f>IF(OR(OR(J75=0,G75 = "#N/A N/A"),G75="#N/A Real Time"),0,G75*J75*R75/M75)</f>
        <v>4668634.4263744038</v>
      </c>
      <c r="Q75" s="273">
        <f>P75 / U82*100</f>
        <v>1.2483013770181048</v>
      </c>
      <c r="R75" s="120">
        <f>IF(EXACT(D75,UPPER(D75)),1,0.01)/T75</f>
        <v>1</v>
      </c>
      <c r="S75" s="120">
        <v>0</v>
      </c>
      <c r="T75" s="120">
        <v>1</v>
      </c>
      <c r="U75" s="209"/>
      <c r="V75" s="130">
        <f>_xll.BDH(C75,$V$3,$D$1,$D$1)</f>
        <v>3.4699999999999998</v>
      </c>
      <c r="W75" s="130">
        <f>IF(OR(OR(F75="#N/A N/A",F75="#N/A Real Time"),OR(V75="#N/A N/A",V75="#N/A Real Time")),0,  F75 - V75)</f>
        <v>4.4408920985006262E-16</v>
      </c>
      <c r="X75" s="177">
        <f>IF(OR(V75=0,V75="#N/A N/A"),0,W75 / V75*100)</f>
        <v>1.2797959938042151E-14</v>
      </c>
      <c r="Y75" s="132">
        <v>1522217</v>
      </c>
      <c r="Z75" s="133">
        <f>IF(D75 = D82,1,_xll.BDP(K75,$Z$3)*L75)</f>
        <v>1.1298999999999999</v>
      </c>
      <c r="AA75" s="278">
        <f>W75*Y75*R75/Z75 / AB82</f>
        <v>1.6035679455043779E-18</v>
      </c>
      <c r="AB75" s="224"/>
    </row>
    <row r="76" spans="1:39" s="117" customFormat="1" ht="12" customHeight="1" x14ac:dyDescent="0.2">
      <c r="A76" s="120"/>
      <c r="B76" s="120">
        <v>2804</v>
      </c>
      <c r="C76" s="120" t="s">
        <v>1656</v>
      </c>
      <c r="D76" s="120" t="str">
        <f>_xll.BDP(C76,$D$3)</f>
        <v>USD</v>
      </c>
      <c r="E76" s="120" t="s">
        <v>1657</v>
      </c>
      <c r="F76" s="121">
        <f>_xll.BDP(C76,$F$3)</f>
        <v>120.95</v>
      </c>
      <c r="G76" s="121">
        <f>_xll.BDP(C76,$G$3)</f>
        <v>120.95</v>
      </c>
      <c r="H76" s="122">
        <f>IF(OR(OR(G76="#N/A N/A",G76="#N/A Real Time"),OR(F76="#N/A N/A",F76="#N/A Real Time")),0,  G76 - F76)</f>
        <v>0</v>
      </c>
      <c r="I76" s="123">
        <f>IF(OR(F76=0,F76="#N/A N/A"),0,H76 / F76*100)</f>
        <v>0</v>
      </c>
      <c r="J76" s="124">
        <v>34500</v>
      </c>
      <c r="K76" s="120" t="str">
        <f>CONCATENATE(D82,D76, " Curncy")</f>
        <v>EURUSD Curncy</v>
      </c>
      <c r="L76" s="120">
        <f>IF(D76 = D82,1,_xll.BDP(K76,$L$3))</f>
        <v>1</v>
      </c>
      <c r="M76" s="260">
        <f>IF(D76 = D82,1,_xll.BDP(K76,$M$3)*L76)</f>
        <v>1.1314</v>
      </c>
      <c r="N76" s="126">
        <f>H76*J76*R76/M76</f>
        <v>0</v>
      </c>
      <c r="O76" s="268">
        <f>N76 / U82</f>
        <v>0</v>
      </c>
      <c r="P76" s="128">
        <f>IF(OR(OR(J76=0,G76 = "#N/A N/A"),G76="#N/A Real Time"),0,G76*J76*R76/M76)</f>
        <v>3688151.8472688706</v>
      </c>
      <c r="Q76" s="273">
        <f>P76 / U82*100</f>
        <v>0.98613954512881874</v>
      </c>
      <c r="R76" s="120">
        <f>IF(EXACT(D76,UPPER(D76)),1,0.01)/T76</f>
        <v>1</v>
      </c>
      <c r="S76" s="120">
        <v>0</v>
      </c>
      <c r="T76" s="120">
        <v>1</v>
      </c>
      <c r="U76" s="120"/>
      <c r="V76" s="130">
        <f>_xll.BDH(C76,$V$3,$D$1,$D$1)</f>
        <v>120.33</v>
      </c>
      <c r="W76" s="130">
        <f>IF(OR(OR(F76="#N/A N/A",F76="#N/A Real Time"),OR(V76="#N/A N/A",V76="#N/A Real Time")),0,  F76 - V76)</f>
        <v>0.62000000000000455</v>
      </c>
      <c r="X76" s="177">
        <f>IF(OR(V76=0,V76="#N/A N/A"),0,W76 / V76*100)</f>
        <v>0.51524972990941953</v>
      </c>
      <c r="Y76" s="132">
        <v>34500</v>
      </c>
      <c r="Z76" s="133">
        <f>IF(D76 = D82,1,_xll.BDP(K76,$Z$3)*L76)</f>
        <v>1.1298999999999999</v>
      </c>
      <c r="AA76" s="278">
        <f>W76*Y76*R76/Z76 / AB82</f>
        <v>5.0740105043922791E-5</v>
      </c>
      <c r="AB76" s="135"/>
    </row>
    <row r="77" spans="1:39" s="117" customFormat="1" ht="12" customHeight="1" x14ac:dyDescent="0.2">
      <c r="A77" s="120"/>
      <c r="B77" s="120">
        <v>24161</v>
      </c>
      <c r="C77" s="120" t="s">
        <v>1355</v>
      </c>
      <c r="D77" s="120" t="str">
        <f>_xll.BDP(C77,$D$3)</f>
        <v>USD</v>
      </c>
      <c r="E77" s="120" t="s">
        <v>1356</v>
      </c>
      <c r="F77" s="121" t="str">
        <f>_xll.BDP(C77,$F$3)</f>
        <v>#N/A N/A</v>
      </c>
      <c r="G77" s="121">
        <f>_xll.BDP(C77,$G$3)</f>
        <v>11.129</v>
      </c>
      <c r="H77" s="122">
        <f>IF(OR(OR(G77="#N/A N/A",G77="#N/A Real Time"),OR(F77="#N/A N/A",F77="#N/A Real Time")),0,  G77 - F77)</f>
        <v>0</v>
      </c>
      <c r="I77" s="123">
        <f>IF(OR(F77=0,F77="#N/A N/A"),0,H77 / F77*100)</f>
        <v>0</v>
      </c>
      <c r="J77" s="124">
        <v>2161385</v>
      </c>
      <c r="K77" s="120" t="str">
        <f>CONCATENATE(D82,D77, " Curncy")</f>
        <v>EURUSD Curncy</v>
      </c>
      <c r="L77" s="120">
        <f>IF(D77 = D82,1,_xll.BDP(K77,$L$3))</f>
        <v>1</v>
      </c>
      <c r="M77" s="260">
        <f>IF(D77 = D82,1,_xll.BDP(K77,$M$3)*L77)</f>
        <v>1.1314</v>
      </c>
      <c r="N77" s="126">
        <f>H77*J77*R77/M77</f>
        <v>0</v>
      </c>
      <c r="O77" s="268">
        <f>N77 / U82</f>
        <v>0</v>
      </c>
      <c r="P77" s="128">
        <f>IF(OR(OR(J77=0,G77 = "#N/A N/A"),G77="#N/A Real Time"),0,G77*J77*R77/M77)</f>
        <v>21260432.795651406</v>
      </c>
      <c r="Q77" s="273">
        <f>P77 / U82*100</f>
        <v>5.6846231919303802</v>
      </c>
      <c r="R77" s="120">
        <f>IF(EXACT(D77,UPPER(D77)),1,0.01)/T77</f>
        <v>1</v>
      </c>
      <c r="S77" s="120">
        <v>0</v>
      </c>
      <c r="T77" s="120">
        <v>1</v>
      </c>
      <c r="U77" s="120"/>
      <c r="V77" s="130" t="str">
        <f>_xll.BDH(C77,$V$3,$D$1,$D$1)</f>
        <v>#N/A N/A</v>
      </c>
      <c r="W77" s="130">
        <f>IF(OR(OR(F77="#N/A N/A",F77="#N/A Real Time"),OR(V77="#N/A N/A",V77="#N/A Real Time")),0,  F77 - V77)</f>
        <v>0</v>
      </c>
      <c r="X77" s="177">
        <f>IF(OR(V77=0,V77="#N/A N/A"),0,W77 / V77*100)</f>
        <v>0</v>
      </c>
      <c r="Y77" s="132">
        <v>2161385</v>
      </c>
      <c r="Z77" s="133">
        <f>IF(D77 = D82,1,_xll.BDP(K77,$Z$3)*L77)</f>
        <v>1.1298999999999999</v>
      </c>
      <c r="AA77" s="278">
        <f>W77*Y77*R77/Z77 / AB82</f>
        <v>0</v>
      </c>
      <c r="AB77" s="135"/>
    </row>
    <row r="78" spans="1:39" s="117" customFormat="1" ht="12" customHeight="1" x14ac:dyDescent="0.2">
      <c r="A78" s="120"/>
      <c r="B78" s="120">
        <v>553</v>
      </c>
      <c r="C78" s="120" t="s">
        <v>1603</v>
      </c>
      <c r="D78" s="120" t="str">
        <f>_xll.BDP(C78,$D$3)</f>
        <v>USD</v>
      </c>
      <c r="E78" s="120" t="s">
        <v>1604</v>
      </c>
      <c r="F78" s="121">
        <f>_xll.BDP(C78,$F$3)</f>
        <v>9.86</v>
      </c>
      <c r="G78" s="121">
        <f>_xll.BDP(C78,$G$3)</f>
        <v>9.86</v>
      </c>
      <c r="H78" s="122">
        <f>IF(OR(OR(G78="#N/A N/A",G78="#N/A Real Time"),OR(F78="#N/A N/A",F78="#N/A Real Time")),0,  G78 - F78)</f>
        <v>0</v>
      </c>
      <c r="I78" s="123">
        <f>IF(OR(F78=0,F78="#N/A N/A"),0,H78 / F78*100)</f>
        <v>0</v>
      </c>
      <c r="J78" s="124">
        <v>126979</v>
      </c>
      <c r="K78" s="120" t="str">
        <f>CONCATENATE(D82,D78, " Curncy")</f>
        <v>EURUSD Curncy</v>
      </c>
      <c r="L78" s="120">
        <f>IF(D78 = D82,1,_xll.BDP(K78,$L$3))</f>
        <v>1</v>
      </c>
      <c r="M78" s="260">
        <f>IF(D78 = D82,1,_xll.BDP(K78,$M$3)*L78)</f>
        <v>1.1314</v>
      </c>
      <c r="N78" s="126">
        <f>H78*J78*R78/M78</f>
        <v>0</v>
      </c>
      <c r="O78" s="268">
        <f>N78 / U82</f>
        <v>0</v>
      </c>
      <c r="P78" s="128">
        <f>IF(OR(OR(J78=0,G78 = "#N/A N/A"),G78="#N/A Real Time"),0,G78*J78*R78/M78)</f>
        <v>1106605.0380060102</v>
      </c>
      <c r="Q78" s="273">
        <f>P78 / U82*100</f>
        <v>0.29588450638891267</v>
      </c>
      <c r="R78" s="120">
        <f>IF(EXACT(D78,UPPER(D78)),1,0.01)/T78</f>
        <v>1</v>
      </c>
      <c r="S78" s="120">
        <v>0</v>
      </c>
      <c r="T78" s="120">
        <v>1</v>
      </c>
      <c r="U78" s="120"/>
      <c r="V78" s="130">
        <f>_xll.BDH(C78,$V$3,$D$1,$D$1)</f>
        <v>9.75</v>
      </c>
      <c r="W78" s="130">
        <f>IF(OR(OR(F78="#N/A N/A",F78="#N/A Real Time"),OR(V78="#N/A N/A",V78="#N/A Real Time")),0,  F78 - V78)</f>
        <v>0.10999999999999943</v>
      </c>
      <c r="X78" s="177">
        <f>IF(OR(V78=0,V78="#N/A N/A"),0,W78 / V78*100)</f>
        <v>1.1282051282051224</v>
      </c>
      <c r="Y78" s="132">
        <v>126979</v>
      </c>
      <c r="Z78" s="133">
        <f>IF(D78 = D82,1,_xll.BDP(K78,$Z$3)*L78)</f>
        <v>1.1298999999999999</v>
      </c>
      <c r="AA78" s="278">
        <f>W78*Y78*R78/Z78 / AB82</f>
        <v>3.3133336036509629E-5</v>
      </c>
      <c r="AB78" s="135"/>
    </row>
    <row r="79" spans="1:39" x14ac:dyDescent="0.2">
      <c r="A79" s="120"/>
      <c r="B79" s="120">
        <v>25072</v>
      </c>
      <c r="C79" s="120" t="s">
        <v>29</v>
      </c>
      <c r="D79" s="120" t="str">
        <f>_xll.BDP(C79,$D$3)</f>
        <v>USD</v>
      </c>
      <c r="E79" s="120" t="s">
        <v>279</v>
      </c>
      <c r="F79" s="121">
        <f>_xll.BDP(C79,$F$3)</f>
        <v>87</v>
      </c>
      <c r="G79" s="121">
        <f>_xll.BDP(C79,$G$3)</f>
        <v>87</v>
      </c>
      <c r="H79" s="122">
        <f>IF(OR(OR(G79="#N/A N/A",G79="#N/A Real Time"),OR(F79="#N/A N/A",F79="#N/A Real Time")),0,  G79 - F79)</f>
        <v>0</v>
      </c>
      <c r="I79" s="123">
        <f>IF(OR(F79=0,F79="#N/A N/A"),0,H79 / F79*100)</f>
        <v>0</v>
      </c>
      <c r="J79" s="124">
        <v>231371</v>
      </c>
      <c r="K79" s="120" t="str">
        <f>CONCATENATE(D82,D79, " Curncy")</f>
        <v>EURUSD Curncy</v>
      </c>
      <c r="L79" s="120">
        <f>IF(D79 = D82,1,_xll.BDP(K79,$L$3))</f>
        <v>1</v>
      </c>
      <c r="M79" s="260">
        <f>IF(D79 = D82,1,_xll.BDP(K79,$M$3)*L79)</f>
        <v>1.1314</v>
      </c>
      <c r="N79" s="126">
        <f>H79*J79*R79/M79</f>
        <v>0</v>
      </c>
      <c r="O79" s="268">
        <f>N79 / U82</f>
        <v>0</v>
      </c>
      <c r="P79" s="128">
        <f>IF(OR(OR(J79=0,G79 = "#N/A N/A"),G79="#N/A Real Time"),0,G79*J79*R79/M79)</f>
        <v>17791476.931235638</v>
      </c>
      <c r="Q79" s="273">
        <f>P79 / U82*100</f>
        <v>4.7570923580955098</v>
      </c>
      <c r="R79" s="120">
        <f>IF(EXACT(D79,UPPER(D79)),1,0.01)/T79</f>
        <v>1</v>
      </c>
      <c r="S79" s="120">
        <v>0</v>
      </c>
      <c r="T79" s="120">
        <v>1</v>
      </c>
      <c r="U79" s="120"/>
      <c r="V79" s="130">
        <f>_xll.BDH(C79,$V$3,$D$1,$D$1)</f>
        <v>85.55</v>
      </c>
      <c r="W79" s="130">
        <f>IF(OR(OR(F79="#N/A N/A",F79="#N/A Real Time"),OR(V79="#N/A N/A",V79="#N/A Real Time")),0,  F79 - V79)</f>
        <v>1.4500000000000028</v>
      </c>
      <c r="X79" s="177">
        <f>IF(OR(V79=0,V79="#N/A N/A"),0,W79 / V79*100)</f>
        <v>1.6949152542372916</v>
      </c>
      <c r="Y79" s="132">
        <v>231371</v>
      </c>
      <c r="Z79" s="133">
        <f>IF(D79 = D82,1,_xll.BDP(K79,$Z$3)*L79)</f>
        <v>1.1298999999999999</v>
      </c>
      <c r="AA79" s="278">
        <f>W79*Y79*R79/Z79 / AB82</f>
        <v>7.9582486320571404E-4</v>
      </c>
      <c r="AB79" s="135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</row>
    <row r="80" spans="1:39" s="117" customFormat="1" ht="12" customHeight="1" x14ac:dyDescent="0.2">
      <c r="A80" s="102" t="s">
        <v>1410</v>
      </c>
      <c r="B80" s="102"/>
      <c r="C80" s="102"/>
      <c r="D80" s="102"/>
      <c r="E80" s="102" t="s">
        <v>26</v>
      </c>
      <c r="F80" s="136"/>
      <c r="G80" s="136"/>
      <c r="H80" s="137"/>
      <c r="I80" s="138"/>
      <c r="J80" s="139"/>
      <c r="K80" s="102"/>
      <c r="L80" s="102"/>
      <c r="M80" s="263"/>
      <c r="N80" s="158">
        <f xml:space="preserve"> SUM(N66:N79)</f>
        <v>0</v>
      </c>
      <c r="O80" s="270">
        <f xml:space="preserve"> SUM(O66:O79)</f>
        <v>0</v>
      </c>
      <c r="P80" s="141">
        <f xml:space="preserve"> SUM(P66:P79)</f>
        <v>101383295.49672973</v>
      </c>
      <c r="Q80" s="275">
        <f xml:space="preserve"> SUM(Q66:Q79)</f>
        <v>27.107906898909505</v>
      </c>
      <c r="R80" s="102"/>
      <c r="S80" s="102"/>
      <c r="T80" s="102"/>
      <c r="U80" s="102"/>
      <c r="V80" s="144"/>
      <c r="W80" s="144"/>
      <c r="X80" s="178"/>
      <c r="Y80" s="145"/>
      <c r="Z80" s="146"/>
      <c r="AA80" s="280">
        <f xml:space="preserve"> SUM(AA66:AA79)</f>
        <v>2.7514908400838767E-3</v>
      </c>
      <c r="AB80" s="171"/>
    </row>
    <row r="81" spans="1:39" s="117" customFormat="1" ht="12" customHeight="1" x14ac:dyDescent="0.2">
      <c r="A81" s="120"/>
      <c r="B81" s="120"/>
      <c r="C81" s="120"/>
      <c r="D81" s="120"/>
      <c r="E81" s="120"/>
      <c r="F81" s="121"/>
      <c r="G81" s="121"/>
      <c r="H81" s="122"/>
      <c r="I81" s="123"/>
      <c r="J81" s="124"/>
      <c r="K81" s="120"/>
      <c r="L81" s="120"/>
      <c r="M81" s="260"/>
      <c r="N81" s="126"/>
      <c r="O81" s="268"/>
      <c r="P81" s="128"/>
      <c r="Q81" s="273"/>
      <c r="R81" s="120"/>
      <c r="S81" s="120"/>
      <c r="T81" s="120"/>
      <c r="U81" s="120"/>
      <c r="V81" s="130"/>
      <c r="W81" s="130"/>
      <c r="X81" s="131"/>
      <c r="Y81" s="132"/>
      <c r="Z81" s="133"/>
      <c r="AA81" s="278"/>
      <c r="AB81" s="135"/>
    </row>
    <row r="82" spans="1:39" ht="12.75" thickBot="1" x14ac:dyDescent="0.25">
      <c r="A82" s="161" t="s">
        <v>1353</v>
      </c>
      <c r="B82" s="161"/>
      <c r="C82" s="161"/>
      <c r="D82" s="161" t="s">
        <v>6</v>
      </c>
      <c r="E82" s="161" t="s">
        <v>1354</v>
      </c>
      <c r="F82" s="162"/>
      <c r="G82" s="162"/>
      <c r="H82" s="163"/>
      <c r="I82" s="164"/>
      <c r="J82" s="165"/>
      <c r="K82" s="161"/>
      <c r="L82" s="161"/>
      <c r="M82" s="266"/>
      <c r="N82" s="167">
        <f>N65+N7+N41+N14+N80+N33+N27+N37+N17+N20+N10</f>
        <v>988527.66858188191</v>
      </c>
      <c r="O82" s="272">
        <f>O65+O7+O41+O14+O80+O33+O27+O37+O17+O20+O10</f>
        <v>2.6431293119464731E-3</v>
      </c>
      <c r="P82" s="168">
        <f>P65+P7+P41+P14+P80+P33+P27+P37+P17+P20+P10</f>
        <v>361970532.5601427</v>
      </c>
      <c r="Q82" s="277">
        <f>Q65+Q7+Q41+Q14+Q80+Q33+Q27+Q37+Q17+Q20+Q10</f>
        <v>96.78382862495873</v>
      </c>
      <c r="R82" s="161"/>
      <c r="S82" s="161"/>
      <c r="T82" s="161"/>
      <c r="U82" s="161">
        <v>373998980.72103882</v>
      </c>
      <c r="V82" s="162"/>
      <c r="W82" s="162"/>
      <c r="X82" s="164"/>
      <c r="Y82" s="165"/>
      <c r="Z82" s="166"/>
      <c r="AA82" s="272">
        <f>AA65+AA7+AA41+AA14+AA80+AA33+AA27+AA37+AA17+AA20+AA10</f>
        <v>1.7181533078151128E-3</v>
      </c>
      <c r="AB82" s="161">
        <v>373094987.13981897</v>
      </c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</row>
    <row r="83" spans="1:39" ht="12.75" thickTop="1" x14ac:dyDescent="0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</row>
    <row r="84" spans="1:39" x14ac:dyDescent="0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</row>
    <row r="85" spans="1:39" x14ac:dyDescent="0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</row>
    <row r="86" spans="1:39" x14ac:dyDescent="0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</row>
    <row r="87" spans="1:39" x14ac:dyDescent="0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</row>
    <row r="88" spans="1:39" s="117" customFormat="1" ht="12" customHeight="1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 spans="1:39" x14ac:dyDescent="0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</row>
    <row r="90" spans="1:39" s="117" customFormat="1" ht="12" customHeight="1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 spans="1:39" x14ac:dyDescent="0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</row>
    <row r="92" spans="1:39" x14ac:dyDescent="0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</row>
    <row r="93" spans="1:39" x14ac:dyDescent="0.2"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</row>
    <row r="94" spans="1:39" x14ac:dyDescent="0.2"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</row>
    <row r="95" spans="1:39" x14ac:dyDescent="0.2"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</row>
    <row r="96" spans="1:39" x14ac:dyDescent="0.2"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</row>
    <row r="97" spans="29:39" x14ac:dyDescent="0.2"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</row>
    <row r="98" spans="29:39" x14ac:dyDescent="0.2"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</row>
    <row r="99" spans="29:39" x14ac:dyDescent="0.2"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</row>
    <row r="100" spans="29:39" x14ac:dyDescent="0.2"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</row>
    <row r="101" spans="29:39" x14ac:dyDescent="0.2"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</row>
    <row r="102" spans="29:39" x14ac:dyDescent="0.2"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</row>
    <row r="103" spans="29:39" x14ac:dyDescent="0.2"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</row>
    <row r="104" spans="29:39" x14ac:dyDescent="0.2"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</row>
    <row r="105" spans="29:39" x14ac:dyDescent="0.2"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</row>
    <row r="106" spans="29:39" x14ac:dyDescent="0.2"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</row>
    <row r="107" spans="29:39" x14ac:dyDescent="0.2"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</row>
    <row r="108" spans="29:39" x14ac:dyDescent="0.2"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</row>
    <row r="109" spans="29:39" x14ac:dyDescent="0.2"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59" sqref="AA59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1895</v>
      </c>
      <c r="C6" s="120" t="s">
        <v>200</v>
      </c>
      <c r="D6" s="120" t="str">
        <f>_xll.BDP(C6,$D$3)</f>
        <v>BRL</v>
      </c>
      <c r="E6" s="120" t="s">
        <v>410</v>
      </c>
      <c r="F6" s="121">
        <f>_xll.BDP(C6,$F$3)</f>
        <v>42.66</v>
      </c>
      <c r="G6" s="121">
        <f>_xll.BDP(C6,$G$3)</f>
        <v>42.66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609112</v>
      </c>
      <c r="K6" s="120" t="str">
        <f>CONCATENATE(D83,D6, " Curncy")</f>
        <v>GBPBRL Curncy</v>
      </c>
      <c r="L6" s="120">
        <f>IF(D6 = D83,1,_xll.BDP(K6,$L$3))</f>
        <v>1</v>
      </c>
      <c r="M6" s="260">
        <f>IF(D6 = D83,1,_xll.BDP(K6,$M$3)*L6)</f>
        <v>5.0857999999999999</v>
      </c>
      <c r="N6" s="126">
        <f>H6*J6*R6/M6</f>
        <v>0</v>
      </c>
      <c r="O6" s="268">
        <f>N6 / U83</f>
        <v>0</v>
      </c>
      <c r="P6" s="128">
        <f>IF(OR(OR(J6=0,G6 = "#N/A N/A"),G6="#N/A Real Time"),0,G6*J6*R6/M6)</f>
        <v>5109268.5359235518</v>
      </c>
      <c r="Q6" s="273">
        <f>P6 / U83*100</f>
        <v>2.3839727909489921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42.95</v>
      </c>
      <c r="W6" s="130">
        <f>IF(OR(OR(F6="#N/A N/A",F6="#N/A Real Time"),OR(V6="#N/A N/A",V6="#N/A Real Time")),0,  F6 - V6)</f>
        <v>-0.29000000000000625</v>
      </c>
      <c r="X6" s="177">
        <f>IF(OR(V6=0,V6="#N/A N/A"),0,W6 / V6*100)</f>
        <v>-0.67520372526194705</v>
      </c>
      <c r="Y6" s="132">
        <v>609112</v>
      </c>
      <c r="Z6" s="133">
        <f>IF(D6 = D83,1,_xll.BDP(K6,$Z$3)*L6)</f>
        <v>5.0749000000000004</v>
      </c>
      <c r="AA6" s="278">
        <f>W6*Y6*R6/Z6 / AB83</f>
        <v>-1.6288331703436757E-4</v>
      </c>
      <c r="AB6" s="135"/>
    </row>
    <row r="7" spans="1:28" x14ac:dyDescent="0.2">
      <c r="A7" s="102" t="s">
        <v>1411</v>
      </c>
      <c r="B7" s="102"/>
      <c r="C7" s="102"/>
      <c r="D7" s="102"/>
      <c r="E7" s="102" t="s">
        <v>199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5109268.5359235518</v>
      </c>
      <c r="Q7" s="275">
        <f xml:space="preserve"> SUM(Q5:Q6)</f>
        <v>2.3839727909489921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-1.6288331703436757E-4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209"/>
      <c r="B9" s="120">
        <v>26234</v>
      </c>
      <c r="C9" s="120" t="s">
        <v>1572</v>
      </c>
      <c r="D9" s="120" t="str">
        <f>_xll.BDP(C9,$D$3)</f>
        <v>CAD</v>
      </c>
      <c r="E9" s="120" t="s">
        <v>1573</v>
      </c>
      <c r="F9" s="121">
        <f>_xll.BDP(C9,$F$3)</f>
        <v>17.91</v>
      </c>
      <c r="G9" s="121">
        <f>_xll.BDP(C9,$G$3)</f>
        <v>17.91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1030038</v>
      </c>
      <c r="K9" s="120" t="str">
        <f>CONCATENATE(D83,D9, " Curncy")</f>
        <v>GBPCAD Curncy</v>
      </c>
      <c r="L9" s="120">
        <f>IF(D9 = D83,1,_xll.BDP(K9,$L$3))</f>
        <v>1</v>
      </c>
      <c r="M9" s="260">
        <f>IF(D9 = D83,1,_xll.BDP(K9,$M$3)*L9)</f>
        <v>1.7464999999999999</v>
      </c>
      <c r="N9" s="126">
        <f>H9*J9*R9/M9</f>
        <v>0</v>
      </c>
      <c r="O9" s="268">
        <f>N9 / U83</f>
        <v>0</v>
      </c>
      <c r="P9" s="128">
        <f>IF(OR(OR(J9=0,G9 = "#N/A N/A"),G9="#N/A Real Time"),0,G9*J9*R9/M9)</f>
        <v>10562828.846263958</v>
      </c>
      <c r="Q9" s="273">
        <f>P9 / U83*100</f>
        <v>4.9285913214175192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>IF(OR(OR(F9="#N/A N/A",F9="#N/A Real Time"),OR(V9="#N/A N/A",V9="#N/A Real Time")),0,  F9 - V9)</f>
        <v>-3.9999999999999147E-2</v>
      </c>
      <c r="X9" s="177">
        <f>IF(OR(V9=0,V9="#N/A N/A"),0,W9 / V9*100)</f>
        <v>-0.22284122562673619</v>
      </c>
      <c r="Y9" s="132">
        <v>1030038</v>
      </c>
      <c r="Z9" s="133">
        <f>IF(D9 = D83,1,_xll.BDP(K9,$Z$3)*L9)</f>
        <v>1.7421</v>
      </c>
      <c r="AA9" s="278">
        <f>W9*Y9*R9/Z9 / AB83</f>
        <v>-1.1067488973488773E-4</v>
      </c>
      <c r="AB9" s="224"/>
    </row>
    <row r="10" spans="1:28" x14ac:dyDescent="0.2">
      <c r="A10" s="120"/>
      <c r="B10" s="120">
        <v>8481</v>
      </c>
      <c r="C10" s="120"/>
      <c r="D10" s="120" t="s">
        <v>1360</v>
      </c>
      <c r="E10" s="120" t="s">
        <v>1359</v>
      </c>
      <c r="F10" s="121">
        <v>0</v>
      </c>
      <c r="G10" s="121">
        <v>0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882000</v>
      </c>
      <c r="K10" s="120" t="str">
        <f>CONCATENATE(D83,D10, " Curncy")</f>
        <v>GBPCAD Curncy</v>
      </c>
      <c r="L10" s="120">
        <f>IF(D10 = D83,1,_xll.BDP(K10,$L$3))</f>
        <v>1</v>
      </c>
      <c r="M10" s="260">
        <f>IF(D10 = D83,1,_xll.BDP(K10,$M$3)*L10)</f>
        <v>1.7464999999999999</v>
      </c>
      <c r="N10" s="126">
        <f>H10*J10*R10/M10</f>
        <v>0</v>
      </c>
      <c r="O10" s="268">
        <f>N10 / U83</f>
        <v>0</v>
      </c>
      <c r="P10" s="128">
        <f>IF(OR(OR(J10=0,G10 = "#N/A N/A"),G10="#N/A Real Time"),0,G10*J10*R10/M10)</f>
        <v>0</v>
      </c>
      <c r="Q10" s="273">
        <f>P10 / U83*100</f>
        <v>0</v>
      </c>
      <c r="R10" s="120">
        <f>IF(EXACT(D10,UPPER(D10)),1,0.01)/T10</f>
        <v>1</v>
      </c>
      <c r="S10" s="120">
        <v>1</v>
      </c>
      <c r="T10" s="120">
        <v>1</v>
      </c>
      <c r="U10" s="120"/>
      <c r="V10" s="130">
        <v>0</v>
      </c>
      <c r="W10" s="130">
        <f>IF(OR(OR(F10="#N/A N/A",F10="#N/A Real Time"),OR(V10="#N/A N/A",V10="#N/A Real Time")),0,  F10 - V10)</f>
        <v>0</v>
      </c>
      <c r="X10" s="177">
        <f>IF(OR(V10=0,V10="#N/A N/A"),0,W10 / V10*100)</f>
        <v>0</v>
      </c>
      <c r="Y10" s="132">
        <v>882000</v>
      </c>
      <c r="Z10" s="133">
        <f>IF(D10 = D83,1,_xll.BDP(K10,$Z$3)*L10)</f>
        <v>1.7421</v>
      </c>
      <c r="AA10" s="278">
        <f>W10*Y10*R10/Z10 / AB83</f>
        <v>0</v>
      </c>
      <c r="AB10" s="135"/>
    </row>
    <row r="11" spans="1:28" x14ac:dyDescent="0.2">
      <c r="A11" s="102" t="s">
        <v>1412</v>
      </c>
      <c r="B11" s="102"/>
      <c r="C11" s="102"/>
      <c r="D11" s="102"/>
      <c r="E11" s="102" t="s">
        <v>197</v>
      </c>
      <c r="F11" s="136"/>
      <c r="G11" s="136"/>
      <c r="H11" s="137"/>
      <c r="I11" s="138"/>
      <c r="J11" s="139"/>
      <c r="K11" s="102"/>
      <c r="L11" s="102"/>
      <c r="M11" s="263"/>
      <c r="N11" s="158">
        <f xml:space="preserve"> SUM(N8:N10)</f>
        <v>0</v>
      </c>
      <c r="O11" s="270">
        <f xml:space="preserve"> SUM(O8:O10)</f>
        <v>0</v>
      </c>
      <c r="P11" s="141">
        <f xml:space="preserve"> SUM(P8:P10)</f>
        <v>10562828.846263958</v>
      </c>
      <c r="Q11" s="275">
        <f xml:space="preserve"> SUM(Q8:Q10)</f>
        <v>4.9285913214175192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280">
        <f xml:space="preserve"> SUM(AA8:AA10)</f>
        <v>-1.1067488973488773E-4</v>
      </c>
      <c r="AB11" s="171"/>
    </row>
    <row r="12" spans="1:28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260"/>
      <c r="N12" s="126"/>
      <c r="O12" s="268"/>
      <c r="P12" s="128"/>
      <c r="Q12" s="273"/>
      <c r="R12" s="120"/>
      <c r="S12" s="120"/>
      <c r="T12" s="120"/>
      <c r="U12" s="120"/>
      <c r="V12" s="130"/>
      <c r="W12" s="130"/>
      <c r="X12" s="131"/>
      <c r="Y12" s="132"/>
      <c r="Z12" s="133"/>
      <c r="AA12" s="278"/>
      <c r="AB12" s="135"/>
    </row>
    <row r="13" spans="1:28" x14ac:dyDescent="0.2">
      <c r="A13" s="120"/>
      <c r="B13" s="120">
        <v>1575</v>
      </c>
      <c r="C13" s="120" t="s">
        <v>182</v>
      </c>
      <c r="D13" s="120" t="str">
        <f>_xll.BDP(C13,$D$3)</f>
        <v>EUR</v>
      </c>
      <c r="E13" s="120" t="s">
        <v>375</v>
      </c>
      <c r="F13" s="121">
        <f>_xll.BDP(C13,$F$3)</f>
        <v>64.2</v>
      </c>
      <c r="G13" s="121">
        <f>_xll.BDP(C13,$G$3)</f>
        <v>64.400000000000006</v>
      </c>
      <c r="H13" s="122">
        <f>IF(OR(OR(G13="#N/A N/A",G13="#N/A Real Time"),OR(F13="#N/A N/A",F13="#N/A Real Time")),0,  G13 - F13)</f>
        <v>0.20000000000000284</v>
      </c>
      <c r="I13" s="123">
        <f>IF(OR(F13=0,F13="#N/A N/A"),0,H13 / F13*100)</f>
        <v>0.31152647975078324</v>
      </c>
      <c r="J13" s="124">
        <v>11337</v>
      </c>
      <c r="K13" s="120" t="str">
        <f>CONCATENATE(D83,D13, " Curncy")</f>
        <v>GBPEUR Curncy</v>
      </c>
      <c r="L13" s="120">
        <f>IF(D13 = D83,1,_xll.BDP(K13,$L$3))</f>
        <v>1</v>
      </c>
      <c r="M13" s="260">
        <f>IF(D13 = D83,1,_xll.BDP(K13,$M$3)*L13)</f>
        <v>1.1578999999999999</v>
      </c>
      <c r="N13" s="126">
        <f>H13*J13*R13/M13</f>
        <v>1958.2001899991644</v>
      </c>
      <c r="O13" s="268">
        <f>N13 / U83</f>
        <v>9.1369164477578461E-6</v>
      </c>
      <c r="P13" s="128">
        <f>IF(OR(OR(J13=0,G13 = "#N/A N/A"),G13="#N/A Real Time"),0,G13*J13*R13/M13)</f>
        <v>630540.46117972198</v>
      </c>
      <c r="Q13" s="273">
        <f>P13 / U83*100</f>
        <v>0.29420870961779844</v>
      </c>
      <c r="R13" s="120">
        <f>IF(EXACT(D13,UPPER(D13)),1,0.01)/T13</f>
        <v>1</v>
      </c>
      <c r="S13" s="120">
        <v>0</v>
      </c>
      <c r="T13" s="120">
        <v>1</v>
      </c>
      <c r="U13" s="120"/>
      <c r="V13" s="130">
        <f>_xll.BDH(C13,$V$3,$D$1,$D$1)</f>
        <v>65</v>
      </c>
      <c r="W13" s="130">
        <f>IF(OR(OR(F13="#N/A N/A",F13="#N/A Real Time"),OR(V13="#N/A N/A",V13="#N/A Real Time")),0,  F13 - V13)</f>
        <v>-0.79999999999999716</v>
      </c>
      <c r="X13" s="177">
        <f>IF(OR(V13=0,V13="#N/A N/A"),0,W13 / V13*100)</f>
        <v>-1.2307692307692264</v>
      </c>
      <c r="Y13" s="132">
        <v>11337</v>
      </c>
      <c r="Z13" s="133">
        <f>IF(D13 = D83,1,_xll.BDP(K13,$Z$3)*L13)</f>
        <v>1.1568000000000001</v>
      </c>
      <c r="AA13" s="278">
        <f>W13*Y13*R13/Z13 / AB83</f>
        <v>-3.6689246631348591E-5</v>
      </c>
      <c r="AB13" s="135"/>
    </row>
    <row r="14" spans="1:28" x14ac:dyDescent="0.2">
      <c r="A14" s="120"/>
      <c r="B14" s="120">
        <v>3988</v>
      </c>
      <c r="C14" s="120" t="s">
        <v>176</v>
      </c>
      <c r="D14" s="120" t="str">
        <f>_xll.BDP(C14,$D$3)</f>
        <v>EUR</v>
      </c>
      <c r="E14" s="120" t="s">
        <v>370</v>
      </c>
      <c r="F14" s="121">
        <f>_xll.BDP(C14,$F$3)</f>
        <v>26.28</v>
      </c>
      <c r="G14" s="121">
        <f>_xll.BDP(C14,$G$3)</f>
        <v>26.54</v>
      </c>
      <c r="H14" s="122">
        <f>IF(OR(OR(G14="#N/A N/A",G14="#N/A Real Time"),OR(F14="#N/A N/A",F14="#N/A Real Time")),0,  G14 - F14)</f>
        <v>0.25999999999999801</v>
      </c>
      <c r="I14" s="123">
        <f>IF(OR(F14=0,F14="#N/A N/A"),0,H14 / F14*100)</f>
        <v>0.98934550989344738</v>
      </c>
      <c r="J14" s="124">
        <v>199239</v>
      </c>
      <c r="K14" s="120" t="str">
        <f>CONCATENATE(D83,D14, " Curncy")</f>
        <v>GBPEUR Curncy</v>
      </c>
      <c r="L14" s="120">
        <f>IF(D14 = D83,1,_xll.BDP(K14,$L$3))</f>
        <v>1</v>
      </c>
      <c r="M14" s="260">
        <f>IF(D14 = D83,1,_xll.BDP(K14,$M$3)*L14)</f>
        <v>1.1578999999999999</v>
      </c>
      <c r="N14" s="126">
        <f>H14*J14*R14/M14</f>
        <v>44738.008463597558</v>
      </c>
      <c r="O14" s="268">
        <f>N14 / U83</f>
        <v>2.0874650480508261E-4</v>
      </c>
      <c r="P14" s="128">
        <f>IF(OR(OR(J14=0,G14 = "#N/A N/A"),G14="#N/A Real Time"),0,G14*J14*R14/M14)</f>
        <v>4566718.2485534158</v>
      </c>
      <c r="Q14" s="273">
        <f>P14 / U83*100</f>
        <v>2.130820091356513</v>
      </c>
      <c r="R14" s="120">
        <f>IF(EXACT(D14,UPPER(D14)),1,0.01)/T14</f>
        <v>1</v>
      </c>
      <c r="S14" s="120">
        <v>0</v>
      </c>
      <c r="T14" s="120">
        <v>1</v>
      </c>
      <c r="U14" s="120"/>
      <c r="V14" s="130">
        <f>_xll.BDH(C14,$V$3,$D$1,$D$1)</f>
        <v>26.32</v>
      </c>
      <c r="W14" s="130">
        <f>IF(OR(OR(F14="#N/A N/A",F14="#N/A Real Time"),OR(V14="#N/A N/A",V14="#N/A Real Time")),0,  F14 - V14)</f>
        <v>-3.9999999999999147E-2</v>
      </c>
      <c r="X14" s="177">
        <f>IF(OR(V14=0,V14="#N/A N/A"),0,W14 / V14*100)</f>
        <v>-0.15197568389057428</v>
      </c>
      <c r="Y14" s="132">
        <v>199239</v>
      </c>
      <c r="Z14" s="133">
        <f>IF(D14 = D83,1,_xll.BDP(K14,$Z$3)*L14)</f>
        <v>1.1568000000000001</v>
      </c>
      <c r="AA14" s="278">
        <f>W14*Y14*R14/Z14 / AB83</f>
        <v>-3.2239255577238823E-5</v>
      </c>
      <c r="AB14" s="135"/>
    </row>
    <row r="15" spans="1:28" x14ac:dyDescent="0.2">
      <c r="A15" s="102" t="s">
        <v>1413</v>
      </c>
      <c r="B15" s="102"/>
      <c r="C15" s="102"/>
      <c r="D15" s="102"/>
      <c r="E15" s="102" t="s">
        <v>175</v>
      </c>
      <c r="F15" s="136"/>
      <c r="G15" s="136"/>
      <c r="H15" s="137"/>
      <c r="I15" s="138"/>
      <c r="J15" s="139"/>
      <c r="K15" s="102"/>
      <c r="L15" s="102"/>
      <c r="M15" s="263"/>
      <c r="N15" s="158">
        <f xml:space="preserve"> SUM(N12:N14)</f>
        <v>46696.208653596725</v>
      </c>
      <c r="O15" s="270">
        <f xml:space="preserve"> SUM(O12:O14)</f>
        <v>2.1788342125284046E-4</v>
      </c>
      <c r="P15" s="141">
        <f xml:space="preserve"> SUM(P12:P14)</f>
        <v>5197258.7097331379</v>
      </c>
      <c r="Q15" s="275">
        <f xml:space="preserve"> SUM(Q12:Q14)</f>
        <v>2.4250288009743115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280">
        <f xml:space="preserve"> SUM(AA12:AA14)</f>
        <v>-6.8928502208587408E-5</v>
      </c>
      <c r="AB15" s="171"/>
    </row>
    <row r="16" spans="1:28" x14ac:dyDescent="0.2">
      <c r="A16" s="209"/>
      <c r="B16" s="209"/>
      <c r="C16" s="209"/>
      <c r="D16" s="209"/>
      <c r="E16" s="209"/>
      <c r="F16" s="210"/>
      <c r="G16" s="210"/>
      <c r="H16" s="211"/>
      <c r="I16" s="212"/>
      <c r="J16" s="213"/>
      <c r="K16" s="209"/>
      <c r="L16" s="209"/>
      <c r="M16" s="262"/>
      <c r="N16" s="214"/>
      <c r="O16" s="269"/>
      <c r="P16" s="216"/>
      <c r="Q16" s="274"/>
      <c r="R16" s="209"/>
      <c r="S16" s="209"/>
      <c r="T16" s="209"/>
      <c r="U16" s="209"/>
      <c r="V16" s="219"/>
      <c r="W16" s="219"/>
      <c r="X16" s="220"/>
      <c r="Y16" s="221"/>
      <c r="Z16" s="222"/>
      <c r="AA16" s="279"/>
      <c r="AB16" s="224"/>
    </row>
    <row r="17" spans="1:28" x14ac:dyDescent="0.2">
      <c r="A17" s="209"/>
      <c r="B17" s="120">
        <v>26542</v>
      </c>
      <c r="C17" s="120" t="s">
        <v>148</v>
      </c>
      <c r="D17" s="120" t="str">
        <f>_xll.BDP(C17,$D$3)</f>
        <v>USD</v>
      </c>
      <c r="E17" s="120" t="s">
        <v>355</v>
      </c>
      <c r="F17" s="121">
        <f>_xll.BDP(C17,$F$3)</f>
        <v>135.44</v>
      </c>
      <c r="G17" s="121">
        <f>_xll.BDP(C17,$G$3)</f>
        <v>135.09700000000001</v>
      </c>
      <c r="H17" s="122">
        <f>IF(OR(OR(G17="#N/A N/A",G17="#N/A Real Time"),OR(F17="#N/A N/A",F17="#N/A Real Time")),0,  G17 - F17)</f>
        <v>-0.34299999999998931</v>
      </c>
      <c r="I17" s="123">
        <f>IF(OR(F17=0,F17="#N/A N/A"),0,H17 / F17*100)</f>
        <v>-0.25324867099822013</v>
      </c>
      <c r="J17" s="124">
        <v>660000</v>
      </c>
      <c r="K17" s="120" t="str">
        <f>CONCATENATE(D83,D17, " Curncy")</f>
        <v>GBPUSD Curncy</v>
      </c>
      <c r="L17" s="120">
        <f>IF(D17 = D83,1,_xll.BDP(K17,$L$3))</f>
        <v>1</v>
      </c>
      <c r="M17" s="260">
        <f>IF(D17 = D83,1,_xll.BDP(K17,$M$3)*L17)</f>
        <v>1.31</v>
      </c>
      <c r="N17" s="126">
        <f>H17*J17*R17/M17</f>
        <v>-1728.0916030533813</v>
      </c>
      <c r="O17" s="268">
        <f>N17 / U83</f>
        <v>-8.0632351440929032E-6</v>
      </c>
      <c r="P17" s="128">
        <f>IF(OR(OR(J17=0,G17 = "#N/A N/A"),G17="#N/A Real Time"),0,G17*J17*R17/M17)</f>
        <v>680641.37404580158</v>
      </c>
      <c r="Q17" s="273">
        <f>P17 / U83*100</f>
        <v>0.31758567879345567</v>
      </c>
      <c r="R17" s="120">
        <f>IF(EXACT(D17,UPPER(D17)),1,0.01)/T17</f>
        <v>0.01</v>
      </c>
      <c r="S17" s="120">
        <v>4</v>
      </c>
      <c r="T17" s="120">
        <v>100</v>
      </c>
      <c r="U17" s="209"/>
      <c r="V17" s="130" t="str">
        <f>_xll.BDH(C17,$V$3,$D$1,$D$1)</f>
        <v>#N/A N/A</v>
      </c>
      <c r="W17" s="130">
        <f>IF(OR(OR(F17="#N/A N/A",F17="#N/A Real Time"),OR(V17="#N/A N/A",V17="#N/A Real Time")),0,  F17 - V17)</f>
        <v>0</v>
      </c>
      <c r="X17" s="177">
        <f>IF(OR(V17=0,V17="#N/A N/A"),0,W17 / V17*100)</f>
        <v>0</v>
      </c>
      <c r="Y17" s="132">
        <v>660000</v>
      </c>
      <c r="Z17" s="133">
        <f>IF(D17 = D83,1,_xll.BDP(K17,$Z$3)*L17)</f>
        <v>1.3073999999999999</v>
      </c>
      <c r="AA17" s="278">
        <f>W17*Y17*R17/Z17 / AB83</f>
        <v>0</v>
      </c>
      <c r="AB17" s="224"/>
    </row>
    <row r="18" spans="1:28" x14ac:dyDescent="0.2">
      <c r="A18" s="102" t="s">
        <v>1561</v>
      </c>
      <c r="B18" s="102"/>
      <c r="C18" s="102"/>
      <c r="D18" s="102"/>
      <c r="E18" s="102" t="s">
        <v>161</v>
      </c>
      <c r="F18" s="136"/>
      <c r="G18" s="136"/>
      <c r="H18" s="137"/>
      <c r="I18" s="138"/>
      <c r="J18" s="139"/>
      <c r="K18" s="102"/>
      <c r="L18" s="102"/>
      <c r="M18" s="263"/>
      <c r="N18" s="158">
        <f xml:space="preserve"> SUM(N16:N17)</f>
        <v>-1728.0916030533813</v>
      </c>
      <c r="O18" s="270">
        <f xml:space="preserve"> SUM(O16:O17)</f>
        <v>-8.0632351440929032E-6</v>
      </c>
      <c r="P18" s="141">
        <f xml:space="preserve"> SUM(P16:P17)</f>
        <v>680641.37404580158</v>
      </c>
      <c r="Q18" s="275">
        <f xml:space="preserve"> SUM(Q16:Q17)</f>
        <v>0.31758567879345567</v>
      </c>
      <c r="R18" s="102"/>
      <c r="S18" s="102"/>
      <c r="T18" s="102"/>
      <c r="U18" s="102"/>
      <c r="V18" s="144"/>
      <c r="W18" s="144"/>
      <c r="X18" s="178"/>
      <c r="Y18" s="145"/>
      <c r="Z18" s="146"/>
      <c r="AA18" s="280">
        <f xml:space="preserve"> SUM(AA16:AA17)</f>
        <v>0</v>
      </c>
      <c r="AB18" s="171"/>
    </row>
    <row r="19" spans="1:28" x14ac:dyDescent="0.2">
      <c r="A19" s="209"/>
      <c r="B19" s="209"/>
      <c r="C19" s="209"/>
      <c r="D19" s="209"/>
      <c r="E19" s="209"/>
      <c r="F19" s="210"/>
      <c r="G19" s="210"/>
      <c r="H19" s="211"/>
      <c r="I19" s="212"/>
      <c r="J19" s="213"/>
      <c r="K19" s="209"/>
      <c r="L19" s="209"/>
      <c r="M19" s="262"/>
      <c r="N19" s="214"/>
      <c r="O19" s="269"/>
      <c r="P19" s="216"/>
      <c r="Q19" s="274"/>
      <c r="R19" s="209"/>
      <c r="S19" s="209"/>
      <c r="T19" s="209"/>
      <c r="U19" s="209"/>
      <c r="V19" s="219"/>
      <c r="W19" s="219"/>
      <c r="X19" s="220"/>
      <c r="Y19" s="221"/>
      <c r="Z19" s="222"/>
      <c r="AA19" s="279"/>
      <c r="AB19" s="224"/>
    </row>
    <row r="20" spans="1:28" x14ac:dyDescent="0.2">
      <c r="A20" s="209"/>
      <c r="B20" s="120">
        <v>6885</v>
      </c>
      <c r="C20" s="120" t="s">
        <v>1479</v>
      </c>
      <c r="D20" s="120" t="str">
        <f>_xll.BDP(C20,$D$3)</f>
        <v>EUR</v>
      </c>
      <c r="E20" s="120" t="s">
        <v>1480</v>
      </c>
      <c r="F20" s="121">
        <f>_xll.BDP(C20,$F$3)</f>
        <v>1.64</v>
      </c>
      <c r="G20" s="121">
        <f>_xll.BDP(C20,$G$3)</f>
        <v>1.6419999999999999</v>
      </c>
      <c r="H20" s="122">
        <f>IF(OR(OR(G20="#N/A N/A",G20="#N/A Real Time"),OR(F20="#N/A N/A",F20="#N/A Real Time")),0,  G20 - F20)</f>
        <v>2.0000000000000018E-3</v>
      </c>
      <c r="I20" s="123">
        <f>IF(OR(F20=0,F20="#N/A N/A"),0,H20 / F20*100)</f>
        <v>0.12195121951219523</v>
      </c>
      <c r="J20" s="124">
        <v>476300</v>
      </c>
      <c r="K20" s="120" t="str">
        <f>CONCATENATE(D83,D20, " Curncy")</f>
        <v>GBPEUR Curncy</v>
      </c>
      <c r="L20" s="120">
        <f>IF(D20 = D83,1,_xll.BDP(K20,$L$3))</f>
        <v>1</v>
      </c>
      <c r="M20" s="260">
        <f>IF(D20 = D83,1,_xll.BDP(K20,$M$3)*L20)</f>
        <v>1.1578999999999999</v>
      </c>
      <c r="N20" s="126">
        <f>H20*J20*R20/M20</f>
        <v>822.69626047154406</v>
      </c>
      <c r="O20" s="268">
        <f>N20 / U83</f>
        <v>3.83868157719591E-6</v>
      </c>
      <c r="P20" s="128">
        <f>IF(OR(OR(J20=0,G20 = "#N/A N/A"),G20="#N/A Real Time"),0,G20*J20*R20/M20)</f>
        <v>675433.62984713702</v>
      </c>
      <c r="Q20" s="273">
        <f>P20 / U83*100</f>
        <v>0.31515575748778396</v>
      </c>
      <c r="R20" s="120">
        <f>IF(EXACT(D20,UPPER(D20)),1,0.01)/T20</f>
        <v>1</v>
      </c>
      <c r="S20" s="120">
        <v>0</v>
      </c>
      <c r="T20" s="120">
        <v>1</v>
      </c>
      <c r="U20" s="209"/>
      <c r="V20" s="130">
        <f>_xll.BDH(C20,$V$3,$D$1,$D$1)</f>
        <v>1.649</v>
      </c>
      <c r="W20" s="130">
        <f>IF(OR(OR(F20="#N/A N/A",F20="#N/A Real Time"),OR(V20="#N/A N/A",V20="#N/A Real Time")),0,  F20 - V20)</f>
        <v>-9.000000000000119E-3</v>
      </c>
      <c r="X20" s="177">
        <f>IF(OR(V20=0,V20="#N/A N/A"),0,W20 / V20*100)</f>
        <v>-0.54578532443906114</v>
      </c>
      <c r="Y20" s="132">
        <v>476300</v>
      </c>
      <c r="Z20" s="133">
        <f>IF(D20 = D83,1,_xll.BDP(K20,$Z$3)*L20)</f>
        <v>1.1568000000000001</v>
      </c>
      <c r="AA20" s="278">
        <f>W20*Y20*R20/Z20 / AB83</f>
        <v>-1.7340984556607198E-5</v>
      </c>
      <c r="AB20" s="224"/>
    </row>
    <row r="21" spans="1:28" x14ac:dyDescent="0.2">
      <c r="A21" s="102" t="s">
        <v>1553</v>
      </c>
      <c r="B21" s="102"/>
      <c r="C21" s="102"/>
      <c r="D21" s="102"/>
      <c r="E21" s="102" t="s">
        <v>150</v>
      </c>
      <c r="F21" s="136"/>
      <c r="G21" s="136"/>
      <c r="H21" s="137"/>
      <c r="I21" s="138"/>
      <c r="J21" s="139"/>
      <c r="K21" s="102"/>
      <c r="L21" s="102"/>
      <c r="M21" s="263"/>
      <c r="N21" s="158">
        <f xml:space="preserve"> SUM(N19:N20)</f>
        <v>822.69626047154406</v>
      </c>
      <c r="O21" s="270">
        <f xml:space="preserve"> SUM(O19:O20)</f>
        <v>3.83868157719591E-6</v>
      </c>
      <c r="P21" s="141">
        <f xml:space="preserve"> SUM(P19:P20)</f>
        <v>675433.62984713702</v>
      </c>
      <c r="Q21" s="275">
        <f xml:space="preserve"> SUM(Q19:Q20)</f>
        <v>0.31515575748778396</v>
      </c>
      <c r="R21" s="102"/>
      <c r="S21" s="102"/>
      <c r="T21" s="102"/>
      <c r="U21" s="102"/>
      <c r="V21" s="144"/>
      <c r="W21" s="144"/>
      <c r="X21" s="178"/>
      <c r="Y21" s="145"/>
      <c r="Z21" s="146"/>
      <c r="AA21" s="280">
        <f xml:space="preserve"> SUM(AA19:AA20)</f>
        <v>-1.7340984556607198E-5</v>
      </c>
      <c r="AB21" s="171"/>
    </row>
    <row r="22" spans="1:28" x14ac:dyDescent="0.2">
      <c r="A22" s="120"/>
      <c r="B22" s="120"/>
      <c r="C22" s="120"/>
      <c r="D22" s="120"/>
      <c r="E22" s="120"/>
      <c r="F22" s="121"/>
      <c r="G22" s="121"/>
      <c r="H22" s="122"/>
      <c r="I22" s="123"/>
      <c r="J22" s="124"/>
      <c r="K22" s="120"/>
      <c r="L22" s="120"/>
      <c r="M22" s="260"/>
      <c r="N22" s="126"/>
      <c r="O22" s="268"/>
      <c r="P22" s="128"/>
      <c r="Q22" s="273"/>
      <c r="R22" s="120"/>
      <c r="S22" s="120"/>
      <c r="T22" s="120"/>
      <c r="U22" s="120"/>
      <c r="V22" s="130"/>
      <c r="W22" s="130"/>
      <c r="X22" s="131"/>
      <c r="Y22" s="132"/>
      <c r="Z22" s="133"/>
      <c r="AA22" s="278"/>
      <c r="AB22" s="135"/>
    </row>
    <row r="23" spans="1:28" x14ac:dyDescent="0.2">
      <c r="A23" s="120"/>
      <c r="B23" s="120">
        <v>25510</v>
      </c>
      <c r="C23" s="120" t="s">
        <v>1652</v>
      </c>
      <c r="D23" s="120" t="str">
        <f>_xll.BDP(C23,$D$3)</f>
        <v>JPY</v>
      </c>
      <c r="E23" s="120" t="s">
        <v>1653</v>
      </c>
      <c r="F23" s="121">
        <f>_xll.BDP(C23,$F$3)</f>
        <v>3550</v>
      </c>
      <c r="G23" s="121">
        <f>_xll.BDP(C23,$G$3)</f>
        <v>3580</v>
      </c>
      <c r="H23" s="122">
        <f>IF(OR(OR(G23="#N/A N/A",G23="#N/A Real Time"),OR(F23="#N/A N/A",F23="#N/A Real Time")),0,  G23 - F23)</f>
        <v>30</v>
      </c>
      <c r="I23" s="123">
        <f>IF(OR(F23=0,F23="#N/A N/A"),0,H23 / F23*100)</f>
        <v>0.84507042253521114</v>
      </c>
      <c r="J23" s="124">
        <v>27675</v>
      </c>
      <c r="K23" s="120" t="str">
        <f>CONCATENATE(D83,D23, " Curncy")</f>
        <v>GBPJPY Curncy</v>
      </c>
      <c r="L23" s="120">
        <f>IF(D23 = D83,1,_xll.BDP(K23,$L$3))</f>
        <v>1</v>
      </c>
      <c r="M23" s="260">
        <f>IF(D23 = D83,1,_xll.BDP(K23,$M$3)*L23)</f>
        <v>146.66</v>
      </c>
      <c r="N23" s="126">
        <f>H23*J23*R23/M23</f>
        <v>5661.0527751261425</v>
      </c>
      <c r="O23" s="268">
        <f>N23 / U83</f>
        <v>2.6414340309453917E-5</v>
      </c>
      <c r="P23" s="128">
        <f>IF(OR(OR(J23=0,G23 = "#N/A N/A"),G23="#N/A Real Time"),0,G23*J23*R23/M23)</f>
        <v>675552.29783171962</v>
      </c>
      <c r="Q23" s="273">
        <f>P23 / U83*100</f>
        <v>0.31521112769281667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3680</v>
      </c>
      <c r="W23" s="130">
        <f>IF(OR(OR(F23="#N/A N/A",F23="#N/A Real Time"),OR(V23="#N/A N/A",V23="#N/A Real Time")),0,  F23 - V23)</f>
        <v>-130</v>
      </c>
      <c r="X23" s="177">
        <f>IF(OR(V23=0,V23="#N/A N/A"),0,W23 / V23*100)</f>
        <v>-3.5326086956521738</v>
      </c>
      <c r="Y23" s="132">
        <v>27675</v>
      </c>
      <c r="Z23" s="133">
        <f>IF(D23 = D83,1,_xll.BDP(K23,$Z$3)*L23)</f>
        <v>146.47999999999999</v>
      </c>
      <c r="AA23" s="278">
        <f>W23*Y23*R23/Z23 / AB83</f>
        <v>-1.1493745883237101E-4</v>
      </c>
      <c r="AB23" s="135"/>
    </row>
    <row r="24" spans="1:28" x14ac:dyDescent="0.2">
      <c r="A24" s="120"/>
      <c r="B24" s="120">
        <v>25511</v>
      </c>
      <c r="C24" s="120" t="s">
        <v>421</v>
      </c>
      <c r="D24" s="120" t="str">
        <f>_xll.BDP(C24,$D$3)</f>
        <v>JPY</v>
      </c>
      <c r="E24" s="120" t="s">
        <v>1474</v>
      </c>
      <c r="F24" s="121">
        <f>_xll.BDP(C24,$F$3)</f>
        <v>535.9</v>
      </c>
      <c r="G24" s="121">
        <f>_xll.BDP(C24,$G$3)</f>
        <v>544.20000000000005</v>
      </c>
      <c r="H24" s="122">
        <f>IF(OR(OR(G24="#N/A N/A",G24="#N/A Real Time"),OR(F24="#N/A N/A",F24="#N/A Real Time")),0,  G24 - F24)</f>
        <v>8.3000000000000682</v>
      </c>
      <c r="I24" s="123">
        <f>IF(OR(F24=0,F24="#N/A N/A"),0,H24 / F24*100)</f>
        <v>1.5487964172420357</v>
      </c>
      <c r="J24" s="124">
        <v>1372922</v>
      </c>
      <c r="K24" s="120" t="str">
        <f>CONCATENATE(D83,D24, " Curncy")</f>
        <v>GBPJPY Curncy</v>
      </c>
      <c r="L24" s="120">
        <f>IF(D24 = D83,1,_xll.BDP(K24,$L$3))</f>
        <v>1</v>
      </c>
      <c r="M24" s="260">
        <f>IF(D24 = D83,1,_xll.BDP(K24,$M$3)*L24)</f>
        <v>146.66</v>
      </c>
      <c r="N24" s="126">
        <f>H24*J24*R24/M24</f>
        <v>77698.435837993267</v>
      </c>
      <c r="O24" s="268">
        <f>N24 / U83</f>
        <v>3.6253909074205595E-4</v>
      </c>
      <c r="P24" s="128">
        <f>IF(OR(OR(J24=0,G24 = "#N/A N/A"),G24="#N/A Real Time"),0,G24*J24*R24/M24)</f>
        <v>5094396.238919952</v>
      </c>
      <c r="Q24" s="273">
        <f>P24 / U83*100</f>
        <v>2.3770334118292205</v>
      </c>
      <c r="R24" s="120">
        <f>IF(EXACT(D24,UPPER(D24)),1,0.01)/T24</f>
        <v>1</v>
      </c>
      <c r="S24" s="120">
        <v>0</v>
      </c>
      <c r="T24" s="120">
        <v>1</v>
      </c>
      <c r="U24" s="120"/>
      <c r="V24" s="130">
        <f>_xll.BDH(C24,$V$3,$D$1,$D$1)</f>
        <v>545.70000000000005</v>
      </c>
      <c r="W24" s="130">
        <f>IF(OR(OR(F24="#N/A N/A",F24="#N/A Real Time"),OR(V24="#N/A N/A",V24="#N/A Real Time")),0,  F24 - V24)</f>
        <v>-9.8000000000000682</v>
      </c>
      <c r="X24" s="177">
        <f>IF(OR(V24=0,V24="#N/A N/A"),0,W24 / V24*100)</f>
        <v>-1.7958585303280312</v>
      </c>
      <c r="Y24" s="132">
        <v>1372922</v>
      </c>
      <c r="Z24" s="133">
        <f>IF(D24 = D83,1,_xll.BDP(K24,$Z$3)*L24)</f>
        <v>146.47999999999999</v>
      </c>
      <c r="AA24" s="278">
        <f>W24*Y24*R24/Z24 / AB83</f>
        <v>-4.2983576551443656E-4</v>
      </c>
      <c r="AB24" s="135"/>
    </row>
    <row r="25" spans="1:28" x14ac:dyDescent="0.2">
      <c r="A25" s="120"/>
      <c r="B25" s="120">
        <v>27628</v>
      </c>
      <c r="C25" s="120" t="s">
        <v>787</v>
      </c>
      <c r="D25" s="120" t="str">
        <f>_xll.BDP(C25,$D$3)</f>
        <v>JPY</v>
      </c>
      <c r="E25" s="120" t="s">
        <v>833</v>
      </c>
      <c r="F25" s="121">
        <f>_xll.BDP(C25,$F$3)</f>
        <v>205</v>
      </c>
      <c r="G25" s="121">
        <f>_xll.BDP(C25,$G$3)</f>
        <v>211</v>
      </c>
      <c r="H25" s="122">
        <f>IF(OR(OR(G25="#N/A N/A",G25="#N/A Real Time"),OR(F25="#N/A N/A",F25="#N/A Real Time")),0,  G25 - F25)</f>
        <v>6</v>
      </c>
      <c r="I25" s="123">
        <f>IF(OR(F25=0,F25="#N/A N/A"),0,H25 / F25*100)</f>
        <v>2.9268292682926833</v>
      </c>
      <c r="J25" s="124">
        <v>4193600</v>
      </c>
      <c r="K25" s="120" t="str">
        <f>CONCATENATE(D83,D25, " Curncy")</f>
        <v>GBPJPY Curncy</v>
      </c>
      <c r="L25" s="120">
        <f>IF(D25 = D83,1,_xll.BDP(K25,$L$3))</f>
        <v>1</v>
      </c>
      <c r="M25" s="260">
        <f>IF(D25 = D83,1,_xll.BDP(K25,$M$3)*L25)</f>
        <v>146.66</v>
      </c>
      <c r="N25" s="126">
        <f>H25*J25*R25/M25</f>
        <v>171564.16200736398</v>
      </c>
      <c r="O25" s="268">
        <f>N25 / U83</f>
        <v>8.0051438136748653E-4</v>
      </c>
      <c r="P25" s="128">
        <f>IF(OR(OR(J25=0,G25 = "#N/A N/A"),G25="#N/A Real Time"),0,G25*J25*R25/M25)</f>
        <v>6033339.697258966</v>
      </c>
      <c r="Q25" s="273">
        <f>P25 / U83*100</f>
        <v>2.8151422411423273</v>
      </c>
      <c r="R25" s="120">
        <f>IF(EXACT(D25,UPPER(D25)),1,0.01)/T25</f>
        <v>1</v>
      </c>
      <c r="S25" s="120">
        <v>0</v>
      </c>
      <c r="T25" s="120">
        <v>1</v>
      </c>
      <c r="U25" s="120"/>
      <c r="V25" s="130">
        <f>_xll.BDH(C25,$V$3,$D$1,$D$1)</f>
        <v>208</v>
      </c>
      <c r="W25" s="130">
        <f>IF(OR(OR(F25="#N/A N/A",F25="#N/A Real Time"),OR(V25="#N/A N/A",V25="#N/A Real Time")),0,  F25 - V25)</f>
        <v>-3</v>
      </c>
      <c r="X25" s="177">
        <f>IF(OR(V25=0,V25="#N/A N/A"),0,W25 / V25*100)</f>
        <v>-1.4423076923076923</v>
      </c>
      <c r="Y25" s="132">
        <v>4193600</v>
      </c>
      <c r="Z25" s="133">
        <f>IF(D25 = D83,1,_xll.BDP(K25,$Z$3)*L25)</f>
        <v>146.47999999999999</v>
      </c>
      <c r="AA25" s="278">
        <f>W25*Y25*R25/Z25 / AB83</f>
        <v>-4.0191930569892108E-4</v>
      </c>
      <c r="AB25" s="135"/>
    </row>
    <row r="26" spans="1:28" x14ac:dyDescent="0.2">
      <c r="A26" s="120"/>
      <c r="B26" s="120">
        <v>22749</v>
      </c>
      <c r="C26" s="120" t="s">
        <v>143</v>
      </c>
      <c r="D26" s="120" t="str">
        <f>_xll.BDP(C26,$D$3)</f>
        <v>JPY</v>
      </c>
      <c r="E26" s="120" t="s">
        <v>352</v>
      </c>
      <c r="F26" s="121">
        <f>_xll.BDP(C26,$F$3)</f>
        <v>7999</v>
      </c>
      <c r="G26" s="121">
        <f>_xll.BDP(C26,$G$3)</f>
        <v>8152</v>
      </c>
      <c r="H26" s="122">
        <f>IF(OR(OR(G26="#N/A N/A",G26="#N/A Real Time"),OR(F26="#N/A N/A",F26="#N/A Real Time")),0,  G26 - F26)</f>
        <v>153</v>
      </c>
      <c r="I26" s="123">
        <f>IF(OR(F26=0,F26="#N/A N/A"),0,H26 / F26*100)</f>
        <v>1.9127390923865482</v>
      </c>
      <c r="J26" s="124">
        <v>356935</v>
      </c>
      <c r="K26" s="120" t="str">
        <f>CONCATENATE(D83,D26, " Curncy")</f>
        <v>GBPJPY Curncy</v>
      </c>
      <c r="L26" s="120">
        <f>IF(D26 = D83,1,_xll.BDP(K26,$L$3))</f>
        <v>1</v>
      </c>
      <c r="M26" s="260">
        <f>IF(D26 = D83,1,_xll.BDP(K26,$M$3)*L26)</f>
        <v>146.66</v>
      </c>
      <c r="N26" s="126">
        <f>H26*J26*R26/M26</f>
        <v>372365.02795581619</v>
      </c>
      <c r="O26" s="268">
        <f>N26 / U83</f>
        <v>1.7374465419190664E-3</v>
      </c>
      <c r="P26" s="128">
        <f>IF(OR(OR(J26=0,G26 = "#N/A N/A"),G26="#N/A Real Time"),0,G26*J26*R26/M26)</f>
        <v>19839998.090822309</v>
      </c>
      <c r="Q26" s="273">
        <f>P26 / U83*100</f>
        <v>9.2572968691008022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8076</v>
      </c>
      <c r="W26" s="130">
        <f>IF(OR(OR(F26="#N/A N/A",F26="#N/A Real Time"),OR(V26="#N/A N/A",V26="#N/A Real Time")),0,  F26 - V26)</f>
        <v>-77</v>
      </c>
      <c r="X26" s="177">
        <f>IF(OR(V26=0,V26="#N/A N/A"),0,W26 / V26*100)</f>
        <v>-0.95344229816740966</v>
      </c>
      <c r="Y26" s="132">
        <v>356935</v>
      </c>
      <c r="Z26" s="133">
        <f>IF(D26 = D83,1,_xll.BDP(K26,$Z$3)*L26)</f>
        <v>146.47999999999999</v>
      </c>
      <c r="AA26" s="278">
        <f>W26*Y26*R26/Z26 / AB83</f>
        <v>-8.7803225456510061E-4</v>
      </c>
      <c r="AB26" s="135"/>
    </row>
    <row r="27" spans="1:28" s="117" customFormat="1" ht="12" customHeight="1" x14ac:dyDescent="0.2">
      <c r="A27" s="120"/>
      <c r="B27" s="120">
        <v>21029</v>
      </c>
      <c r="C27" s="120" t="s">
        <v>803</v>
      </c>
      <c r="D27" s="120" t="str">
        <f>_xll.BDP(C27,$D$3)</f>
        <v>JPY</v>
      </c>
      <c r="E27" s="120" t="s">
        <v>847</v>
      </c>
      <c r="F27" s="121">
        <f>_xll.BDP(C27,$F$3)</f>
        <v>4890</v>
      </c>
      <c r="G27" s="121">
        <f>_xll.BDP(C27,$G$3)</f>
        <v>4915</v>
      </c>
      <c r="H27" s="122">
        <f>IF(OR(OR(G27="#N/A N/A",G27="#N/A Real Time"),OR(F27="#N/A N/A",F27="#N/A Real Time")),0,  G27 - F27)</f>
        <v>25</v>
      </c>
      <c r="I27" s="123">
        <f>IF(OR(F27=0,F27="#N/A N/A"),0,H27 / F27*100)</f>
        <v>0.5112474437627812</v>
      </c>
      <c r="J27" s="124">
        <v>28036</v>
      </c>
      <c r="K27" s="120" t="str">
        <f>CONCATENATE(D83,D27, " Curncy")</f>
        <v>GBPJPY Curncy</v>
      </c>
      <c r="L27" s="120">
        <f>IF(D27 = D83,1,_xll.BDP(K27,$L$3))</f>
        <v>1</v>
      </c>
      <c r="M27" s="260">
        <f>IF(D27 = D83,1,_xll.BDP(K27,$M$3)*L27)</f>
        <v>146.66</v>
      </c>
      <c r="N27" s="126">
        <f>H27*J27*R27/M27</f>
        <v>4779.080867312151</v>
      </c>
      <c r="O27" s="268">
        <f>N27 / U83</f>
        <v>2.2299079943265584E-5</v>
      </c>
      <c r="P27" s="128">
        <f>IF(OR(OR(J27=0,G27 = "#N/A N/A"),G27="#N/A Real Time"),0,G27*J27*R27/M27)</f>
        <v>939567.29851356882</v>
      </c>
      <c r="Q27" s="273">
        <f>P27 / U83*100</f>
        <v>0.43839991168460135</v>
      </c>
      <c r="R27" s="120">
        <f>IF(EXACT(D27,UPPER(D27)),1,0.01)/T27</f>
        <v>1</v>
      </c>
      <c r="S27" s="120">
        <v>0</v>
      </c>
      <c r="T27" s="120">
        <v>1</v>
      </c>
      <c r="U27" s="120"/>
      <c r="V27" s="130">
        <f>_xll.BDH(C27,$V$3,$D$1,$D$1)</f>
        <v>4875</v>
      </c>
      <c r="W27" s="130">
        <f>IF(OR(OR(F27="#N/A N/A",F27="#N/A Real Time"),OR(V27="#N/A N/A",V27="#N/A Real Time")),0,  F27 - V27)</f>
        <v>15</v>
      </c>
      <c r="X27" s="177">
        <f>IF(OR(V27=0,V27="#N/A N/A"),0,W27 / V27*100)</f>
        <v>0.30769230769230771</v>
      </c>
      <c r="Y27" s="132">
        <v>28036</v>
      </c>
      <c r="Z27" s="133">
        <f>IF(D27 = D83,1,_xll.BDP(K27,$Z$3)*L27)</f>
        <v>146.47999999999999</v>
      </c>
      <c r="AA27" s="278">
        <f>W27*Y27*R27/Z27 / AB83</f>
        <v>1.3435007695744647E-5</v>
      </c>
      <c r="AB27" s="135"/>
    </row>
    <row r="28" spans="1:28" x14ac:dyDescent="0.2">
      <c r="A28" s="102" t="s">
        <v>1414</v>
      </c>
      <c r="B28" s="102"/>
      <c r="C28" s="102"/>
      <c r="D28" s="102"/>
      <c r="E28" s="102" t="s">
        <v>21</v>
      </c>
      <c r="F28" s="136"/>
      <c r="G28" s="136"/>
      <c r="H28" s="137"/>
      <c r="I28" s="138"/>
      <c r="J28" s="139"/>
      <c r="K28" s="102"/>
      <c r="L28" s="102"/>
      <c r="M28" s="263"/>
      <c r="N28" s="158">
        <f xml:space="preserve"> SUM(N22:N27)</f>
        <v>632067.75944361172</v>
      </c>
      <c r="O28" s="270">
        <f xml:space="preserve"> SUM(O22:O27)</f>
        <v>2.9492134342813279E-3</v>
      </c>
      <c r="P28" s="141">
        <f xml:space="preserve"> SUM(P22:P27)</f>
        <v>32582853.623346515</v>
      </c>
      <c r="Q28" s="275">
        <f xml:space="preserve"> SUM(Q22:Q27)</f>
        <v>15.20308356144977</v>
      </c>
      <c r="R28" s="102"/>
      <c r="S28" s="102"/>
      <c r="T28" s="102"/>
      <c r="U28" s="102"/>
      <c r="V28" s="144"/>
      <c r="W28" s="144"/>
      <c r="X28" s="178"/>
      <c r="Y28" s="145"/>
      <c r="Z28" s="146"/>
      <c r="AA28" s="280">
        <f xml:space="preserve"> SUM(AA22:AA27)</f>
        <v>-1.8112897769150846E-3</v>
      </c>
      <c r="AB28" s="171"/>
    </row>
    <row r="29" spans="1:28" x14ac:dyDescent="0.2">
      <c r="A29" s="120"/>
      <c r="B29" s="120"/>
      <c r="C29" s="120"/>
      <c r="D29" s="120"/>
      <c r="E29" s="120"/>
      <c r="F29" s="121"/>
      <c r="G29" s="121"/>
      <c r="H29" s="122"/>
      <c r="I29" s="123"/>
      <c r="J29" s="124"/>
      <c r="K29" s="120"/>
      <c r="L29" s="120"/>
      <c r="M29" s="260"/>
      <c r="N29" s="126"/>
      <c r="O29" s="268"/>
      <c r="P29" s="128"/>
      <c r="Q29" s="273"/>
      <c r="R29" s="120"/>
      <c r="S29" s="120"/>
      <c r="T29" s="120"/>
      <c r="U29" s="120"/>
      <c r="V29" s="130"/>
      <c r="W29" s="130"/>
      <c r="X29" s="131"/>
      <c r="Y29" s="132"/>
      <c r="Z29" s="133"/>
      <c r="AA29" s="278"/>
      <c r="AB29" s="135"/>
    </row>
    <row r="30" spans="1:28" x14ac:dyDescent="0.2">
      <c r="A30" s="120"/>
      <c r="B30" s="120">
        <v>24498</v>
      </c>
      <c r="C30" s="120" t="s">
        <v>135</v>
      </c>
      <c r="D30" s="120" t="str">
        <f>_xll.BDP(C30,$D$3)</f>
        <v>NOK</v>
      </c>
      <c r="E30" s="120" t="s">
        <v>310</v>
      </c>
      <c r="F30" s="121">
        <f>_xll.BDP(C30,$F$3)</f>
        <v>306.8</v>
      </c>
      <c r="G30" s="121">
        <f>_xll.BDP(C30,$G$3)</f>
        <v>306.10000000000002</v>
      </c>
      <c r="H30" s="122">
        <f>IF(OR(OR(G30="#N/A N/A",G30="#N/A Real Time"),OR(F30="#N/A N/A",F30="#N/A Real Time")),0,  G30 - F30)</f>
        <v>-0.69999999999998863</v>
      </c>
      <c r="I30" s="123">
        <f>IF(OR(F30=0,F30="#N/A N/A"),0,H30 / F30*100)</f>
        <v>-0.22816166883963124</v>
      </c>
      <c r="J30" s="124">
        <v>298530</v>
      </c>
      <c r="K30" s="120" t="str">
        <f>CONCATENATE(D83,D30, " Curncy")</f>
        <v>GBPNOK Curncy</v>
      </c>
      <c r="L30" s="120">
        <f>IF(D30 = D83,1,_xll.BDP(K30,$L$3))</f>
        <v>1</v>
      </c>
      <c r="M30" s="260">
        <f>IF(D30 = D83,1,_xll.BDP(K30,$M$3)*L30)</f>
        <v>11.131399999999999</v>
      </c>
      <c r="N30" s="126">
        <f>H30*J30*R30/M30</f>
        <v>-18773.110300590815</v>
      </c>
      <c r="O30" s="268">
        <f>N30 / U83</f>
        <v>-8.7594895127200269E-5</v>
      </c>
      <c r="P30" s="128">
        <f>IF(OR(OR(J30=0,G30 = "#N/A N/A"),G30="#N/A Real Time"),0,G30*J30*R30/M30)</f>
        <v>8209212.9471584894</v>
      </c>
      <c r="Q30" s="273">
        <f>P30 / U83*100</f>
        <v>3.8303996283480628</v>
      </c>
      <c r="R30" s="120">
        <f>IF(EXACT(D30,UPPER(D30)),1,0.01)/T30</f>
        <v>1</v>
      </c>
      <c r="S30" s="120">
        <v>0</v>
      </c>
      <c r="T30" s="120">
        <v>1</v>
      </c>
      <c r="U30" s="120"/>
      <c r="V30" s="130">
        <f>_xll.BDH(C30,$V$3,$D$1,$D$1)</f>
        <v>308.7</v>
      </c>
      <c r="W30" s="130">
        <f>IF(OR(OR(F30="#N/A N/A",F30="#N/A Real Time"),OR(V30="#N/A N/A",V30="#N/A Real Time")),0,  F30 - V30)</f>
        <v>-1.8999999999999773</v>
      </c>
      <c r="X30" s="177">
        <f>IF(OR(V30=0,V30="#N/A N/A"),0,W30 / V30*100)</f>
        <v>-0.61548428895366936</v>
      </c>
      <c r="Y30" s="132">
        <v>298530</v>
      </c>
      <c r="Z30" s="133">
        <f>IF(D30 = D83,1,_xll.BDP(K30,$Z$3)*L30)</f>
        <v>11.097200000000001</v>
      </c>
      <c r="AA30" s="278">
        <f>W30*Y30*R30/Z30 / AB83</f>
        <v>-2.391867452553106E-4</v>
      </c>
      <c r="AB30" s="135"/>
    </row>
    <row r="31" spans="1:28" x14ac:dyDescent="0.2">
      <c r="A31" s="209"/>
      <c r="B31" s="120">
        <v>565</v>
      </c>
      <c r="C31" s="120" t="s">
        <v>133</v>
      </c>
      <c r="D31" s="120" t="str">
        <f>_xll.BDP(C31,$D$3)</f>
        <v>NOK</v>
      </c>
      <c r="E31" s="120" t="s">
        <v>301</v>
      </c>
      <c r="F31" s="121">
        <f>_xll.BDP(C31,$F$3)</f>
        <v>67.05</v>
      </c>
      <c r="G31" s="121">
        <f>_xll.BDP(C31,$G$3)</f>
        <v>66.3</v>
      </c>
      <c r="H31" s="122">
        <f>IF(OR(OR(G31="#N/A N/A",G31="#N/A Real Time"),OR(F31="#N/A N/A",F31="#N/A Real Time")),0,  G31 - F31)</f>
        <v>-0.75</v>
      </c>
      <c r="I31" s="123">
        <f>IF(OR(F31=0,F31="#N/A N/A"),0,H31 / F31*100)</f>
        <v>-1.1185682326621924</v>
      </c>
      <c r="J31" s="124">
        <v>648214</v>
      </c>
      <c r="K31" s="120" t="str">
        <f>CONCATENATE(D83,D31, " Curncy")</f>
        <v>GBPNOK Curncy</v>
      </c>
      <c r="L31" s="120">
        <f>IF(D31 = D83,1,_xll.BDP(K31,$L$3))</f>
        <v>1</v>
      </c>
      <c r="M31" s="260">
        <f>IF(D31 = D83,1,_xll.BDP(K31,$M$3)*L31)</f>
        <v>11.131399999999999</v>
      </c>
      <c r="N31" s="126">
        <f>H31*J31*R31/M31</f>
        <v>-43674.695006917369</v>
      </c>
      <c r="O31" s="268">
        <f>N31 / U83</f>
        <v>-2.0378510899832006E-4</v>
      </c>
      <c r="P31" s="128">
        <f>IF(OR(OR(J31=0,G31 = "#N/A N/A"),G31="#N/A Real Time"),0,G31*J31*R31/M31)</f>
        <v>3860843.0386114954</v>
      </c>
      <c r="Q31" s="273">
        <f>P31 / U83*100</f>
        <v>1.8014603635451494</v>
      </c>
      <c r="R31" s="120">
        <f>IF(EXACT(D31,UPPER(D31)),1,0.01)/T31</f>
        <v>1</v>
      </c>
      <c r="S31" s="120">
        <v>0</v>
      </c>
      <c r="T31" s="120">
        <v>1</v>
      </c>
      <c r="U31" s="209"/>
      <c r="V31" s="130">
        <f>_xll.BDH(C31,$V$3,$D$1,$D$1)</f>
        <v>66.2</v>
      </c>
      <c r="W31" s="130">
        <f>IF(OR(OR(F31="#N/A N/A",F31="#N/A Real Time"),OR(V31="#N/A N/A",V31="#N/A Real Time")),0,  F31 - V31)</f>
        <v>0.84999999999999432</v>
      </c>
      <c r="X31" s="177">
        <f>IF(OR(V31=0,V31="#N/A N/A"),0,W31 / V31*100)</f>
        <v>1.2839879154078464</v>
      </c>
      <c r="Y31" s="132">
        <v>648214</v>
      </c>
      <c r="Z31" s="133">
        <f>IF(D31 = D83,1,_xll.BDP(K31,$Z$3)*L31)</f>
        <v>11.097200000000001</v>
      </c>
      <c r="AA31" s="278">
        <f>W31*Y31*R31/Z31 / AB83</f>
        <v>2.3234474778271021E-4</v>
      </c>
      <c r="AB31" s="224"/>
    </row>
    <row r="32" spans="1:28" x14ac:dyDescent="0.2">
      <c r="A32" s="209"/>
      <c r="B32" s="120">
        <v>26989</v>
      </c>
      <c r="C32" s="120" t="s">
        <v>132</v>
      </c>
      <c r="D32" s="120" t="str">
        <f>_xll.BDP(C32,$D$3)</f>
        <v>NOK</v>
      </c>
      <c r="E32" s="120" t="s">
        <v>287</v>
      </c>
      <c r="F32" s="121">
        <f>_xll.BDP(C32,$F$3)</f>
        <v>57</v>
      </c>
      <c r="G32" s="121">
        <f>_xll.BDP(C32,$G$3)</f>
        <v>56.4</v>
      </c>
      <c r="H32" s="122">
        <f>IF(OR(OR(G32="#N/A N/A",G32="#N/A Real Time"),OR(F32="#N/A N/A",F32="#N/A Real Time")),0,  G32 - F32)</f>
        <v>-0.60000000000000142</v>
      </c>
      <c r="I32" s="123">
        <f>IF(OR(F32=0,F32="#N/A N/A"),0,H32 / F32*100)</f>
        <v>-1.052631578947371</v>
      </c>
      <c r="J32" s="124">
        <v>18083</v>
      </c>
      <c r="K32" s="120" t="str">
        <f>CONCATENATE(D83,D32, " Curncy")</f>
        <v>GBPNOK Curncy</v>
      </c>
      <c r="L32" s="120">
        <f>IF(D32 = D83,1,_xll.BDP(K32,$L$3))</f>
        <v>1</v>
      </c>
      <c r="M32" s="260">
        <f>IF(D32 = D83,1,_xll.BDP(K32,$M$3)*L32)</f>
        <v>11.131399999999999</v>
      </c>
      <c r="N32" s="126">
        <f>H32*J32*R32/M32</f>
        <v>-974.70219379413436</v>
      </c>
      <c r="O32" s="268">
        <f>N32 / U83</f>
        <v>-4.547937719353955E-6</v>
      </c>
      <c r="P32" s="128">
        <f>IF(OR(OR(J32=0,G32 = "#N/A N/A"),G32="#N/A Real Time"),0,G32*J32*R32/M32)</f>
        <v>91622.006216648399</v>
      </c>
      <c r="Q32" s="273">
        <f>P32 / U83*100</f>
        <v>4.2750614561927067E-2</v>
      </c>
      <c r="R32" s="120">
        <f>IF(EXACT(D32,UPPER(D32)),1,0.01)/T32</f>
        <v>1</v>
      </c>
      <c r="S32" s="120">
        <v>0</v>
      </c>
      <c r="T32" s="120">
        <v>1</v>
      </c>
      <c r="U32" s="209"/>
      <c r="V32" s="130">
        <f>_xll.BDH(C32,$V$3,$D$1,$D$1)</f>
        <v>58.5</v>
      </c>
      <c r="W32" s="130">
        <f>IF(OR(OR(F32="#N/A N/A",F32="#N/A Real Time"),OR(V32="#N/A N/A",V32="#N/A Real Time")),0,  F32 - V32)</f>
        <v>-1.5</v>
      </c>
      <c r="X32" s="177">
        <f>IF(OR(V32=0,V32="#N/A N/A"),0,W32 / V32*100)</f>
        <v>-2.5641025641025639</v>
      </c>
      <c r="Y32" s="132">
        <v>18083</v>
      </c>
      <c r="Z32" s="133">
        <f>IF(D32 = D83,1,_xll.BDP(K32,$Z$3)*L32)</f>
        <v>11.097200000000001</v>
      </c>
      <c r="AA32" s="278">
        <f>W32*Y32*R32/Z32 / AB83</f>
        <v>-1.1438189006267112E-5</v>
      </c>
      <c r="AB32" s="224"/>
    </row>
    <row r="33" spans="1:28" x14ac:dyDescent="0.2">
      <c r="A33" s="209"/>
      <c r="B33" s="120">
        <v>2014</v>
      </c>
      <c r="C33" s="120" t="s">
        <v>130</v>
      </c>
      <c r="D33" s="120" t="str">
        <f>_xll.BDP(C33,$D$3)</f>
        <v>NOK</v>
      </c>
      <c r="E33" s="120" t="s">
        <v>346</v>
      </c>
      <c r="F33" s="121">
        <f>_xll.BDP(C33,$F$3)</f>
        <v>83.1</v>
      </c>
      <c r="G33" s="121">
        <f>_xll.BDP(C33,$G$3)</f>
        <v>81.650000000000006</v>
      </c>
      <c r="H33" s="122">
        <f>IF(OR(OR(G33="#N/A N/A",G33="#N/A Real Time"),OR(F33="#N/A N/A",F33="#N/A Real Time")),0,  G33 - F33)</f>
        <v>-1.4499999999999886</v>
      </c>
      <c r="I33" s="123">
        <f>IF(OR(F33=0,F33="#N/A N/A"),0,H33 / F33*100)</f>
        <v>-1.7448856799037169</v>
      </c>
      <c r="J33" s="124">
        <v>623980</v>
      </c>
      <c r="K33" s="120" t="str">
        <f>CONCATENATE(D83,D33, " Curncy")</f>
        <v>GBPNOK Curncy</v>
      </c>
      <c r="L33" s="120">
        <f>IF(D33 = D83,1,_xll.BDP(K33,$L$3))</f>
        <v>1</v>
      </c>
      <c r="M33" s="260">
        <f>IF(D33 = D83,1,_xll.BDP(K33,$M$3)*L33)</f>
        <v>11.131399999999999</v>
      </c>
      <c r="N33" s="126">
        <f>H33*J33*R33/M33</f>
        <v>-81280.970947050053</v>
      </c>
      <c r="O33" s="268">
        <f>N33 / U83</f>
        <v>-3.7925511606458687E-4</v>
      </c>
      <c r="P33" s="128">
        <f>IF(OR(OR(J33=0,G33 = "#N/A N/A"),G33="#N/A Real Time"),0,G33*J33*R33/M33)</f>
        <v>4576959.5019494407</v>
      </c>
      <c r="Q33" s="273">
        <f>P33 / U83*100</f>
        <v>2.1355986363223285</v>
      </c>
      <c r="R33" s="120">
        <f>IF(EXACT(D33,UPPER(D33)),1,0.01)/T33</f>
        <v>1</v>
      </c>
      <c r="S33" s="120">
        <v>0</v>
      </c>
      <c r="T33" s="120">
        <v>1</v>
      </c>
      <c r="U33" s="209"/>
      <c r="V33" s="130">
        <f>_xll.BDH(C33,$V$3,$D$1,$D$1)</f>
        <v>83.05</v>
      </c>
      <c r="W33" s="130">
        <f>IF(OR(OR(F33="#N/A N/A",F33="#N/A Real Time"),OR(V33="#N/A N/A",V33="#N/A Real Time")),0,  F33 - V33)</f>
        <v>4.9999999999997158E-2</v>
      </c>
      <c r="X33" s="177">
        <f>IF(OR(V33=0,V33="#N/A N/A"),0,W33 / V33*100)</f>
        <v>6.0204695966281953E-2</v>
      </c>
      <c r="Y33" s="132">
        <v>623980</v>
      </c>
      <c r="Z33" s="133">
        <f>IF(D33 = D83,1,_xll.BDP(K33,$Z$3)*L33)</f>
        <v>11.097200000000001</v>
      </c>
      <c r="AA33" s="278">
        <f>W33*Y33*R33/Z33 / AB83</f>
        <v>1.3156373714041083E-5</v>
      </c>
      <c r="AB33" s="224"/>
    </row>
    <row r="34" spans="1:28" x14ac:dyDescent="0.2">
      <c r="A34" s="102" t="s">
        <v>1415</v>
      </c>
      <c r="B34" s="102"/>
      <c r="C34" s="102"/>
      <c r="D34" s="102"/>
      <c r="E34" s="102" t="s">
        <v>129</v>
      </c>
      <c r="F34" s="136"/>
      <c r="G34" s="136"/>
      <c r="H34" s="137"/>
      <c r="I34" s="138"/>
      <c r="J34" s="139"/>
      <c r="K34" s="102"/>
      <c r="L34" s="102"/>
      <c r="M34" s="263"/>
      <c r="N34" s="158">
        <f xml:space="preserve"> SUM(N29:N33)</f>
        <v>-144703.47844835237</v>
      </c>
      <c r="O34" s="270">
        <f xml:space="preserve"> SUM(O29:O33)</f>
        <v>-6.7518305790946118E-4</v>
      </c>
      <c r="P34" s="141">
        <f xml:space="preserve"> SUM(P29:P33)</f>
        <v>16738637.493936075</v>
      </c>
      <c r="Q34" s="275">
        <f xml:space="preserve"> SUM(Q29:Q33)</f>
        <v>7.8102092427774679</v>
      </c>
      <c r="R34" s="102"/>
      <c r="S34" s="102"/>
      <c r="T34" s="102"/>
      <c r="U34" s="102"/>
      <c r="V34" s="144"/>
      <c r="W34" s="144"/>
      <c r="X34" s="178"/>
      <c r="Y34" s="145"/>
      <c r="Z34" s="146"/>
      <c r="AA34" s="280">
        <f xml:space="preserve"> SUM(AA29:AA33)</f>
        <v>-5.1238127648264222E-6</v>
      </c>
      <c r="AB34" s="171"/>
    </row>
    <row r="35" spans="1:28" x14ac:dyDescent="0.2">
      <c r="A35" s="209"/>
      <c r="B35" s="209"/>
      <c r="C35" s="209"/>
      <c r="D35" s="209"/>
      <c r="E35" s="209"/>
      <c r="F35" s="210"/>
      <c r="G35" s="210"/>
      <c r="H35" s="211"/>
      <c r="I35" s="212"/>
      <c r="J35" s="213"/>
      <c r="K35" s="209"/>
      <c r="L35" s="209"/>
      <c r="M35" s="262"/>
      <c r="N35" s="214"/>
      <c r="O35" s="269"/>
      <c r="P35" s="216"/>
      <c r="Q35" s="274"/>
      <c r="R35" s="209"/>
      <c r="S35" s="209"/>
      <c r="T35" s="209"/>
      <c r="U35" s="209"/>
      <c r="V35" s="219"/>
      <c r="W35" s="219"/>
      <c r="X35" s="220"/>
      <c r="Y35" s="221"/>
      <c r="Z35" s="222"/>
      <c r="AA35" s="279"/>
      <c r="AB35" s="224"/>
    </row>
    <row r="36" spans="1:28" x14ac:dyDescent="0.2">
      <c r="A36" s="209"/>
      <c r="B36" s="120">
        <v>924</v>
      </c>
      <c r="C36" s="120" t="s">
        <v>427</v>
      </c>
      <c r="D36" s="120" t="str">
        <f>_xll.BDP(C36,$D$3)</f>
        <v>ZAr</v>
      </c>
      <c r="E36" s="120" t="s">
        <v>428</v>
      </c>
      <c r="F36" s="121">
        <f>_xll.BDP(C36,$F$3)</f>
        <v>18205</v>
      </c>
      <c r="G36" s="121">
        <f>_xll.BDP(C36,$G$3)</f>
        <v>17754</v>
      </c>
      <c r="H36" s="122">
        <f>IF(OR(OR(G36="#N/A N/A",G36="#N/A Real Time"),OR(F36="#N/A N/A",F36="#N/A Real Time")),0,  G36 - F36)</f>
        <v>-451</v>
      </c>
      <c r="I36" s="123">
        <f>IF(OR(F36=0,F36="#N/A N/A"),0,H36 / F36*100)</f>
        <v>-2.4773413897280965</v>
      </c>
      <c r="J36" s="124">
        <v>162262</v>
      </c>
      <c r="K36" s="120" t="str">
        <f>CONCATENATE(D83,D36, " Curncy")</f>
        <v>GBPZAr Curncy</v>
      </c>
      <c r="L36" s="120">
        <f>IF(D36 = D83,1,_xll.BDP(K36,$L$3))</f>
        <v>1</v>
      </c>
      <c r="M36" s="260">
        <f>IF(D36 = D83,1,_xll.BDP(K36,$M$3)*L36)</f>
        <v>18.271999999999998</v>
      </c>
      <c r="N36" s="126">
        <f>H36*J36*R36/M36</f>
        <v>-40050.438922942209</v>
      </c>
      <c r="O36" s="268">
        <f>N36 / U83</f>
        <v>-1.868744145791896E-4</v>
      </c>
      <c r="P36" s="128">
        <f>IF(OR(OR(J36=0,G36 = "#N/A N/A"),G36="#N/A Real Time"),0,G36*J36*R36/M36)</f>
        <v>1576619.7176007007</v>
      </c>
      <c r="Q36" s="273">
        <f>P36 / U83*100</f>
        <v>0.73564708568490733</v>
      </c>
      <c r="R36" s="120">
        <f>IF(EXACT(D36,UPPER(D36)),1,0.01)/T36</f>
        <v>0.01</v>
      </c>
      <c r="S36" s="120">
        <v>0</v>
      </c>
      <c r="T36" s="120">
        <v>1</v>
      </c>
      <c r="U36" s="209"/>
      <c r="V36" s="130">
        <f>_xll.BDH(C36,$V$3,$D$1,$D$1)</f>
        <v>18492</v>
      </c>
      <c r="W36" s="130">
        <f>IF(OR(OR(F36="#N/A N/A",F36="#N/A Real Time"),OR(V36="#N/A N/A",V36="#N/A Real Time")),0,  F36 - V36)</f>
        <v>-287</v>
      </c>
      <c r="X36" s="177">
        <f>IF(OR(V36=0,V36="#N/A N/A"),0,W36 / V36*100)</f>
        <v>-1.5520224962145792</v>
      </c>
      <c r="Y36" s="132">
        <v>162262</v>
      </c>
      <c r="Z36" s="133">
        <f>IF(D36 = D83,1,_xll.BDP(K36,$Z$3)*L36)</f>
        <v>18.246700000000001</v>
      </c>
      <c r="AA36" s="278">
        <f>W36*Y36*R36/Z36 / AB83</f>
        <v>-1.1943272191533997E-4</v>
      </c>
      <c r="AB36" s="224"/>
    </row>
    <row r="37" spans="1:28" x14ac:dyDescent="0.2">
      <c r="A37" s="209"/>
      <c r="B37" s="120">
        <v>19942</v>
      </c>
      <c r="C37" s="120" t="s">
        <v>856</v>
      </c>
      <c r="D37" s="120" t="str">
        <f>_xll.BDP(C37,$D$3)</f>
        <v>ZAr</v>
      </c>
      <c r="E37" s="120" t="s">
        <v>886</v>
      </c>
      <c r="F37" s="121">
        <f>_xll.BDP(C37,$F$3)</f>
        <v>1390</v>
      </c>
      <c r="G37" s="121">
        <f>_xll.BDP(C37,$G$3)</f>
        <v>1347</v>
      </c>
      <c r="H37" s="122">
        <f>IF(OR(OR(G37="#N/A N/A",G37="#N/A Real Time"),OR(F37="#N/A N/A",F37="#N/A Real Time")),0,  G37 - F37)</f>
        <v>-43</v>
      </c>
      <c r="I37" s="123">
        <f>IF(OR(F37=0,F37="#N/A N/A"),0,H37 / F37*100)</f>
        <v>-3.093525179856115</v>
      </c>
      <c r="J37" s="124">
        <v>4050065</v>
      </c>
      <c r="K37" s="120" t="str">
        <f>CONCATENATE(D83,D37, " Curncy")</f>
        <v>GBPZAr Curncy</v>
      </c>
      <c r="L37" s="120">
        <f>IF(D37 = D83,1,_xll.BDP(K37,$L$3))</f>
        <v>1</v>
      </c>
      <c r="M37" s="260">
        <f>IF(D37 = D83,1,_xll.BDP(K37,$M$3)*L37)</f>
        <v>18.271999999999998</v>
      </c>
      <c r="N37" s="126">
        <f>H37*J37*R37/M37</f>
        <v>-95311.293235551668</v>
      </c>
      <c r="O37" s="268">
        <f>N37 / U83</f>
        <v>-4.4472027286513274E-4</v>
      </c>
      <c r="P37" s="128">
        <f>IF(OR(OR(J37=0,G37 = "#N/A N/A"),G37="#N/A Real Time"),0,G37*J37*R37/M37)</f>
        <v>2985681.674146235</v>
      </c>
      <c r="Q37" s="273">
        <f>P37 / U83*100</f>
        <v>1.3931121105798461</v>
      </c>
      <c r="R37" s="120">
        <f>IF(EXACT(D37,UPPER(D37)),1,0.01)/T37</f>
        <v>0.01</v>
      </c>
      <c r="S37" s="120">
        <v>0</v>
      </c>
      <c r="T37" s="120">
        <v>1</v>
      </c>
      <c r="U37" s="209"/>
      <c r="V37" s="130">
        <f>_xll.BDH(C37,$V$3,$D$1,$D$1)</f>
        <v>1384</v>
      </c>
      <c r="W37" s="130">
        <f>IF(OR(OR(F37="#N/A N/A",F37="#N/A Real Time"),OR(V37="#N/A N/A",V37="#N/A Real Time")),0,  F37 - V37)</f>
        <v>6</v>
      </c>
      <c r="X37" s="177">
        <f>IF(OR(V37=0,V37="#N/A N/A"),0,W37 / V37*100)</f>
        <v>0.43352601156069359</v>
      </c>
      <c r="Y37" s="132">
        <v>4050065</v>
      </c>
      <c r="Z37" s="133">
        <f>IF(D37 = D83,1,_xll.BDP(K37,$Z$3)*L37)</f>
        <v>18.246700000000001</v>
      </c>
      <c r="AA37" s="278">
        <f>W37*Y37*R37/Z37 / AB83</f>
        <v>6.2321493502857437E-5</v>
      </c>
      <c r="AB37" s="224"/>
    </row>
    <row r="38" spans="1:28" x14ac:dyDescent="0.2">
      <c r="A38" s="102" t="s">
        <v>1532</v>
      </c>
      <c r="B38" s="102"/>
      <c r="C38" s="102"/>
      <c r="D38" s="102"/>
      <c r="E38" s="102" t="s">
        <v>126</v>
      </c>
      <c r="F38" s="136"/>
      <c r="G38" s="136"/>
      <c r="H38" s="137"/>
      <c r="I38" s="138"/>
      <c r="J38" s="139"/>
      <c r="K38" s="102"/>
      <c r="L38" s="102"/>
      <c r="M38" s="263"/>
      <c r="N38" s="158">
        <f xml:space="preserve"> SUM(N35:N37)</f>
        <v>-135361.73215849389</v>
      </c>
      <c r="O38" s="270">
        <f xml:space="preserve"> SUM(O35:O37)</f>
        <v>-6.3159468744432236E-4</v>
      </c>
      <c r="P38" s="141">
        <f xml:space="preserve"> SUM(P35:P37)</f>
        <v>4562301.3917469354</v>
      </c>
      <c r="Q38" s="275">
        <f xml:space="preserve"> SUM(Q35:Q37)</f>
        <v>2.1287591962647534</v>
      </c>
      <c r="R38" s="102"/>
      <c r="S38" s="102"/>
      <c r="T38" s="102"/>
      <c r="U38" s="102"/>
      <c r="V38" s="144"/>
      <c r="W38" s="144"/>
      <c r="X38" s="178"/>
      <c r="Y38" s="145"/>
      <c r="Z38" s="146"/>
      <c r="AA38" s="280">
        <f xml:space="preserve"> SUM(AA35:AA37)</f>
        <v>-5.7111228412482534E-5</v>
      </c>
      <c r="AB38" s="171"/>
    </row>
    <row r="39" spans="1:28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0"/>
      <c r="S39" s="120"/>
      <c r="T39" s="120"/>
      <c r="U39" s="120"/>
      <c r="V39" s="130"/>
      <c r="W39" s="130"/>
      <c r="X39" s="131"/>
      <c r="Y39" s="132"/>
      <c r="Z39" s="133"/>
      <c r="AA39" s="278"/>
      <c r="AB39" s="135"/>
    </row>
    <row r="40" spans="1:28" x14ac:dyDescent="0.2">
      <c r="A40" s="120"/>
      <c r="B40" s="120">
        <v>6707</v>
      </c>
      <c r="C40" s="120" t="s">
        <v>863</v>
      </c>
      <c r="D40" s="120" t="str">
        <f>_xll.BDP(C40,$D$3)</f>
        <v>SEK</v>
      </c>
      <c r="E40" s="120" t="s">
        <v>893</v>
      </c>
      <c r="F40" s="121">
        <f>_xll.BDP(C40,$F$3)</f>
        <v>311.2</v>
      </c>
      <c r="G40" s="121">
        <f>_xll.BDP(C40,$G$3)</f>
        <v>309</v>
      </c>
      <c r="H40" s="122">
        <f>IF(OR(OR(G40="#N/A N/A",G40="#N/A Real Time"),OR(F40="#N/A N/A",F40="#N/A Real Time")),0,  G40 - F40)</f>
        <v>-2.1999999999999886</v>
      </c>
      <c r="I40" s="123">
        <f>IF(OR(F40=0,F40="#N/A N/A"),0,H40 / F40*100)</f>
        <v>-0.70694087403598616</v>
      </c>
      <c r="J40" s="124">
        <v>57561</v>
      </c>
      <c r="K40" s="120" t="str">
        <f>CONCATENATE(D83,D40, " Curncy")</f>
        <v>GBPSEK Curncy</v>
      </c>
      <c r="L40" s="120">
        <f>IF(D40 = D83,1,_xll.BDP(K40,$L$3))</f>
        <v>1</v>
      </c>
      <c r="M40" s="260">
        <f>IF(D40 = D83,1,_xll.BDP(K40,$M$3)*L40)</f>
        <v>12.1149</v>
      </c>
      <c r="N40" s="126">
        <f>H40*J40*R40/M40</f>
        <v>-10452.764777257702</v>
      </c>
      <c r="O40" s="268">
        <f>N40 / U83</f>
        <v>-4.877235683339941E-5</v>
      </c>
      <c r="P40" s="128">
        <f>IF(OR(OR(J40=0,G40 = "#N/A N/A"),G40="#N/A Real Time"),0,G40*J40*R40/M40)</f>
        <v>1468138.3255330212</v>
      </c>
      <c r="Q40" s="273">
        <f>P40 / U83*100</f>
        <v>0.68502992097820437</v>
      </c>
      <c r="R40" s="120">
        <f>IF(EXACT(D40,UPPER(D40)),1,0.01)/T40</f>
        <v>1</v>
      </c>
      <c r="S40" s="120">
        <v>0</v>
      </c>
      <c r="T40" s="120">
        <v>1</v>
      </c>
      <c r="U40" s="120"/>
      <c r="V40" s="130">
        <f>_xll.BDH(C40,$V$3,$D$1,$D$1)</f>
        <v>309.10000000000002</v>
      </c>
      <c r="W40" s="130">
        <f>IF(OR(OR(F40="#N/A N/A",F40="#N/A Real Time"),OR(V40="#N/A N/A",V40="#N/A Real Time")),0,  F40 - V40)</f>
        <v>2.0999999999999659</v>
      </c>
      <c r="X40" s="177">
        <f>IF(OR(V40=0,V40="#N/A N/A"),0,W40 / V40*100)</f>
        <v>0.67939178259461852</v>
      </c>
      <c r="Y40" s="132">
        <v>57561</v>
      </c>
      <c r="Z40" s="133">
        <f>IF(D40 = D83,1,_xll.BDP(K40,$Z$3)*L40)</f>
        <v>12.1166</v>
      </c>
      <c r="AA40" s="278">
        <f>W40*Y40*R40/Z40 / AB83</f>
        <v>4.6684831379263788E-5</v>
      </c>
      <c r="AB40" s="135"/>
    </row>
    <row r="41" spans="1:28" x14ac:dyDescent="0.2">
      <c r="A41" s="120"/>
      <c r="B41" s="120">
        <v>113</v>
      </c>
      <c r="C41" s="120" t="s">
        <v>121</v>
      </c>
      <c r="D41" s="120" t="str">
        <f>_xll.BDP(C41,$D$3)</f>
        <v>SEK</v>
      </c>
      <c r="E41" s="120" t="s">
        <v>342</v>
      </c>
      <c r="F41" s="121">
        <f>_xll.BDP(C41,$F$3)</f>
        <v>91.4</v>
      </c>
      <c r="G41" s="121">
        <f>_xll.BDP(C41,$G$3)</f>
        <v>90.6</v>
      </c>
      <c r="H41" s="122">
        <f>IF(OR(OR(G41="#N/A N/A",G41="#N/A Real Time"),OR(F41="#N/A N/A",F41="#N/A Real Time")),0,  G41 - F41)</f>
        <v>-0.80000000000001137</v>
      </c>
      <c r="I41" s="123">
        <f>IF(OR(F41=0,F41="#N/A N/A"),0,H41 / F41*100)</f>
        <v>-0.87527352297594241</v>
      </c>
      <c r="J41" s="124">
        <v>1856069</v>
      </c>
      <c r="K41" s="120" t="str">
        <f>CONCATENATE(D83,D41, " Curncy")</f>
        <v>GBPSEK Curncy</v>
      </c>
      <c r="L41" s="120">
        <f>IF(D41 = D83,1,_xll.BDP(K41,$L$3))</f>
        <v>1</v>
      </c>
      <c r="M41" s="260">
        <f>IF(D41 = D83,1,_xll.BDP(K41,$M$3)*L41)</f>
        <v>12.1149</v>
      </c>
      <c r="N41" s="126">
        <f>H41*J41*R41/M41</f>
        <v>-122564.37940057459</v>
      </c>
      <c r="O41" s="268">
        <f>N41 / U83</f>
        <v>-5.7188253773727833E-4</v>
      </c>
      <c r="P41" s="128">
        <f>IF(OR(OR(J41=0,G41 = "#N/A N/A"),G41="#N/A Real Time"),0,G41*J41*R41/M41)</f>
        <v>13880415.967114873</v>
      </c>
      <c r="Q41" s="273">
        <f>P41 / U83*100</f>
        <v>6.4765697398745852</v>
      </c>
      <c r="R41" s="120">
        <f>IF(EXACT(D41,UPPER(D41)),1,0.01)/T41</f>
        <v>1</v>
      </c>
      <c r="S41" s="120">
        <v>0</v>
      </c>
      <c r="T41" s="120">
        <v>1</v>
      </c>
      <c r="U41" s="120"/>
      <c r="V41" s="130">
        <f>_xll.BDH(C41,$V$3,$D$1,$D$1)</f>
        <v>91.36</v>
      </c>
      <c r="W41" s="130">
        <f>IF(OR(OR(F41="#N/A N/A",F41="#N/A Real Time"),OR(V41="#N/A N/A",V41="#N/A Real Time")),0,  F41 - V41)</f>
        <v>4.0000000000006253E-2</v>
      </c>
      <c r="X41" s="177">
        <f>IF(OR(V41=0,V41="#N/A N/A"),0,W41 / V41*100)</f>
        <v>4.3782837127852733E-2</v>
      </c>
      <c r="Y41" s="132">
        <v>1856069</v>
      </c>
      <c r="Z41" s="133">
        <f>IF(D41 = D83,1,_xll.BDP(K41,$Z$3)*L41)</f>
        <v>12.1166</v>
      </c>
      <c r="AA41" s="278">
        <f>W41*Y41*R41/Z41 / AB83</f>
        <v>2.8673603669579092E-5</v>
      </c>
      <c r="AB41" s="135"/>
    </row>
    <row r="42" spans="1:28" x14ac:dyDescent="0.2">
      <c r="A42" s="102" t="s">
        <v>1416</v>
      </c>
      <c r="B42" s="102"/>
      <c r="C42" s="102"/>
      <c r="D42" s="102"/>
      <c r="E42" s="102" t="s">
        <v>120</v>
      </c>
      <c r="F42" s="136"/>
      <c r="G42" s="136"/>
      <c r="H42" s="137"/>
      <c r="I42" s="138"/>
      <c r="J42" s="139"/>
      <c r="K42" s="102"/>
      <c r="L42" s="102"/>
      <c r="M42" s="263"/>
      <c r="N42" s="158">
        <f xml:space="preserve"> SUM(N39:N41)</f>
        <v>-133017.14417783229</v>
      </c>
      <c r="O42" s="270">
        <f xml:space="preserve"> SUM(O39:O41)</f>
        <v>-6.2065489457067773E-4</v>
      </c>
      <c r="P42" s="141">
        <f xml:space="preserve"> SUM(P39:P41)</f>
        <v>15348554.292647894</v>
      </c>
      <c r="Q42" s="275">
        <f xml:space="preserve"> SUM(Q39:Q41)</f>
        <v>7.1615996608527892</v>
      </c>
      <c r="R42" s="102"/>
      <c r="S42" s="102"/>
      <c r="T42" s="102"/>
      <c r="U42" s="102"/>
      <c r="V42" s="144"/>
      <c r="W42" s="144"/>
      <c r="X42" s="178"/>
      <c r="Y42" s="145"/>
      <c r="Z42" s="146"/>
      <c r="AA42" s="280">
        <f xml:space="preserve"> SUM(AA39:AA41)</f>
        <v>7.5358435048842877E-5</v>
      </c>
      <c r="AB42" s="171"/>
    </row>
    <row r="43" spans="1:28" x14ac:dyDescent="0.2">
      <c r="A43" s="120"/>
      <c r="B43" s="120"/>
      <c r="C43" s="120"/>
      <c r="D43" s="120"/>
      <c r="E43" s="120"/>
      <c r="F43" s="121"/>
      <c r="G43" s="121"/>
      <c r="H43" s="122"/>
      <c r="I43" s="123"/>
      <c r="J43" s="124"/>
      <c r="K43" s="120"/>
      <c r="L43" s="120"/>
      <c r="M43" s="260"/>
      <c r="N43" s="126"/>
      <c r="O43" s="268"/>
      <c r="P43" s="128"/>
      <c r="Q43" s="273"/>
      <c r="R43" s="120"/>
      <c r="S43" s="120"/>
      <c r="T43" s="120"/>
      <c r="U43" s="120"/>
      <c r="V43" s="130"/>
      <c r="W43" s="130"/>
      <c r="X43" s="131"/>
      <c r="Y43" s="132"/>
      <c r="Z43" s="133"/>
      <c r="AA43" s="278"/>
      <c r="AB43" s="135"/>
    </row>
    <row r="44" spans="1:28" x14ac:dyDescent="0.2">
      <c r="A44" s="120"/>
      <c r="B44" s="120">
        <v>7222</v>
      </c>
      <c r="C44" s="120" t="s">
        <v>113</v>
      </c>
      <c r="D44" s="120" t="str">
        <f>_xll.BDP(C44,$D$3)</f>
        <v>GBp</v>
      </c>
      <c r="E44" s="120" t="s">
        <v>431</v>
      </c>
      <c r="F44" s="121">
        <f>_xll.BDP(C44,$F$3)</f>
        <v>192</v>
      </c>
      <c r="G44" s="121">
        <f>_xll.BDP(C44,$G$3)</f>
        <v>186.7</v>
      </c>
      <c r="H44" s="122">
        <f>IF(OR(OR(G44="#N/A N/A",G44="#N/A Real Time"),OR(F44="#N/A N/A",F44="#N/A Real Time")),0,  G44 - F44)</f>
        <v>-5.3000000000000114</v>
      </c>
      <c r="I44" s="123">
        <f>IF(OR(F44=0,F44="#N/A N/A"),0,H44 / F44*100)</f>
        <v>-2.7604166666666723</v>
      </c>
      <c r="J44" s="124">
        <v>527167</v>
      </c>
      <c r="K44" s="120" t="str">
        <f>CONCATENATE(D83,D44, " Curncy")</f>
        <v>GBPGBp Curncy</v>
      </c>
      <c r="L44" s="120">
        <f>IF(D44 = D83,1,_xll.BDP(K44,$L$3))</f>
        <v>1</v>
      </c>
      <c r="M44" s="260">
        <f>IF(D44 = D83,1,_xll.BDP(K44,$M$3)*L44)</f>
        <v>1</v>
      </c>
      <c r="N44" s="126">
        <f>H44*J44*R44/M44</f>
        <v>-27939.851000000061</v>
      </c>
      <c r="O44" s="268">
        <f>N44 / U83</f>
        <v>-1.3036669358606944E-4</v>
      </c>
      <c r="P44" s="128">
        <f>IF(OR(OR(J44=0,G44 = "#N/A N/A"),G44="#N/A Real Time"),0,G44*J44*R44/M44)</f>
        <v>984220.78899999987</v>
      </c>
      <c r="Q44" s="273">
        <f>P44 / U83*100</f>
        <v>0.45923512627394547</v>
      </c>
      <c r="R44" s="120">
        <f>IF(EXACT(D44,UPPER(D44)),1,0.01)/T44</f>
        <v>0.01</v>
      </c>
      <c r="S44" s="120">
        <v>0</v>
      </c>
      <c r="T44" s="120">
        <v>1</v>
      </c>
      <c r="U44" s="120"/>
      <c r="V44" s="130">
        <f>_xll.BDH(C44,$V$3,$D$1,$D$1)</f>
        <v>197</v>
      </c>
      <c r="W44" s="130">
        <f>IF(OR(OR(F44="#N/A N/A",F44="#N/A Real Time"),OR(V44="#N/A N/A",V44="#N/A Real Time")),0,  F44 - V44)</f>
        <v>-5</v>
      </c>
      <c r="X44" s="177">
        <f>IF(OR(V44=0,V44="#N/A N/A"),0,W44 / V44*100)</f>
        <v>-2.5380710659898478</v>
      </c>
      <c r="Y44" s="132">
        <v>527167</v>
      </c>
      <c r="Z44" s="133">
        <f>IF(D44 = D83,1,_xll.BDP(K44,$Z$3)*L44)</f>
        <v>1</v>
      </c>
      <c r="AA44" s="278">
        <f>W44*Y44*R44/Z44 / AB83</f>
        <v>-1.2334659378187031E-4</v>
      </c>
      <c r="AB44" s="135"/>
    </row>
    <row r="45" spans="1:28" x14ac:dyDescent="0.2">
      <c r="A45" s="209"/>
      <c r="B45" s="120">
        <v>19463</v>
      </c>
      <c r="C45" s="120" t="s">
        <v>1496</v>
      </c>
      <c r="D45" s="120" t="str">
        <f>_xll.BDP(C45,$D$3)</f>
        <v>GBp</v>
      </c>
      <c r="E45" s="120" t="s">
        <v>1536</v>
      </c>
      <c r="F45" s="121">
        <f>_xll.BDP(C45,$F$3)</f>
        <v>197</v>
      </c>
      <c r="G45" s="121">
        <f>_xll.BDP(C45,$G$3)</f>
        <v>197.1</v>
      </c>
      <c r="H45" s="122">
        <f>IF(OR(OR(G45="#N/A N/A",G45="#N/A Real Time"),OR(F45="#N/A N/A",F45="#N/A Real Time")),0,  G45 - F45)</f>
        <v>9.9999999999994316E-2</v>
      </c>
      <c r="I45" s="123">
        <f>IF(OR(F45=0,F45="#N/A N/A"),0,H45 / F45*100)</f>
        <v>5.0761421319794074E-2</v>
      </c>
      <c r="J45" s="124">
        <v>920319</v>
      </c>
      <c r="K45" s="120" t="str">
        <f>CONCATENATE(D83,D45, " Curncy")</f>
        <v>GBPGBp Curncy</v>
      </c>
      <c r="L45" s="120">
        <f>IF(D45 = D83,1,_xll.BDP(K45,$L$3))</f>
        <v>1</v>
      </c>
      <c r="M45" s="260">
        <f>IF(D45 = D83,1,_xll.BDP(K45,$M$3)*L45)</f>
        <v>1</v>
      </c>
      <c r="N45" s="126">
        <f>H45*J45*R45/M45</f>
        <v>920.31899999994766</v>
      </c>
      <c r="O45" s="268">
        <f>N45 / U83</f>
        <v>4.294187004591784E-6</v>
      </c>
      <c r="P45" s="128">
        <f>IF(OR(OR(J45=0,G45 = "#N/A N/A"),G45="#N/A Real Time"),0,G45*J45*R45/M45)</f>
        <v>1813948.7490000001</v>
      </c>
      <c r="Q45" s="273">
        <f>P45 / U83*100</f>
        <v>0.8463842586050887</v>
      </c>
      <c r="R45" s="120">
        <f>IF(EXACT(D45,UPPER(D45)),1,0.01)/T45</f>
        <v>0.01</v>
      </c>
      <c r="S45" s="120">
        <v>0</v>
      </c>
      <c r="T45" s="120">
        <v>1</v>
      </c>
      <c r="U45" s="209"/>
      <c r="V45" s="130">
        <f>_xll.BDH(C45,$V$3,$D$1,$D$1)</f>
        <v>195.9</v>
      </c>
      <c r="W45" s="130">
        <f>IF(OR(OR(F45="#N/A N/A",F45="#N/A Real Time"),OR(V45="#N/A N/A",V45="#N/A Real Time")),0,  F45 - V45)</f>
        <v>1.0999999999999943</v>
      </c>
      <c r="X45" s="177">
        <f>IF(OR(V45=0,V45="#N/A N/A"),0,W45 / V45*100)</f>
        <v>0.56151097498723546</v>
      </c>
      <c r="Y45" s="132">
        <v>920319</v>
      </c>
      <c r="Z45" s="133">
        <f>IF(D45 = D83,1,_xll.BDP(K45,$Z$3)*L45)</f>
        <v>1</v>
      </c>
      <c r="AA45" s="278">
        <f>W45*Y45*R45/Z45 / AB83</f>
        <v>4.7373995423465486E-5</v>
      </c>
      <c r="AB45" s="224"/>
    </row>
    <row r="46" spans="1:28" s="117" customFormat="1" ht="12" customHeight="1" x14ac:dyDescent="0.2">
      <c r="A46" s="209"/>
      <c r="B46" s="120">
        <v>7274</v>
      </c>
      <c r="C46" s="120" t="s">
        <v>1062</v>
      </c>
      <c r="D46" s="120" t="str">
        <f>_xll.BDP(C46,$D$3)</f>
        <v>GBp</v>
      </c>
      <c r="E46" s="120" t="s">
        <v>1178</v>
      </c>
      <c r="F46" s="121">
        <f>_xll.BDP(C46,$F$3)</f>
        <v>2527</v>
      </c>
      <c r="G46" s="121">
        <f>_xll.BDP(C46,$G$3)</f>
        <v>2539</v>
      </c>
      <c r="H46" s="122">
        <f>IF(OR(OR(G46="#N/A N/A",G46="#N/A Real Time"),OR(F46="#N/A N/A",F46="#N/A Real Time")),0,  G46 - F46)</f>
        <v>12</v>
      </c>
      <c r="I46" s="123">
        <f>IF(OR(F46=0,F46="#N/A N/A"),0,H46 / F46*100)</f>
        <v>0.47487138899881282</v>
      </c>
      <c r="J46" s="124">
        <v>215302</v>
      </c>
      <c r="K46" s="120" t="str">
        <f>CONCATENATE(D83,D46, " Curncy")</f>
        <v>GBPGBp Curncy</v>
      </c>
      <c r="L46" s="120">
        <f>IF(D46 = D83,1,_xll.BDP(K46,$L$3))</f>
        <v>1</v>
      </c>
      <c r="M46" s="260">
        <f>IF(D46 = D83,1,_xll.BDP(K46,$M$3)*L46)</f>
        <v>1</v>
      </c>
      <c r="N46" s="126">
        <f>H46*J46*R46/M46</f>
        <v>25836.240000000002</v>
      </c>
      <c r="O46" s="268">
        <f>N46 / U83</f>
        <v>1.2055129368786339E-4</v>
      </c>
      <c r="P46" s="128">
        <f>IF(OR(OR(J46=0,G46 = "#N/A N/A"),G46="#N/A Real Time"),0,G46*J46*R46/M46)</f>
        <v>5466517.7800000003</v>
      </c>
      <c r="Q46" s="273">
        <f>P46 / U83*100</f>
        <v>2.5506644556123765</v>
      </c>
      <c r="R46" s="120">
        <f>IF(EXACT(D46,UPPER(D46)),1,0.01)/T46</f>
        <v>0.01</v>
      </c>
      <c r="S46" s="120">
        <v>0</v>
      </c>
      <c r="T46" s="120">
        <v>1</v>
      </c>
      <c r="U46" s="209"/>
      <c r="V46" s="130">
        <f>_xll.BDH(C46,$V$3,$D$1,$D$1)</f>
        <v>2511</v>
      </c>
      <c r="W46" s="130">
        <f>IF(OR(OR(F46="#N/A N/A",F46="#N/A Real Time"),OR(V46="#N/A N/A",V46="#N/A Real Time")),0,  F46 - V46)</f>
        <v>16</v>
      </c>
      <c r="X46" s="177">
        <f>IF(OR(V46=0,V46="#N/A N/A"),0,W46 / V46*100)</f>
        <v>0.6371963361210673</v>
      </c>
      <c r="Y46" s="132">
        <v>215302</v>
      </c>
      <c r="Z46" s="133">
        <f>IF(D46 = D83,1,_xll.BDP(K46,$Z$3)*L46)</f>
        <v>1</v>
      </c>
      <c r="AA46" s="278">
        <f>W46*Y46*R46/Z46 / AB83</f>
        <v>1.6120443553970101E-4</v>
      </c>
      <c r="AB46" s="224"/>
    </row>
    <row r="47" spans="1:28" x14ac:dyDescent="0.2">
      <c r="A47" s="120"/>
      <c r="B47" s="120">
        <v>6286</v>
      </c>
      <c r="C47" s="120" t="s">
        <v>107</v>
      </c>
      <c r="D47" s="120" t="str">
        <f>_xll.BDP(C47,$D$3)</f>
        <v>GBp</v>
      </c>
      <c r="E47" s="120" t="s">
        <v>435</v>
      </c>
      <c r="F47" s="121">
        <f>_xll.BDP(C47,$F$3)</f>
        <v>508.8</v>
      </c>
      <c r="G47" s="121">
        <f>_xll.BDP(C47,$G$3)</f>
        <v>507</v>
      </c>
      <c r="H47" s="122">
        <f>IF(OR(OR(G47="#N/A N/A",G47="#N/A Real Time"),OR(F47="#N/A N/A",F47="#N/A Real Time")),0,  G47 - F47)</f>
        <v>-1.8000000000000114</v>
      </c>
      <c r="I47" s="123">
        <f>IF(OR(F47=0,F47="#N/A N/A"),0,H47 / F47*100)</f>
        <v>-0.35377358490566257</v>
      </c>
      <c r="J47" s="124">
        <v>179265</v>
      </c>
      <c r="K47" s="120" t="str">
        <f>CONCATENATE(D83,D47, " Curncy")</f>
        <v>GBPGBp Curncy</v>
      </c>
      <c r="L47" s="120">
        <f>IF(D47 = D83,1,_xll.BDP(K47,$L$3))</f>
        <v>1</v>
      </c>
      <c r="M47" s="260">
        <f>IF(D47 = D83,1,_xll.BDP(K47,$M$3)*L47)</f>
        <v>1</v>
      </c>
      <c r="N47" s="126">
        <f>H47*J47*R47/M47</f>
        <v>-3226.7700000000204</v>
      </c>
      <c r="O47" s="268">
        <f>N47 / U83</f>
        <v>-1.5056033615308939E-5</v>
      </c>
      <c r="P47" s="128">
        <f>IF(OR(OR(J47=0,G47 = "#N/A N/A"),G47="#N/A Real Time"),0,G47*J47*R47/M47)</f>
        <v>908873.55</v>
      </c>
      <c r="Q47" s="273">
        <f>P47 / U83*100</f>
        <v>0.42407828016453242</v>
      </c>
      <c r="R47" s="120">
        <f>IF(EXACT(D47,UPPER(D47)),1,0.01)/T47</f>
        <v>0.01</v>
      </c>
      <c r="S47" s="120">
        <v>0</v>
      </c>
      <c r="T47" s="120">
        <v>1</v>
      </c>
      <c r="U47" s="120"/>
      <c r="V47" s="130">
        <f>_xll.BDH(C47,$V$3,$D$1,$D$1)</f>
        <v>506.6</v>
      </c>
      <c r="W47" s="130">
        <f>IF(OR(OR(F47="#N/A N/A",F47="#N/A Real Time"),OR(V47="#N/A N/A",V47="#N/A Real Time")),0,  F47 - V47)</f>
        <v>2.1999999999999886</v>
      </c>
      <c r="X47" s="177">
        <f>IF(OR(V47=0,V47="#N/A N/A"),0,W47 / V47*100)</f>
        <v>0.43426766679826068</v>
      </c>
      <c r="Y47" s="132">
        <v>179265</v>
      </c>
      <c r="Z47" s="133">
        <f>IF(D47 = D83,1,_xll.BDP(K47,$Z$3)*L47)</f>
        <v>1</v>
      </c>
      <c r="AA47" s="278">
        <f>W47*Y47*R47/Z47 / AB83</f>
        <v>1.8455555714024248E-5</v>
      </c>
      <c r="AB47" s="135"/>
    </row>
    <row r="48" spans="1:28" x14ac:dyDescent="0.2">
      <c r="A48" s="120"/>
      <c r="B48" s="120">
        <v>2204</v>
      </c>
      <c r="C48" s="120" t="s">
        <v>106</v>
      </c>
      <c r="D48" s="120" t="str">
        <f>_xll.BDP(C48,$D$3)</f>
        <v>GBp</v>
      </c>
      <c r="E48" s="120" t="s">
        <v>436</v>
      </c>
      <c r="F48" s="121">
        <f>_xll.BDP(C48,$F$3)</f>
        <v>165.96</v>
      </c>
      <c r="G48" s="121">
        <f>_xll.BDP(C48,$G$3)</f>
        <v>167.74</v>
      </c>
      <c r="H48" s="122">
        <f>IF(OR(OR(G48="#N/A N/A",G48="#N/A Real Time"),OR(F48="#N/A N/A",F48="#N/A Real Time")),0,  G48 - F48)</f>
        <v>1.7800000000000011</v>
      </c>
      <c r="I48" s="123">
        <f>IF(OR(F48=0,F48="#N/A N/A"),0,H48 / F48*100)</f>
        <v>1.0725476018317672</v>
      </c>
      <c r="J48" s="124">
        <v>4006407</v>
      </c>
      <c r="K48" s="120" t="str">
        <f>CONCATENATE(D83,D48, " Curncy")</f>
        <v>GBPGBp Curncy</v>
      </c>
      <c r="L48" s="120">
        <f>IF(D48 = D83,1,_xll.BDP(K48,$L$3))</f>
        <v>1</v>
      </c>
      <c r="M48" s="260">
        <f>IF(D48 = D83,1,_xll.BDP(K48,$M$3)*L48)</f>
        <v>1</v>
      </c>
      <c r="N48" s="126">
        <f>H48*J48*R48/M48</f>
        <v>71314.044600000052</v>
      </c>
      <c r="O48" s="268">
        <f>N48 / U83</f>
        <v>3.3274967002334683E-4</v>
      </c>
      <c r="P48" s="128">
        <f>IF(OR(OR(J48=0,G48 = "#N/A N/A"),G48="#N/A Real Time"),0,G48*J48*R48/M48)</f>
        <v>6720347.1018000012</v>
      </c>
      <c r="Q48" s="273">
        <f>P48 / U83*100</f>
        <v>3.1356982949278747</v>
      </c>
      <c r="R48" s="120">
        <f>IF(EXACT(D48,UPPER(D48)),1,0.01)/T48</f>
        <v>0.01</v>
      </c>
      <c r="S48" s="120">
        <v>0</v>
      </c>
      <c r="T48" s="120">
        <v>1</v>
      </c>
      <c r="U48" s="120"/>
      <c r="V48" s="130">
        <f>_xll.BDH(C48,$V$3,$D$1,$D$1)</f>
        <v>163.68</v>
      </c>
      <c r="W48" s="130">
        <f>IF(OR(OR(F48="#N/A N/A",F48="#N/A Real Time"),OR(V48="#N/A N/A",V48="#N/A Real Time")),0,  F48 - V48)</f>
        <v>2.2800000000000011</v>
      </c>
      <c r="X48" s="177">
        <f>IF(OR(V48=0,V48="#N/A N/A"),0,W48 / V48*100)</f>
        <v>1.3929618768328453</v>
      </c>
      <c r="Y48" s="132">
        <v>4006407</v>
      </c>
      <c r="Z48" s="133">
        <f>IF(D48 = D83,1,_xll.BDP(K48,$Z$3)*L48)</f>
        <v>1</v>
      </c>
      <c r="AA48" s="278">
        <f>W48*Y48*R48/Z48 / AB83</f>
        <v>4.2746331898573295E-4</v>
      </c>
      <c r="AB48" s="135"/>
    </row>
    <row r="49" spans="1:28" x14ac:dyDescent="0.2">
      <c r="A49" s="209"/>
      <c r="B49" s="120">
        <v>6116</v>
      </c>
      <c r="C49" s="120" t="s">
        <v>1071</v>
      </c>
      <c r="D49" s="120" t="str">
        <f>_xll.BDP(C49,$D$3)</f>
        <v>GBp</v>
      </c>
      <c r="E49" s="120" t="s">
        <v>1188</v>
      </c>
      <c r="F49" s="121">
        <f>_xll.BDP(C49,$F$3)</f>
        <v>224.85</v>
      </c>
      <c r="G49" s="121">
        <f>_xll.BDP(C49,$G$3)</f>
        <v>226.75</v>
      </c>
      <c r="H49" s="122">
        <f>IF(OR(OR(G49="#N/A N/A",G49="#N/A Real Time"),OR(F49="#N/A N/A",F49="#N/A Real Time")),0,  G49 - F49)</f>
        <v>1.9000000000000057</v>
      </c>
      <c r="I49" s="123">
        <f>IF(OR(F49=0,F49="#N/A N/A"),0,H49 / F49*100)</f>
        <v>0.84500778296642454</v>
      </c>
      <c r="J49" s="124">
        <v>2355046</v>
      </c>
      <c r="K49" s="120" t="str">
        <f>CONCATENATE(D83,D49, " Curncy")</f>
        <v>GBPGBp Curncy</v>
      </c>
      <c r="L49" s="120">
        <f>IF(D49 = D83,1,_xll.BDP(K49,$L$3))</f>
        <v>1</v>
      </c>
      <c r="M49" s="260">
        <f>IF(D49 = D83,1,_xll.BDP(K49,$M$3)*L49)</f>
        <v>1</v>
      </c>
      <c r="N49" s="126">
        <f>H49*J49*R49/M49</f>
        <v>44745.874000000134</v>
      </c>
      <c r="O49" s="268">
        <f>N49 / U83</f>
        <v>2.0878320521461896E-4</v>
      </c>
      <c r="P49" s="128">
        <f>IF(OR(OR(J49=0,G49 = "#N/A N/A"),G49="#N/A Real Time"),0,G49*J49*R49/M49)</f>
        <v>5340066.8049999997</v>
      </c>
      <c r="Q49" s="273">
        <f>P49 / U83*100</f>
        <v>2.4916627253902477</v>
      </c>
      <c r="R49" s="120">
        <f>IF(EXACT(D49,UPPER(D49)),1,0.01)/T49</f>
        <v>0.01</v>
      </c>
      <c r="S49" s="120">
        <v>0</v>
      </c>
      <c r="T49" s="120">
        <v>1</v>
      </c>
      <c r="U49" s="209"/>
      <c r="V49" s="130">
        <f>_xll.BDH(C49,$V$3,$D$1,$D$1)</f>
        <v>224.95</v>
      </c>
      <c r="W49" s="130">
        <f>IF(OR(OR(F49="#N/A N/A",F49="#N/A Real Time"),OR(V49="#N/A N/A",V49="#N/A Real Time")),0,  F49 - V49)</f>
        <v>-9.9999999999994316E-2</v>
      </c>
      <c r="X49" s="177">
        <f>IF(OR(V49=0,V49="#N/A N/A"),0,W49 / V49*100)</f>
        <v>-4.4454323182927011E-2</v>
      </c>
      <c r="Y49" s="132">
        <v>2355046</v>
      </c>
      <c r="Z49" s="133">
        <f>IF(D49 = D83,1,_xll.BDP(K49,$Z$3)*L49)</f>
        <v>1</v>
      </c>
      <c r="AA49" s="278">
        <f>W49*Y49*R49/Z49 / AB83</f>
        <v>-1.1020678543975705E-5</v>
      </c>
      <c r="AB49" s="224"/>
    </row>
    <row r="50" spans="1:28" x14ac:dyDescent="0.2">
      <c r="A50" s="120"/>
      <c r="B50" s="120">
        <v>5993</v>
      </c>
      <c r="C50" s="120" t="s">
        <v>101</v>
      </c>
      <c r="D50" s="120" t="str">
        <f>_xll.BDP(C50,$D$3)</f>
        <v>GBp</v>
      </c>
      <c r="E50" s="120" t="s">
        <v>440</v>
      </c>
      <c r="F50" s="121">
        <f>_xll.BDP(C50,$F$3)</f>
        <v>668.1</v>
      </c>
      <c r="G50" s="121">
        <f>_xll.BDP(C50,$G$3)</f>
        <v>667</v>
      </c>
      <c r="H50" s="122">
        <f>IF(OR(OR(G50="#N/A N/A",G50="#N/A Real Time"),OR(F50="#N/A N/A",F50="#N/A Real Time")),0,  G50 - F50)</f>
        <v>-1.1000000000000227</v>
      </c>
      <c r="I50" s="123">
        <f>IF(OR(F50=0,F50="#N/A N/A"),0,H50 / F50*100)</f>
        <v>-0.16464601107618959</v>
      </c>
      <c r="J50" s="124">
        <v>148953</v>
      </c>
      <c r="K50" s="120" t="str">
        <f>CONCATENATE(D83,D50, " Curncy")</f>
        <v>GBPGBp Curncy</v>
      </c>
      <c r="L50" s="120">
        <f>IF(D50 = D83,1,_xll.BDP(K50,$L$3))</f>
        <v>1</v>
      </c>
      <c r="M50" s="260">
        <f>IF(D50 = D83,1,_xll.BDP(K50,$M$3)*L50)</f>
        <v>1</v>
      </c>
      <c r="N50" s="126">
        <f>H50*J50*R50/M50</f>
        <v>-1638.4830000000341</v>
      </c>
      <c r="O50" s="268">
        <f>N50 / U83</f>
        <v>-7.6451234907082298E-6</v>
      </c>
      <c r="P50" s="128">
        <f>IF(OR(OR(J50=0,G50 = "#N/A N/A"),G50="#N/A Real Time"),0,G50*J50*R50/M50)</f>
        <v>993516.51</v>
      </c>
      <c r="Q50" s="273">
        <f>P50 / U83*100</f>
        <v>0.46357248802748025</v>
      </c>
      <c r="R50" s="120">
        <f>IF(EXACT(D50,UPPER(D50)),1,0.01)/T50</f>
        <v>0.01</v>
      </c>
      <c r="S50" s="120">
        <v>0</v>
      </c>
      <c r="T50" s="120">
        <v>1</v>
      </c>
      <c r="U50" s="120"/>
      <c r="V50" s="130">
        <f>_xll.BDH(C50,$V$3,$D$1,$D$1)</f>
        <v>668.2</v>
      </c>
      <c r="W50" s="130">
        <f>IF(OR(OR(F50="#N/A N/A",F50="#N/A Real Time"),OR(V50="#N/A N/A",V50="#N/A Real Time")),0,  F50 - V50)</f>
        <v>-0.10000000000002274</v>
      </c>
      <c r="X50" s="177">
        <f>IF(OR(V50=0,V50="#N/A N/A"),0,W50 / V50*100)</f>
        <v>-1.4965579167917201E-2</v>
      </c>
      <c r="Y50" s="132">
        <v>148953</v>
      </c>
      <c r="Z50" s="133">
        <f>IF(D50 = D83,1,_xll.BDP(K50,$Z$3)*L50)</f>
        <v>1</v>
      </c>
      <c r="AA50" s="278">
        <f>W50*Y50*R50/Z50 / AB83</f>
        <v>-6.9704079290225305E-7</v>
      </c>
      <c r="AB50" s="135"/>
    </row>
    <row r="51" spans="1:28" x14ac:dyDescent="0.2">
      <c r="A51" s="209"/>
      <c r="B51" s="120">
        <v>3746</v>
      </c>
      <c r="C51" s="120" t="s">
        <v>1087</v>
      </c>
      <c r="D51" s="120" t="str">
        <f>_xll.BDP(C51,$D$3)</f>
        <v>GBp</v>
      </c>
      <c r="E51" s="120" t="s">
        <v>1204</v>
      </c>
      <c r="F51" s="121">
        <f>_xll.BDP(C51,$F$3)</f>
        <v>145.05000000000001</v>
      </c>
      <c r="G51" s="121">
        <f>_xll.BDP(C51,$G$3)</f>
        <v>147.1</v>
      </c>
      <c r="H51" s="122">
        <f>IF(OR(OR(G51="#N/A N/A",G51="#N/A Real Time"),OR(F51="#N/A N/A",F51="#N/A Real Time")),0,  G51 - F51)</f>
        <v>2.0499999999999829</v>
      </c>
      <c r="I51" s="123">
        <f>IF(OR(F51=0,F51="#N/A N/A"),0,H51 / F51*100)</f>
        <v>1.4133057566356311</v>
      </c>
      <c r="J51" s="124">
        <v>2387105</v>
      </c>
      <c r="K51" s="120" t="str">
        <f>CONCATENATE(D83,D51, " Curncy")</f>
        <v>GBPGBp Curncy</v>
      </c>
      <c r="L51" s="120">
        <f>IF(D51 = D83,1,_xll.BDP(K51,$L$3))</f>
        <v>1</v>
      </c>
      <c r="M51" s="260">
        <f>IF(D51 = D83,1,_xll.BDP(K51,$M$3)*L51)</f>
        <v>1</v>
      </c>
      <c r="N51" s="126">
        <f>H51*J51*R51/M51</f>
        <v>48935.652499999589</v>
      </c>
      <c r="O51" s="268">
        <f>N51 / U83</f>
        <v>2.2833261404657477E-4</v>
      </c>
      <c r="P51" s="128">
        <f>IF(OR(OR(J51=0,G51 = "#N/A N/A"),G51="#N/A Real Time"),0,G51*J51*R51/M51)</f>
        <v>3511431.4550000001</v>
      </c>
      <c r="Q51" s="273">
        <f>P51 / U83*100</f>
        <v>1.6384257329878744</v>
      </c>
      <c r="R51" s="120">
        <f>IF(EXACT(D51,UPPER(D51)),1,0.01)/T51</f>
        <v>0.01</v>
      </c>
      <c r="S51" s="120">
        <v>0</v>
      </c>
      <c r="T51" s="120">
        <v>1</v>
      </c>
      <c r="U51" s="209"/>
      <c r="V51" s="130">
        <f>_xll.BDH(C51,$V$3,$D$1,$D$1)</f>
        <v>144.69999999999999</v>
      </c>
      <c r="W51" s="130">
        <f>IF(OR(OR(F51="#N/A N/A",F51="#N/A Real Time"),OR(V51="#N/A N/A",V51="#N/A Real Time")),0,  F51 - V51)</f>
        <v>0.35000000000002274</v>
      </c>
      <c r="X51" s="177">
        <f>IF(OR(V51=0,V51="#N/A N/A"),0,W51 / V51*100)</f>
        <v>0.24187975120941446</v>
      </c>
      <c r="Y51" s="132">
        <v>2387105</v>
      </c>
      <c r="Z51" s="133">
        <f>IF(D51 = D83,1,_xll.BDP(K51,$Z$3)*L51)</f>
        <v>1</v>
      </c>
      <c r="AA51" s="278">
        <f>W51*Y51*R51/Z51 / AB83</f>
        <v>3.9097456692999263E-5</v>
      </c>
      <c r="AB51" s="224"/>
    </row>
    <row r="52" spans="1:28" s="117" customFormat="1" ht="12" customHeight="1" x14ac:dyDescent="0.2">
      <c r="A52" s="120"/>
      <c r="B52" s="120">
        <v>29069</v>
      </c>
      <c r="C52" s="120" t="s">
        <v>1658</v>
      </c>
      <c r="D52" s="120" t="str">
        <f>_xll.BDP(C52,$D$3)</f>
        <v>GBp</v>
      </c>
      <c r="E52" s="120" t="s">
        <v>1659</v>
      </c>
      <c r="F52" s="121">
        <f>_xll.BDP(C52,$F$3)</f>
        <v>1250</v>
      </c>
      <c r="G52" s="121">
        <f>_xll.BDP(C52,$G$3)</f>
        <v>1256</v>
      </c>
      <c r="H52" s="122">
        <f>IF(OR(OR(G52="#N/A N/A",G52="#N/A Real Time"),OR(F52="#N/A N/A",F52="#N/A Real Time")),0,  G52 - F52)</f>
        <v>6</v>
      </c>
      <c r="I52" s="123">
        <f>IF(OR(F52=0,F52="#N/A N/A"),0,H52 / F52*100)</f>
        <v>0.48</v>
      </c>
      <c r="J52" s="124">
        <v>25216</v>
      </c>
      <c r="K52" s="120" t="str">
        <f>CONCATENATE(D83,D52, " Curncy")</f>
        <v>GBPGBp Curncy</v>
      </c>
      <c r="L52" s="120">
        <f>IF(D52 = D83,1,_xll.BDP(K52,$L$3))</f>
        <v>1</v>
      </c>
      <c r="M52" s="260">
        <f>IF(D52 = D83,1,_xll.BDP(K52,$M$3)*L52)</f>
        <v>1</v>
      </c>
      <c r="N52" s="126">
        <f>H52*J52*R52/M52</f>
        <v>1512.96</v>
      </c>
      <c r="O52" s="268">
        <f>N52 / U83</f>
        <v>7.0594360982089418E-6</v>
      </c>
      <c r="P52" s="128">
        <f>IF(OR(OR(J52=0,G52 = "#N/A N/A"),G52="#N/A Real Time"),0,G52*J52*R52/M52)</f>
        <v>316712.96000000002</v>
      </c>
      <c r="Q52" s="273">
        <f>P52 / U83*100</f>
        <v>0.14777752898917387</v>
      </c>
      <c r="R52" s="120">
        <f>IF(EXACT(D52,UPPER(D52)),1,0.01)/T52</f>
        <v>0.01</v>
      </c>
      <c r="S52" s="120">
        <v>0</v>
      </c>
      <c r="T52" s="120">
        <v>1</v>
      </c>
      <c r="U52" s="120"/>
      <c r="V52" s="130">
        <f>_xll.BDH(C52,$V$3,$D$1,$D$1)</f>
        <v>1250</v>
      </c>
      <c r="W52" s="130">
        <f>IF(OR(OR(F52="#N/A N/A",F52="#N/A Real Time"),OR(V52="#N/A N/A",V52="#N/A Real Time")),0,  F52 - V52)</f>
        <v>0</v>
      </c>
      <c r="X52" s="177">
        <f>IF(OR(V52=0,V52="#N/A N/A"),0,W52 / V52*100)</f>
        <v>0</v>
      </c>
      <c r="Y52" s="132">
        <v>25216</v>
      </c>
      <c r="Z52" s="133">
        <f>IF(D52 = D83,1,_xll.BDP(K52,$Z$3)*L52)</f>
        <v>1</v>
      </c>
      <c r="AA52" s="278">
        <f>W52*Y52*R52/Z52 / AB83</f>
        <v>0</v>
      </c>
      <c r="AB52" s="135"/>
    </row>
    <row r="53" spans="1:28" x14ac:dyDescent="0.2">
      <c r="A53" s="120"/>
      <c r="B53" s="120">
        <v>10555</v>
      </c>
      <c r="C53" s="120" t="s">
        <v>98</v>
      </c>
      <c r="D53" s="120" t="str">
        <f>_xll.BDP(C53,$D$3)</f>
        <v>GBp</v>
      </c>
      <c r="E53" s="120" t="s">
        <v>461</v>
      </c>
      <c r="F53" s="121">
        <f>_xll.BDP(C53,$F$3)</f>
        <v>210</v>
      </c>
      <c r="G53" s="121">
        <f>_xll.BDP(C53,$G$3)</f>
        <v>210.1</v>
      </c>
      <c r="H53" s="122">
        <f>IF(OR(OR(G53="#N/A N/A",G53="#N/A Real Time"),OR(F53="#N/A N/A",F53="#N/A Real Time")),0,  G53 - F53)</f>
        <v>9.9999999999994316E-2</v>
      </c>
      <c r="I53" s="123">
        <f>IF(OR(F53=0,F53="#N/A N/A"),0,H53 / F53*100)</f>
        <v>4.7619047619044917E-2</v>
      </c>
      <c r="J53" s="124">
        <v>1035000</v>
      </c>
      <c r="K53" s="120" t="str">
        <f>CONCATENATE(D83,D53, " Curncy")</f>
        <v>GBPGBp Curncy</v>
      </c>
      <c r="L53" s="120">
        <f>IF(D53 = D83,1,_xll.BDP(K53,$L$3))</f>
        <v>1</v>
      </c>
      <c r="M53" s="260">
        <f>IF(D53 = D83,1,_xll.BDP(K53,$M$3)*L53)</f>
        <v>1</v>
      </c>
      <c r="N53" s="126">
        <f>H53*J53*R53/M53</f>
        <v>1034.9999999999413</v>
      </c>
      <c r="O53" s="268">
        <f>N53 / U83</f>
        <v>4.8292858777798759E-6</v>
      </c>
      <c r="P53" s="128">
        <f>IF(OR(OR(J53=0,G53 = "#N/A N/A"),G53="#N/A Real Time"),0,G53*J53*R53/M53)</f>
        <v>2174535</v>
      </c>
      <c r="Q53" s="273">
        <f>P53 / U83*100</f>
        <v>1.0146329629216093</v>
      </c>
      <c r="R53" s="120">
        <f>IF(EXACT(D53,UPPER(D53)),1,0.01)/T53</f>
        <v>0.01</v>
      </c>
      <c r="S53" s="120">
        <v>0</v>
      </c>
      <c r="T53" s="120">
        <v>1</v>
      </c>
      <c r="U53" s="120"/>
      <c r="V53" s="130">
        <f>_xll.BDH(C53,$V$3,$D$1,$D$1)</f>
        <v>209.3</v>
      </c>
      <c r="W53" s="130">
        <f>IF(OR(OR(F53="#N/A N/A",F53="#N/A Real Time"),OR(V53="#N/A N/A",V53="#N/A Real Time")),0,  F53 - V53)</f>
        <v>0.69999999999998863</v>
      </c>
      <c r="X53" s="177">
        <f>IF(OR(V53=0,V53="#N/A N/A"),0,W53 / V53*100)</f>
        <v>0.33444816053511156</v>
      </c>
      <c r="Y53" s="132">
        <v>1035000</v>
      </c>
      <c r="Z53" s="133">
        <f>IF(D53 = D83,1,_xll.BDP(K53,$Z$3)*L53)</f>
        <v>1</v>
      </c>
      <c r="AA53" s="278">
        <f>W53*Y53*R53/Z53 / AB83</f>
        <v>3.390371825055953E-5</v>
      </c>
      <c r="AB53" s="135"/>
    </row>
    <row r="54" spans="1:28" x14ac:dyDescent="0.2">
      <c r="A54" s="120"/>
      <c r="B54" s="120">
        <v>3522</v>
      </c>
      <c r="C54" s="120" t="s">
        <v>1104</v>
      </c>
      <c r="D54" s="120" t="str">
        <f>_xll.BDP(C54,$D$3)</f>
        <v>GBp</v>
      </c>
      <c r="E54" s="120" t="s">
        <v>1220</v>
      </c>
      <c r="F54" s="121">
        <f>_xll.BDP(C54,$F$3)</f>
        <v>1608</v>
      </c>
      <c r="G54" s="121">
        <f>_xll.BDP(C54,$G$3)</f>
        <v>1610</v>
      </c>
      <c r="H54" s="122">
        <f>IF(OR(OR(G54="#N/A N/A",G54="#N/A Real Time"),OR(F54="#N/A N/A",F54="#N/A Real Time")),0,  G54 - F54)</f>
        <v>2</v>
      </c>
      <c r="I54" s="123">
        <f>IF(OR(F54=0,F54="#N/A N/A"),0,H54 / F54*100)</f>
        <v>0.12437810945273632</v>
      </c>
      <c r="J54" s="124">
        <v>55000</v>
      </c>
      <c r="K54" s="120" t="str">
        <f>CONCATENATE(D83,D54, " Curncy")</f>
        <v>GBPGBp Curncy</v>
      </c>
      <c r="L54" s="120">
        <f>IF(D54 = D83,1,_xll.BDP(K54,$L$3))</f>
        <v>1</v>
      </c>
      <c r="M54" s="260">
        <f>IF(D54 = D83,1,_xll.BDP(K54,$M$3)*L54)</f>
        <v>1</v>
      </c>
      <c r="N54" s="126">
        <f>H54*J54*R54/M54</f>
        <v>1100</v>
      </c>
      <c r="O54" s="268">
        <f>N54 / U83</f>
        <v>5.1325743628581297E-6</v>
      </c>
      <c r="P54" s="128">
        <f>IF(OR(OR(J54=0,G54 = "#N/A N/A"),G54="#N/A Real Time"),0,G54*J54*R54/M54)</f>
        <v>885500</v>
      </c>
      <c r="Q54" s="273">
        <f>P54 / U83*100</f>
        <v>0.41317223621007948</v>
      </c>
      <c r="R54" s="120">
        <f>IF(EXACT(D54,UPPER(D54)),1,0.01)/T54</f>
        <v>0.01</v>
      </c>
      <c r="S54" s="120">
        <v>0</v>
      </c>
      <c r="T54" s="120">
        <v>1</v>
      </c>
      <c r="U54" s="120"/>
      <c r="V54" s="130">
        <f>_xll.BDH(C54,$V$3,$D$1,$D$1)</f>
        <v>1581</v>
      </c>
      <c r="W54" s="130">
        <f>IF(OR(OR(F54="#N/A N/A",F54="#N/A Real Time"),OR(V54="#N/A N/A",V54="#N/A Real Time")),0,  F54 - V54)</f>
        <v>27</v>
      </c>
      <c r="X54" s="177">
        <f>IF(OR(V54=0,V54="#N/A N/A"),0,W54 / V54*100)</f>
        <v>1.7077798861480076</v>
      </c>
      <c r="Y54" s="132">
        <v>55000</v>
      </c>
      <c r="Z54" s="133">
        <f>IF(D54 = D83,1,_xll.BDP(K54,$Z$3)*L54)</f>
        <v>1</v>
      </c>
      <c r="AA54" s="278">
        <f>W54*Y54*R54/Z54 / AB83</f>
        <v>6.949209330860141E-5</v>
      </c>
      <c r="AB54" s="135"/>
    </row>
    <row r="55" spans="1:28" x14ac:dyDescent="0.2">
      <c r="A55" s="120"/>
      <c r="B55" s="120">
        <v>3574</v>
      </c>
      <c r="C55" s="120" t="s">
        <v>96</v>
      </c>
      <c r="D55" s="120" t="str">
        <f>_xll.BDP(C55,$D$3)</f>
        <v>GBp</v>
      </c>
      <c r="E55" s="120" t="s">
        <v>443</v>
      </c>
      <c r="F55" s="121">
        <f>_xll.BDP(C55,$F$3)</f>
        <v>518.20000000000005</v>
      </c>
      <c r="G55" s="121">
        <f>_xll.BDP(C55,$G$3)</f>
        <v>524</v>
      </c>
      <c r="H55" s="122">
        <f>IF(OR(OR(G55="#N/A N/A",G55="#N/A Real Time"),OR(F55="#N/A N/A",F55="#N/A Real Time")),0,  G55 - F55)</f>
        <v>5.7999999999999545</v>
      </c>
      <c r="I55" s="123">
        <f>IF(OR(F55=0,F55="#N/A N/A"),0,H55 / F55*100)</f>
        <v>1.1192589733693465</v>
      </c>
      <c r="J55" s="124">
        <v>136844</v>
      </c>
      <c r="K55" s="120" t="str">
        <f>CONCATENATE(D83,D55, " Curncy")</f>
        <v>GBPGBp Curncy</v>
      </c>
      <c r="L55" s="120">
        <f>IF(D55 = D83,1,_xll.BDP(K55,$L$3))</f>
        <v>1</v>
      </c>
      <c r="M55" s="260">
        <f>IF(D55 = D83,1,_xll.BDP(K55,$M$3)*L55)</f>
        <v>1</v>
      </c>
      <c r="N55" s="126">
        <f>H55*J55*R55/M55</f>
        <v>7936.9519999999384</v>
      </c>
      <c r="O55" s="268">
        <f>N55 / U83</f>
        <v>3.7033633049486586E-5</v>
      </c>
      <c r="P55" s="128">
        <f>IF(OR(OR(J55=0,G55 = "#N/A N/A"),G55="#N/A Real Time"),0,G55*J55*R55/M55)</f>
        <v>717062.56</v>
      </c>
      <c r="Q55" s="273">
        <f>P55 / U83*100</f>
        <v>0.33457971927467456</v>
      </c>
      <c r="R55" s="120">
        <f>IF(EXACT(D55,UPPER(D55)),1,0.01)/T55</f>
        <v>0.01</v>
      </c>
      <c r="S55" s="120">
        <v>0</v>
      </c>
      <c r="T55" s="120">
        <v>1</v>
      </c>
      <c r="U55" s="120"/>
      <c r="V55" s="130">
        <f>_xll.BDH(C55,$V$3,$D$1,$D$1)</f>
        <v>522.79999999999995</v>
      </c>
      <c r="W55" s="130">
        <f>IF(OR(OR(F55="#N/A N/A",F55="#N/A Real Time"),OR(V55="#N/A N/A",V55="#N/A Real Time")),0,  F55 - V55)</f>
        <v>-4.5999999999999091</v>
      </c>
      <c r="X55" s="177">
        <f>IF(OR(V55=0,V55="#N/A N/A"),0,W55 / V55*100)</f>
        <v>-0.87987758224940882</v>
      </c>
      <c r="Y55" s="132">
        <v>136844</v>
      </c>
      <c r="Z55" s="133">
        <f>IF(D55 = D83,1,_xll.BDP(K55,$Z$3)*L55)</f>
        <v>1</v>
      </c>
      <c r="AA55" s="278">
        <f>W55*Y55*R55/Z55 / AB83</f>
        <v>-2.9457272509711444E-5</v>
      </c>
      <c r="AB55" s="135"/>
    </row>
    <row r="56" spans="1:28" s="117" customFormat="1" ht="12" customHeight="1" x14ac:dyDescent="0.2">
      <c r="A56" s="209"/>
      <c r="B56" s="120">
        <v>28421</v>
      </c>
      <c r="C56" s="120" t="s">
        <v>1501</v>
      </c>
      <c r="D56" s="120" t="str">
        <f>_xll.BDP(C56,$D$3)</f>
        <v>GBp</v>
      </c>
      <c r="E56" s="120" t="s">
        <v>1498</v>
      </c>
      <c r="F56" s="121">
        <f>_xll.BDP(C56,$F$3)</f>
        <v>49.7</v>
      </c>
      <c r="G56" s="121">
        <f>_xll.BDP(C56,$G$3)</f>
        <v>49.3</v>
      </c>
      <c r="H56" s="122">
        <f>IF(OR(OR(G56="#N/A N/A",G56="#N/A Real Time"),OR(F56="#N/A N/A",F56="#N/A Real Time")),0,  G56 - F56)</f>
        <v>-0.40000000000000568</v>
      </c>
      <c r="I56" s="123">
        <f>IF(OR(F56=0,F56="#N/A N/A"),0,H56 / F56*100)</f>
        <v>-0.80482897384306973</v>
      </c>
      <c r="J56" s="124">
        <v>7659073</v>
      </c>
      <c r="K56" s="120" t="str">
        <f>CONCATENATE(D83,D56, " Curncy")</f>
        <v>GBPGBp Curncy</v>
      </c>
      <c r="L56" s="120">
        <f>IF(D56 = D83,1,_xll.BDP(K56,$L$3))</f>
        <v>1</v>
      </c>
      <c r="M56" s="260">
        <f>IF(D56 = D83,1,_xll.BDP(K56,$M$3)*L56)</f>
        <v>1</v>
      </c>
      <c r="N56" s="126">
        <f>H56*J56*R56/M56</f>
        <v>-30636.292000000434</v>
      </c>
      <c r="O56" s="268">
        <f>N56 / U83</f>
        <v>-1.4294822444748894E-4</v>
      </c>
      <c r="P56" s="128">
        <f>IF(OR(OR(J56=0,G56 = "#N/A N/A"),G56="#N/A Real Time"),0,G56*J56*R56/M56)</f>
        <v>3775922.9890000001</v>
      </c>
      <c r="Q56" s="273">
        <f>P56 / U83*100</f>
        <v>1.7618368663152764</v>
      </c>
      <c r="R56" s="120">
        <f>IF(EXACT(D56,UPPER(D56)),1,0.01)/T56</f>
        <v>0.01</v>
      </c>
      <c r="S56" s="120">
        <v>0</v>
      </c>
      <c r="T56" s="120">
        <v>1</v>
      </c>
      <c r="U56" s="209"/>
      <c r="V56" s="130">
        <f>_xll.BDH(C56,$V$3,$D$1,$D$1)</f>
        <v>49.7</v>
      </c>
      <c r="W56" s="130">
        <f>IF(OR(OR(F56="#N/A N/A",F56="#N/A Real Time"),OR(V56="#N/A N/A",V56="#N/A Real Time")),0,  F56 - V56)</f>
        <v>0</v>
      </c>
      <c r="X56" s="177">
        <f>IF(OR(V56=0,V56="#N/A N/A"),0,W56 / V56*100)</f>
        <v>0</v>
      </c>
      <c r="Y56" s="132">
        <v>7659073</v>
      </c>
      <c r="Z56" s="133">
        <f>IF(D56 = D83,1,_xll.BDP(K56,$Z$3)*L56)</f>
        <v>1</v>
      </c>
      <c r="AA56" s="278">
        <f>W56*Y56*R56/Z56 / AB83</f>
        <v>0</v>
      </c>
      <c r="AB56" s="224"/>
    </row>
    <row r="57" spans="1:28" x14ac:dyDescent="0.2">
      <c r="A57" s="120"/>
      <c r="B57" s="120">
        <v>3260</v>
      </c>
      <c r="C57" s="120" t="s">
        <v>84</v>
      </c>
      <c r="D57" s="120" t="str">
        <f>_xll.BDP(C57,$D$3)</f>
        <v>GBp</v>
      </c>
      <c r="E57" s="120" t="s">
        <v>451</v>
      </c>
      <c r="F57" s="121">
        <f>_xll.BDP(C57,$F$3)</f>
        <v>147.1</v>
      </c>
      <c r="G57" s="121">
        <f>_xll.BDP(C57,$G$3)</f>
        <v>148.1</v>
      </c>
      <c r="H57" s="122">
        <f>IF(OR(OR(G57="#N/A N/A",G57="#N/A Real Time"),OR(F57="#N/A N/A",F57="#N/A Real Time")),0,  G57 - F57)</f>
        <v>1</v>
      </c>
      <c r="I57" s="123">
        <f>IF(OR(F57=0,F57="#N/A N/A"),0,H57 / F57*100)</f>
        <v>0.67980965329707677</v>
      </c>
      <c r="J57" s="124">
        <v>2492990</v>
      </c>
      <c r="K57" s="120" t="str">
        <f>CONCATENATE(D83,D57, " Curncy")</f>
        <v>GBPGBp Curncy</v>
      </c>
      <c r="L57" s="120">
        <f>IF(D57 = D83,1,_xll.BDP(K57,$L$3))</f>
        <v>1</v>
      </c>
      <c r="M57" s="260">
        <f>IF(D57 = D83,1,_xll.BDP(K57,$M$3)*L57)</f>
        <v>1</v>
      </c>
      <c r="N57" s="126">
        <f>H57*J57*R57/M57</f>
        <v>24929.9</v>
      </c>
      <c r="O57" s="268">
        <f>N57 / U83</f>
        <v>1.1632233237146991E-4</v>
      </c>
      <c r="P57" s="128">
        <f>IF(OR(OR(J57=0,G57 = "#N/A N/A"),G57="#N/A Real Time"),0,G57*J57*R57/M57)</f>
        <v>3692118.19</v>
      </c>
      <c r="Q57" s="273">
        <f>P57 / U83*100</f>
        <v>1.7227337424214693</v>
      </c>
      <c r="R57" s="120">
        <f>IF(EXACT(D57,UPPER(D57)),1,0.01)/T57</f>
        <v>0.01</v>
      </c>
      <c r="S57" s="120">
        <v>0</v>
      </c>
      <c r="T57" s="120">
        <v>1</v>
      </c>
      <c r="U57" s="120"/>
      <c r="V57" s="130">
        <f>_xll.BDH(C57,$V$3,$D$1,$D$1)</f>
        <v>145.80000000000001</v>
      </c>
      <c r="W57" s="130">
        <f>IF(OR(OR(F57="#N/A N/A",F57="#N/A Real Time"),OR(V57="#N/A N/A",V57="#N/A Real Time")),0,  F57 - V57)</f>
        <v>1.2999999999999829</v>
      </c>
      <c r="X57" s="177">
        <f>IF(OR(V57=0,V57="#N/A N/A"),0,W57 / V57*100)</f>
        <v>0.8916323731138428</v>
      </c>
      <c r="Y57" s="132">
        <v>2492990</v>
      </c>
      <c r="Z57" s="133">
        <f>IF(D57 = D83,1,_xll.BDP(K57,$Z$3)*L57)</f>
        <v>1</v>
      </c>
      <c r="AA57" s="278">
        <f>W57*Y57*R57/Z57 / AB83</f>
        <v>1.5166062074520564E-4</v>
      </c>
      <c r="AB57" s="135"/>
    </row>
    <row r="58" spans="1:28" x14ac:dyDescent="0.2">
      <c r="A58" s="120"/>
      <c r="B58" s="120">
        <v>19483</v>
      </c>
      <c r="C58" s="120"/>
      <c r="D58" s="120" t="s">
        <v>75</v>
      </c>
      <c r="E58" s="120" t="s">
        <v>1343</v>
      </c>
      <c r="F58" s="121">
        <v>51.75</v>
      </c>
      <c r="G58" s="121">
        <v>51.75</v>
      </c>
      <c r="H58" s="122">
        <f>IF(OR(OR(G58="#N/A N/A",G58="#N/A Real Time"),OR(F58="#N/A N/A",F58="#N/A Real Time")),0,  G58 - F58)</f>
        <v>0</v>
      </c>
      <c r="I58" s="123">
        <f>IF(OR(F58=0,F58="#N/A N/A"),0,H58 / F58*100)</f>
        <v>0</v>
      </c>
      <c r="J58" s="124">
        <v>125615</v>
      </c>
      <c r="K58" s="120" t="str">
        <f>CONCATENATE(D83,D58, " Curncy")</f>
        <v>GBPGBP Curncy</v>
      </c>
      <c r="L58" s="120">
        <f>IF(D58 = D83,1,_xll.BDP(K58,$L$3))</f>
        <v>1</v>
      </c>
      <c r="M58" s="260">
        <f>IF(D58 = D83,1,_xll.BDP(K58,$M$3)*L58)</f>
        <v>1</v>
      </c>
      <c r="N58" s="126">
        <f>H58*J58*R58/M58</f>
        <v>0</v>
      </c>
      <c r="O58" s="268">
        <f>N58 / U83</f>
        <v>0</v>
      </c>
      <c r="P58" s="128">
        <f>IF(OR(OR(J58=0,G58 = "#N/A N/A"),G58="#N/A Real Time"),0,G58*J58*R58/M58)</f>
        <v>6500576.25</v>
      </c>
      <c r="Q58" s="273">
        <f>P58 / U83*100</f>
        <v>3.0331537276867673</v>
      </c>
      <c r="R58" s="120">
        <f>IF(EXACT(D58,UPPER(D58)),1,0.01)/T58</f>
        <v>1</v>
      </c>
      <c r="S58" s="120">
        <v>1</v>
      </c>
      <c r="T58" s="120">
        <v>1</v>
      </c>
      <c r="U58" s="120"/>
      <c r="V58" s="130">
        <v>51.75</v>
      </c>
      <c r="W58" s="130">
        <f>IF(OR(OR(F58="#N/A N/A",F58="#N/A Real Time"),OR(V58="#N/A N/A",V58="#N/A Real Time")),0,  F58 - V58)</f>
        <v>0</v>
      </c>
      <c r="X58" s="177">
        <f>IF(OR(V58=0,V58="#N/A N/A"),0,W58 / V58*100)</f>
        <v>0</v>
      </c>
      <c r="Y58" s="132">
        <v>125615</v>
      </c>
      <c r="Z58" s="133">
        <f>IF(D58 = D83,1,_xll.BDP(K58,$Z$3)*L58)</f>
        <v>1</v>
      </c>
      <c r="AA58" s="278">
        <f>W58*Y58*R58/Z58 / AB83</f>
        <v>0</v>
      </c>
      <c r="AB58" s="135"/>
    </row>
    <row r="59" spans="1:28" x14ac:dyDescent="0.2">
      <c r="A59" s="120"/>
      <c r="B59" s="120">
        <v>3404</v>
      </c>
      <c r="C59" s="120" t="s">
        <v>81</v>
      </c>
      <c r="D59" s="120" t="str">
        <f>_xll.BDP(C59,$D$3)</f>
        <v>GBp</v>
      </c>
      <c r="E59" s="120" t="s">
        <v>337</v>
      </c>
      <c r="F59" s="121">
        <f>_xll.BDP(C59,$F$3)</f>
        <v>26</v>
      </c>
      <c r="G59" s="121">
        <f>_xll.BDP(C59,$G$3)</f>
        <v>26.3</v>
      </c>
      <c r="H59" s="122">
        <f>IF(OR(OR(G59="#N/A N/A",G59="#N/A Real Time"),OR(F59="#N/A N/A",F59="#N/A Real Time")),0,  G59 - F59)</f>
        <v>0.30000000000000071</v>
      </c>
      <c r="I59" s="123">
        <f>IF(OR(F59=0,F59="#N/A N/A"),0,H59 / F59*100)</f>
        <v>1.1538461538461564</v>
      </c>
      <c r="J59" s="124">
        <v>23671517</v>
      </c>
      <c r="K59" s="120" t="str">
        <f>CONCATENATE(D83,D59, " Curncy")</f>
        <v>GBPGBp Curncy</v>
      </c>
      <c r="L59" s="120">
        <f>IF(D59 = D83,1,_xll.BDP(K59,$L$3))</f>
        <v>1</v>
      </c>
      <c r="M59" s="260">
        <f>IF(D59 = D83,1,_xll.BDP(K59,$M$3)*L59)</f>
        <v>1</v>
      </c>
      <c r="N59" s="126">
        <f>H59*J59*R59/M59</f>
        <v>71014.551000000167</v>
      </c>
      <c r="O59" s="268">
        <f>N59 / U83</f>
        <v>3.3135223986589275E-4</v>
      </c>
      <c r="P59" s="128">
        <f>IF(OR(OR(J59=0,G59 = "#N/A N/A"),G59="#N/A Real Time"),0,G59*J59*R59/M59)</f>
        <v>6225608.9709999999</v>
      </c>
      <c r="Q59" s="273">
        <f>P59 / U83*100</f>
        <v>2.9048546361576526</v>
      </c>
      <c r="R59" s="120">
        <f>IF(EXACT(D59,UPPER(D59)),1,0.01)/T59</f>
        <v>0.01</v>
      </c>
      <c r="S59" s="120">
        <v>0</v>
      </c>
      <c r="T59" s="120">
        <v>1</v>
      </c>
      <c r="U59" s="120"/>
      <c r="V59" s="130">
        <f>_xll.BDH(C59,$V$3,$D$1,$D$1)</f>
        <v>26</v>
      </c>
      <c r="W59" s="130">
        <f>IF(OR(OR(F59="#N/A N/A",F59="#N/A Real Time"),OR(V59="#N/A N/A",V59="#N/A Real Time")),0,  F59 - V59)</f>
        <v>0</v>
      </c>
      <c r="X59" s="177">
        <f>IF(OR(V59=0,V59="#N/A N/A"),0,W59 / V59*100)</f>
        <v>0</v>
      </c>
      <c r="Y59" s="132">
        <v>23671517</v>
      </c>
      <c r="Z59" s="133">
        <f>IF(D59 = D83,1,_xll.BDP(K59,$Z$3)*L59)</f>
        <v>1</v>
      </c>
      <c r="AA59" s="278">
        <f>W59*Y59*R59/Z59 / AB83</f>
        <v>0</v>
      </c>
      <c r="AB59" s="135"/>
    </row>
    <row r="60" spans="1:28" x14ac:dyDescent="0.2">
      <c r="A60" s="120"/>
      <c r="B60" s="120">
        <v>18465</v>
      </c>
      <c r="C60" s="120" t="s">
        <v>1450</v>
      </c>
      <c r="D60" s="120" t="str">
        <f>_xll.BDP(C60,$D$3)</f>
        <v>USD</v>
      </c>
      <c r="E60" s="120" t="s">
        <v>1451</v>
      </c>
      <c r="F60" s="121">
        <f>_xll.BDP(C60,$F$3)</f>
        <v>15.2</v>
      </c>
      <c r="G60" s="121">
        <f>_xll.BDP(C60,$G$3)</f>
        <v>15.19</v>
      </c>
      <c r="H60" s="122">
        <f>IF(OR(OR(G60="#N/A N/A",G60="#N/A Real Time"),OR(F60="#N/A N/A",F60="#N/A Real Time")),0,  G60 - F60)</f>
        <v>-9.9999999999997868E-3</v>
      </c>
      <c r="I60" s="123">
        <f>IF(OR(F60=0,F60="#N/A N/A"),0,H60 / F60*100)</f>
        <v>-6.5789473684209121E-2</v>
      </c>
      <c r="J60" s="124">
        <v>223693</v>
      </c>
      <c r="K60" s="120" t="str">
        <f>CONCATENATE(D83,D60, " Curncy")</f>
        <v>GBPUSD Curncy</v>
      </c>
      <c r="L60" s="120">
        <f>IF(D60 = D83,1,_xll.BDP(K60,$L$3))</f>
        <v>1</v>
      </c>
      <c r="M60" s="260">
        <f>IF(D60 = D83,1,_xll.BDP(K60,$M$3)*L60)</f>
        <v>1.31</v>
      </c>
      <c r="N60" s="126">
        <f>H60*J60*R60/M60</f>
        <v>-1707.5801526717194</v>
      </c>
      <c r="O60" s="268">
        <f>N60 / U83</f>
        <v>-7.9675291946620344E-6</v>
      </c>
      <c r="P60" s="128">
        <f>IF(OR(OR(J60=0,G60 = "#N/A N/A"),G60="#N/A Real Time"),0,G60*J60*R60/M60)</f>
        <v>2593814.2519083968</v>
      </c>
      <c r="Q60" s="273">
        <f>P60 / U83*100</f>
        <v>1.2102676846691889</v>
      </c>
      <c r="R60" s="120">
        <f>IF(EXACT(D60,UPPER(D60)),1,0.01)/T60</f>
        <v>1</v>
      </c>
      <c r="S60" s="120">
        <v>0</v>
      </c>
      <c r="T60" s="120">
        <v>1</v>
      </c>
      <c r="U60" s="120"/>
      <c r="V60" s="130">
        <f>_xll.BDH(C60,$V$3,$D$1,$D$1)</f>
        <v>15.02</v>
      </c>
      <c r="W60" s="130">
        <f>IF(OR(OR(F60="#N/A N/A",F60="#N/A Real Time"),OR(V60="#N/A N/A",V60="#N/A Real Time")),0,  F60 - V60)</f>
        <v>0.17999999999999972</v>
      </c>
      <c r="X60" s="177">
        <f>IF(OR(V60=0,V60="#N/A N/A"),0,W60 / V60*100)</f>
        <v>1.1984021304926746</v>
      </c>
      <c r="Y60" s="132">
        <v>223693</v>
      </c>
      <c r="Z60" s="133">
        <f>IF(D60 = D83,1,_xll.BDP(K60,$Z$3)*L60)</f>
        <v>1.3073999999999999</v>
      </c>
      <c r="AA60" s="278">
        <f>W60*Y60*R60/Z60 / AB83</f>
        <v>1.4412036684866985E-4</v>
      </c>
      <c r="AB60" s="135"/>
    </row>
    <row r="61" spans="1:28" s="117" customFormat="1" ht="12" customHeight="1" x14ac:dyDescent="0.2">
      <c r="A61" s="120"/>
      <c r="B61" s="120">
        <v>1177</v>
      </c>
      <c r="C61" s="120" t="s">
        <v>74</v>
      </c>
      <c r="D61" s="120" t="str">
        <f>_xll.BDP(C61,$D$3)</f>
        <v>GBp</v>
      </c>
      <c r="E61" s="120" t="s">
        <v>336</v>
      </c>
      <c r="F61" s="121">
        <f>_xll.BDP(C61,$F$3)</f>
        <v>31</v>
      </c>
      <c r="G61" s="121">
        <f>_xll.BDP(C61,$G$3)</f>
        <v>31.5</v>
      </c>
      <c r="H61" s="122">
        <f>IF(OR(OR(G61="#N/A N/A",G61="#N/A Real Time"),OR(F61="#N/A N/A",F61="#N/A Real Time")),0,  G61 - F61)</f>
        <v>0.5</v>
      </c>
      <c r="I61" s="123">
        <f>IF(OR(F61=0,F61="#N/A N/A"),0,H61 / F61*100)</f>
        <v>1.6129032258064515</v>
      </c>
      <c r="J61" s="124">
        <v>677836</v>
      </c>
      <c r="K61" s="120" t="str">
        <f>CONCATENATE(D83,D61, " Curncy")</f>
        <v>GBPGBp Curncy</v>
      </c>
      <c r="L61" s="120">
        <f>IF(D61 = D83,1,_xll.BDP(K61,$L$3))</f>
        <v>1</v>
      </c>
      <c r="M61" s="260">
        <f>IF(D61 = D83,1,_xll.BDP(K61,$M$3)*L61)</f>
        <v>1</v>
      </c>
      <c r="N61" s="126">
        <f>H61*J61*R61/M61</f>
        <v>3389.1800000000003</v>
      </c>
      <c r="O61" s="268">
        <f>N61 / U83</f>
        <v>1.5813834890101378E-5</v>
      </c>
      <c r="P61" s="128">
        <f>IF(OR(OR(J61=0,G61 = "#N/A N/A"),G61="#N/A Real Time"),0,G61*J61*R61/M61)</f>
        <v>213518.34</v>
      </c>
      <c r="Q61" s="273">
        <f>P61 / U83*100</f>
        <v>9.9627159807638671E-2</v>
      </c>
      <c r="R61" s="120">
        <f>IF(EXACT(D61,UPPER(D61)),1,0.01)/T61</f>
        <v>0.01</v>
      </c>
      <c r="S61" s="120">
        <v>0</v>
      </c>
      <c r="T61" s="120">
        <v>1</v>
      </c>
      <c r="U61" s="120"/>
      <c r="V61" s="130">
        <f>_xll.BDH(C61,$V$3,$D$1,$D$1)</f>
        <v>31.2</v>
      </c>
      <c r="W61" s="130">
        <f>IF(OR(OR(F61="#N/A N/A",F61="#N/A Real Time"),OR(V61="#N/A N/A",V61="#N/A Real Time")),0,  F61 - V61)</f>
        <v>-0.19999999999999929</v>
      </c>
      <c r="X61" s="177">
        <f>IF(OR(V61=0,V61="#N/A N/A"),0,W61 / V61*100)</f>
        <v>-0.64102564102563875</v>
      </c>
      <c r="Y61" s="132">
        <v>677836</v>
      </c>
      <c r="Z61" s="133">
        <f>IF(D61 = D83,1,_xll.BDP(K61,$Z$3)*L61)</f>
        <v>1</v>
      </c>
      <c r="AA61" s="278">
        <f>W61*Y61*R61/Z61 / AB83</f>
        <v>-6.3440057319769673E-6</v>
      </c>
      <c r="AB61" s="135"/>
    </row>
    <row r="62" spans="1:28" x14ac:dyDescent="0.2">
      <c r="A62" s="120"/>
      <c r="B62" s="120">
        <v>19530</v>
      </c>
      <c r="C62" s="120" t="s">
        <v>1557</v>
      </c>
      <c r="D62" s="120" t="str">
        <f>_xll.BDP(C62,$D$3)</f>
        <v>USD</v>
      </c>
      <c r="E62" s="120" t="s">
        <v>1558</v>
      </c>
      <c r="F62" s="121">
        <f>_xll.BDP(C62,$F$3)</f>
        <v>19.3</v>
      </c>
      <c r="G62" s="121">
        <f>_xll.BDP(C62,$G$3)</f>
        <v>19.260000000000002</v>
      </c>
      <c r="H62" s="122">
        <f>IF(OR(OR(G62="#N/A N/A",G62="#N/A Real Time"),OR(F62="#N/A N/A",F62="#N/A Real Time")),0,  G62 - F62)</f>
        <v>-3.9999999999999147E-2</v>
      </c>
      <c r="I62" s="123">
        <f>IF(OR(F62=0,F62="#N/A N/A"),0,H62 / F62*100)</f>
        <v>-0.20725388601035827</v>
      </c>
      <c r="J62" s="124">
        <v>35591</v>
      </c>
      <c r="K62" s="120" t="str">
        <f>CONCATENATE(D83,D62, " Curncy")</f>
        <v>GBPUSD Curncy</v>
      </c>
      <c r="L62" s="120">
        <f>IF(D62 = D83,1,_xll.BDP(K62,$L$3))</f>
        <v>1</v>
      </c>
      <c r="M62" s="260">
        <f>IF(D62 = D83,1,_xll.BDP(K62,$M$3)*L62)</f>
        <v>1.31</v>
      </c>
      <c r="N62" s="126">
        <f>H62*J62*R62/M62</f>
        <v>-1086.7480916030302</v>
      </c>
      <c r="O62" s="268">
        <f>N62 / U83</f>
        <v>-5.0707412671333733E-6</v>
      </c>
      <c r="P62" s="128">
        <f>IF(OR(OR(J62=0,G62 = "#N/A N/A"),G62="#N/A Real Time"),0,G62*J62*R62/M62)</f>
        <v>523269.20610687026</v>
      </c>
      <c r="Q62" s="273">
        <f>P62 / U83*100</f>
        <v>0.24415619201247721</v>
      </c>
      <c r="R62" s="120">
        <f>IF(EXACT(D62,UPPER(D62)),1,0.01)/T62</f>
        <v>1</v>
      </c>
      <c r="S62" s="120">
        <v>0</v>
      </c>
      <c r="T62" s="120">
        <v>1</v>
      </c>
      <c r="U62" s="120"/>
      <c r="V62" s="130">
        <f>_xll.BDH(C62,$V$3,$D$1,$D$1)</f>
        <v>19.18</v>
      </c>
      <c r="W62" s="130">
        <f>IF(OR(OR(F62="#N/A N/A",F62="#N/A Real Time"),OR(V62="#N/A N/A",V62="#N/A Real Time")),0,  F62 - V62)</f>
        <v>0.12000000000000099</v>
      </c>
      <c r="X62" s="177">
        <f>IF(OR(V62=0,V62="#N/A N/A"),0,W62 / V62*100)</f>
        <v>0.62565172054223672</v>
      </c>
      <c r="Y62" s="132">
        <v>35591</v>
      </c>
      <c r="Z62" s="133">
        <f>IF(D62 = D83,1,_xll.BDP(K62,$Z$3)*L62)</f>
        <v>1.3073999999999999</v>
      </c>
      <c r="AA62" s="278">
        <f>W62*Y62*R62/Z62 / AB83</f>
        <v>1.528698700603374E-5</v>
      </c>
      <c r="AB62" s="135"/>
    </row>
    <row r="63" spans="1:28" x14ac:dyDescent="0.2">
      <c r="A63" s="209"/>
      <c r="B63" s="120">
        <v>26475</v>
      </c>
      <c r="C63" s="120" t="s">
        <v>71</v>
      </c>
      <c r="D63" s="120" t="str">
        <f>_xll.BDP(C63,$D$3)</f>
        <v>GBp</v>
      </c>
      <c r="E63" s="120" t="s">
        <v>335</v>
      </c>
      <c r="F63" s="121">
        <f>_xll.BDP(C63,$F$3)</f>
        <v>39.5</v>
      </c>
      <c r="G63" s="121">
        <f>_xll.BDP(C63,$G$3)</f>
        <v>39.5</v>
      </c>
      <c r="H63" s="122">
        <f>IF(OR(OR(G63="#N/A N/A",G63="#N/A Real Time"),OR(F63="#N/A N/A",F63="#N/A Real Time")),0,  G63 - F63)</f>
        <v>0</v>
      </c>
      <c r="I63" s="123">
        <f>IF(OR(F63=0,F63="#N/A N/A"),0,H63 / F63*100)</f>
        <v>0</v>
      </c>
      <c r="J63" s="124">
        <v>5561281</v>
      </c>
      <c r="K63" s="120" t="str">
        <f>CONCATENATE(D83,D63, " Curncy")</f>
        <v>GBPGBp Curncy</v>
      </c>
      <c r="L63" s="120">
        <f>IF(D63 = D83,1,_xll.BDP(K63,$L$3))</f>
        <v>1</v>
      </c>
      <c r="M63" s="260">
        <f>IF(D63 = D83,1,_xll.BDP(K63,$M$3)*L63)</f>
        <v>1</v>
      </c>
      <c r="N63" s="126">
        <f>H63*J63*R63/M63</f>
        <v>0</v>
      </c>
      <c r="O63" s="268">
        <f>N63 / U83</f>
        <v>0</v>
      </c>
      <c r="P63" s="128">
        <f>IF(OR(OR(J63=0,G63 = "#N/A N/A"),G63="#N/A Real Time"),0,G63*J63*R63/M63)</f>
        <v>2196705.9950000001</v>
      </c>
      <c r="Q63" s="273">
        <f>P63 / U83*100</f>
        <v>1.0249778975157964</v>
      </c>
      <c r="R63" s="120">
        <f>IF(EXACT(D63,UPPER(D63)),1,0.01)/T63</f>
        <v>0.01</v>
      </c>
      <c r="S63" s="120">
        <v>0</v>
      </c>
      <c r="T63" s="120">
        <v>1</v>
      </c>
      <c r="U63" s="209"/>
      <c r="V63" s="130">
        <f>_xll.BDH(C63,$V$3,$D$1,$D$1)</f>
        <v>39.5</v>
      </c>
      <c r="W63" s="130">
        <f>IF(OR(OR(F63="#N/A N/A",F63="#N/A Real Time"),OR(V63="#N/A N/A",V63="#N/A Real Time")),0,  F63 - V63)</f>
        <v>0</v>
      </c>
      <c r="X63" s="177">
        <f>IF(OR(V63=0,V63="#N/A N/A"),0,W63 / V63*100)</f>
        <v>0</v>
      </c>
      <c r="Y63" s="132">
        <v>5561281</v>
      </c>
      <c r="Z63" s="133">
        <f>IF(D63 = D83,1,_xll.BDP(K63,$Z$3)*L63)</f>
        <v>1</v>
      </c>
      <c r="AA63" s="278">
        <f>W63*Y63*R63/Z63 / AB83</f>
        <v>0</v>
      </c>
      <c r="AB63" s="224"/>
    </row>
    <row r="64" spans="1:28" x14ac:dyDescent="0.2">
      <c r="A64" s="120"/>
      <c r="B64" s="120">
        <v>19477</v>
      </c>
      <c r="C64" s="120" t="s">
        <v>69</v>
      </c>
      <c r="D64" s="120" t="str">
        <f>_xll.BDP(C64,$D$3)</f>
        <v>GBp</v>
      </c>
      <c r="E64" s="120" t="s">
        <v>334</v>
      </c>
      <c r="F64" s="121">
        <f>_xll.BDP(C64,$F$3)</f>
        <v>40.5</v>
      </c>
      <c r="G64" s="121">
        <f>_xll.BDP(C64,$G$3)</f>
        <v>42</v>
      </c>
      <c r="H64" s="122">
        <f>IF(OR(OR(G64="#N/A N/A",G64="#N/A Real Time"),OR(F64="#N/A N/A",F64="#N/A Real Time")),0,  G64 - F64)</f>
        <v>1.5</v>
      </c>
      <c r="I64" s="123">
        <f>IF(OR(F64=0,F64="#N/A N/A"),0,H64 / F64*100)</f>
        <v>3.7037037037037033</v>
      </c>
      <c r="J64" s="124">
        <v>1995372</v>
      </c>
      <c r="K64" s="120" t="str">
        <f>CONCATENATE(D83,D64, " Curncy")</f>
        <v>GBPGBp Curncy</v>
      </c>
      <c r="L64" s="120">
        <f>IF(D64 = D83,1,_xll.BDP(K64,$L$3))</f>
        <v>1</v>
      </c>
      <c r="M64" s="260">
        <f>IF(D64 = D83,1,_xll.BDP(K64,$M$3)*L64)</f>
        <v>1</v>
      </c>
      <c r="N64" s="126">
        <f>H64*J64*R64/M64</f>
        <v>29930.58</v>
      </c>
      <c r="O64" s="268">
        <f>N64 / U83</f>
        <v>1.3965538870315845E-4</v>
      </c>
      <c r="P64" s="128">
        <f>IF(OR(OR(J64=0,G64 = "#N/A N/A"),G64="#N/A Real Time"),0,G64*J64*R64/M64)</f>
        <v>838056.24</v>
      </c>
      <c r="Q64" s="273">
        <f>P64 / U83*100</f>
        <v>0.39103508836884365</v>
      </c>
      <c r="R64" s="120">
        <f>IF(EXACT(D64,UPPER(D64)),1,0.01)/T64</f>
        <v>0.01</v>
      </c>
      <c r="S64" s="120">
        <v>0</v>
      </c>
      <c r="T64" s="120">
        <v>1</v>
      </c>
      <c r="U64" s="120"/>
      <c r="V64" s="130">
        <f>_xll.BDH(C64,$V$3,$D$1,$D$1)</f>
        <v>42</v>
      </c>
      <c r="W64" s="130">
        <f>IF(OR(OR(F64="#N/A N/A",F64="#N/A Real Time"),OR(V64="#N/A N/A",V64="#N/A Real Time")),0,  F64 - V64)</f>
        <v>-1.5</v>
      </c>
      <c r="X64" s="177">
        <f>IF(OR(V64=0,V64="#N/A N/A"),0,W64 / V64*100)</f>
        <v>-3.5714285714285712</v>
      </c>
      <c r="Y64" s="132">
        <v>1995372</v>
      </c>
      <c r="Z64" s="133">
        <f>IF(D64 = D83,1,_xll.BDP(K64,$Z$3)*L64)</f>
        <v>1</v>
      </c>
      <c r="AA64" s="278">
        <f>W64*Y64*R64/Z64 / AB83</f>
        <v>-1.4006320930239457E-4</v>
      </c>
      <c r="AB64" s="135"/>
    </row>
    <row r="65" spans="1:28" x14ac:dyDescent="0.2">
      <c r="A65" s="120"/>
      <c r="B65" s="120">
        <v>3419</v>
      </c>
      <c r="C65" s="120" t="s">
        <v>3</v>
      </c>
      <c r="D65" s="120" t="str">
        <f>_xll.BDP(C65,$D$3)</f>
        <v>GBp</v>
      </c>
      <c r="E65" s="120" t="s">
        <v>457</v>
      </c>
      <c r="F65" s="121">
        <f>_xll.BDP(C65,$F$3)</f>
        <v>140.54</v>
      </c>
      <c r="G65" s="121">
        <f>_xll.BDP(C65,$G$3)</f>
        <v>140.94</v>
      </c>
      <c r="H65" s="122">
        <f>IF(OR(OR(G65="#N/A N/A",G65="#N/A Real Time"),OR(F65="#N/A N/A",F65="#N/A Real Time")),0,  G65 - F65)</f>
        <v>0.40000000000000568</v>
      </c>
      <c r="I65" s="123">
        <f>IF(OR(F65=0,F65="#N/A N/A"),0,H65 / F65*100)</f>
        <v>0.28461647929415518</v>
      </c>
      <c r="J65" s="124">
        <v>2913190</v>
      </c>
      <c r="K65" s="120" t="str">
        <f>CONCATENATE(D83,D65, " Curncy")</f>
        <v>GBPGBp Curncy</v>
      </c>
      <c r="L65" s="120">
        <f>IF(D65 = D83,1,_xll.BDP(K65,$L$3))</f>
        <v>1</v>
      </c>
      <c r="M65" s="260">
        <f>IF(D65 = D83,1,_xll.BDP(K65,$M$3)*L65)</f>
        <v>1</v>
      </c>
      <c r="N65" s="126">
        <f>H65*J65*R65/M65</f>
        <v>11652.760000000166</v>
      </c>
      <c r="O65" s="268">
        <f>N65 / U83</f>
        <v>5.4371506575035959E-5</v>
      </c>
      <c r="P65" s="128">
        <f>IF(OR(OR(J65=0,G65 = "#N/A N/A"),G65="#N/A Real Time"),0,G65*J65*R65/M65)</f>
        <v>4105849.9859999996</v>
      </c>
      <c r="Q65" s="273">
        <f>P65 / U83*100</f>
        <v>1.9157800341713647</v>
      </c>
      <c r="R65" s="120">
        <f>IF(EXACT(D65,UPPER(D65)),1,0.01)/T65</f>
        <v>0.01</v>
      </c>
      <c r="S65" s="120">
        <v>0</v>
      </c>
      <c r="T65" s="120">
        <v>1</v>
      </c>
      <c r="U65" s="120"/>
      <c r="V65" s="130">
        <f>_xll.BDH(C65,$V$3,$D$1,$D$1)</f>
        <v>138.1</v>
      </c>
      <c r="W65" s="130">
        <f>IF(OR(OR(F65="#N/A N/A",F65="#N/A Real Time"),OR(V65="#N/A N/A",V65="#N/A Real Time")),0,  F65 - V65)</f>
        <v>2.4399999999999977</v>
      </c>
      <c r="X65" s="177">
        <f>IF(OR(V65=0,V65="#N/A N/A"),0,W65 / V65*100)</f>
        <v>1.7668356263577101</v>
      </c>
      <c r="Y65" s="132">
        <v>2913190</v>
      </c>
      <c r="Z65" s="133">
        <f>IF(D65 = D83,1,_xll.BDP(K65,$Z$3)*L65)</f>
        <v>1</v>
      </c>
      <c r="AA65" s="278">
        <f>W65*Y65*R65/Z65 / AB83</f>
        <v>3.3263471918240395E-4</v>
      </c>
      <c r="AB65" s="135"/>
    </row>
    <row r="66" spans="1:28" x14ac:dyDescent="0.2">
      <c r="A66" s="102" t="s">
        <v>1417</v>
      </c>
      <c r="B66" s="102"/>
      <c r="C66" s="102"/>
      <c r="D66" s="102"/>
      <c r="E66" s="102" t="s">
        <v>19</v>
      </c>
      <c r="F66" s="136"/>
      <c r="G66" s="136"/>
      <c r="H66" s="137"/>
      <c r="I66" s="138"/>
      <c r="J66" s="139"/>
      <c r="K66" s="102"/>
      <c r="L66" s="102"/>
      <c r="M66" s="263"/>
      <c r="N66" s="158">
        <f xml:space="preserve"> SUM(N43:N65)</f>
        <v>278018.28885572462</v>
      </c>
      <c r="O66" s="270">
        <f xml:space="preserve"> SUM(O43:O65)</f>
        <v>1.2972268561696168E-3</v>
      </c>
      <c r="P66" s="141">
        <f xml:space="preserve"> SUM(P43:P65)</f>
        <v>60498173.678815283</v>
      </c>
      <c r="Q66" s="275">
        <f xml:space="preserve"> SUM(Q43:Q65)</f>
        <v>28.228306838511433</v>
      </c>
      <c r="R66" s="102"/>
      <c r="S66" s="102"/>
      <c r="T66" s="102"/>
      <c r="U66" s="102"/>
      <c r="V66" s="144"/>
      <c r="W66" s="144"/>
      <c r="X66" s="178"/>
      <c r="Y66" s="145"/>
      <c r="Z66" s="146"/>
      <c r="AA66" s="280">
        <f xml:space="preserve"> SUM(AA43:AA65)</f>
        <v>1.1297644670345659E-3</v>
      </c>
      <c r="AB66" s="171"/>
    </row>
    <row r="67" spans="1:28" s="117" customFormat="1" ht="12" customHeight="1" x14ac:dyDescent="0.2">
      <c r="A67" s="120"/>
      <c r="B67" s="120"/>
      <c r="C67" s="120"/>
      <c r="D67" s="120"/>
      <c r="E67" s="120"/>
      <c r="F67" s="121"/>
      <c r="G67" s="121"/>
      <c r="H67" s="122"/>
      <c r="I67" s="123"/>
      <c r="J67" s="124"/>
      <c r="K67" s="120"/>
      <c r="L67" s="120"/>
      <c r="M67" s="260"/>
      <c r="N67" s="126"/>
      <c r="O67" s="268"/>
      <c r="P67" s="128"/>
      <c r="Q67" s="273"/>
      <c r="R67" s="120"/>
      <c r="S67" s="120"/>
      <c r="T67" s="120"/>
      <c r="U67" s="120"/>
      <c r="V67" s="130"/>
      <c r="W67" s="130"/>
      <c r="X67" s="131"/>
      <c r="Y67" s="132"/>
      <c r="Z67" s="133"/>
      <c r="AA67" s="278"/>
      <c r="AB67" s="135"/>
    </row>
    <row r="68" spans="1:28" s="117" customFormat="1" ht="12" customHeight="1" x14ac:dyDescent="0.2">
      <c r="A68" s="120"/>
      <c r="B68" s="120">
        <v>2042</v>
      </c>
      <c r="C68" s="120" t="s">
        <v>1595</v>
      </c>
      <c r="D68" s="120" t="str">
        <f>_xll.BDP(C68,$D$3)</f>
        <v>USD</v>
      </c>
      <c r="E68" s="120" t="s">
        <v>1596</v>
      </c>
      <c r="F68" s="121">
        <f>_xll.BDP(C68,$F$3)</f>
        <v>47.28</v>
      </c>
      <c r="G68" s="121">
        <f>_xll.BDP(C68,$G$3)</f>
        <v>47.28</v>
      </c>
      <c r="H68" s="122">
        <f>IF(OR(OR(G68="#N/A N/A",G68="#N/A Real Time"),OR(F68="#N/A N/A",F68="#N/A Real Time")),0,  G68 - F68)</f>
        <v>0</v>
      </c>
      <c r="I68" s="123">
        <f>IF(OR(F68=0,F68="#N/A N/A"),0,H68 / F68*100)</f>
        <v>0</v>
      </c>
      <c r="J68" s="124">
        <v>32400</v>
      </c>
      <c r="K68" s="120" t="str">
        <f>CONCATENATE(D83,D68, " Curncy")</f>
        <v>GBPUSD Curncy</v>
      </c>
      <c r="L68" s="120">
        <f>IF(D68 = D83,1,_xll.BDP(K68,$L$3))</f>
        <v>1</v>
      </c>
      <c r="M68" s="260">
        <f>IF(D68 = D83,1,_xll.BDP(K68,$M$3)*L68)</f>
        <v>1.31</v>
      </c>
      <c r="N68" s="126">
        <f>H68*J68*R68/M68</f>
        <v>0</v>
      </c>
      <c r="O68" s="268">
        <f>N68 / U83</f>
        <v>0</v>
      </c>
      <c r="P68" s="128">
        <f>IF(OR(OR(J68=0,G68 = "#N/A N/A"),G68="#N/A Real Time"),0,G68*J68*R68/M68)</f>
        <v>1169367.9389312977</v>
      </c>
      <c r="Q68" s="273">
        <f>P68 / U83*100</f>
        <v>0.54562435491882089</v>
      </c>
      <c r="R68" s="120">
        <f>IF(EXACT(D68,UPPER(D68)),1,0.01)/T68</f>
        <v>1</v>
      </c>
      <c r="S68" s="120">
        <v>0</v>
      </c>
      <c r="T68" s="120">
        <v>1</v>
      </c>
      <c r="U68" s="120"/>
      <c r="V68" s="130">
        <f>_xll.BDH(C68,$V$3,$D$1,$D$1)</f>
        <v>47.17</v>
      </c>
      <c r="W68" s="130">
        <f>IF(OR(OR(F68="#N/A N/A",F68="#N/A Real Time"),OR(V68="#N/A N/A",V68="#N/A Real Time")),0,  F68 - V68)</f>
        <v>0.10999999999999943</v>
      </c>
      <c r="X68" s="177">
        <f>IF(OR(V68=0,V68="#N/A N/A"),0,W68 / V68*100)</f>
        <v>0.23319906720372999</v>
      </c>
      <c r="Y68" s="132">
        <v>32400</v>
      </c>
      <c r="Z68" s="133">
        <f>IF(D68 = D83,1,_xll.BDP(K68,$Z$3)*L68)</f>
        <v>1.3073999999999999</v>
      </c>
      <c r="AA68" s="278">
        <f>W68*Y68*R68/Z68 / AB83</f>
        <v>1.2756694503644067E-5</v>
      </c>
      <c r="AB68" s="135"/>
    </row>
    <row r="69" spans="1:28" x14ac:dyDescent="0.2">
      <c r="A69" s="120"/>
      <c r="B69" s="120">
        <v>27244</v>
      </c>
      <c r="C69" s="120" t="s">
        <v>1630</v>
      </c>
      <c r="D69" s="120" t="str">
        <f>_xll.BDP(C69,$D$3)</f>
        <v>USD</v>
      </c>
      <c r="E69" s="120" t="s">
        <v>1631</v>
      </c>
      <c r="F69" s="121">
        <f>_xll.BDP(C69,$F$3)</f>
        <v>2.85</v>
      </c>
      <c r="G69" s="121">
        <f>_xll.BDP(C69,$G$3)</f>
        <v>2.85</v>
      </c>
      <c r="H69" s="122">
        <f>IF(OR(OR(G69="#N/A N/A",G69="#N/A Real Time"),OR(F69="#N/A N/A",F69="#N/A Real Time")),0,  G69 - F69)</f>
        <v>0</v>
      </c>
      <c r="I69" s="123">
        <f>IF(OR(F69=0,F69="#N/A N/A"),0,H69 / F69*100)</f>
        <v>0</v>
      </c>
      <c r="J69" s="124">
        <v>719500</v>
      </c>
      <c r="K69" s="120" t="str">
        <f>CONCATENATE(D83,D69, " Curncy")</f>
        <v>GBPUSD Curncy</v>
      </c>
      <c r="L69" s="120">
        <f>IF(D69 = D83,1,_xll.BDP(K69,$L$3))</f>
        <v>1</v>
      </c>
      <c r="M69" s="260">
        <f>IF(D69 = D83,1,_xll.BDP(K69,$M$3)*L69)</f>
        <v>1.31</v>
      </c>
      <c r="N69" s="126">
        <f>H69*J69*R69/M69</f>
        <v>0</v>
      </c>
      <c r="O69" s="268">
        <f>N69 / U83</f>
        <v>0</v>
      </c>
      <c r="P69" s="128">
        <f>IF(OR(OR(J69=0,G69 = "#N/A N/A"),G69="#N/A Real Time"),0,G69*J69*R69/M69)</f>
        <v>1565324.427480916</v>
      </c>
      <c r="Q69" s="273">
        <f>P69 / U83*100</f>
        <v>0.73037672964037537</v>
      </c>
      <c r="R69" s="120">
        <f>IF(EXACT(D69,UPPER(D69)),1,0.01)/T69</f>
        <v>1</v>
      </c>
      <c r="S69" s="120">
        <v>0</v>
      </c>
      <c r="T69" s="120">
        <v>1</v>
      </c>
      <c r="U69" s="120"/>
      <c r="V69" s="130">
        <f>_xll.BDH(C69,$V$3,$D$1,$D$1)</f>
        <v>2.87</v>
      </c>
      <c r="W69" s="130">
        <f>IF(OR(OR(F69="#N/A N/A",F69="#N/A Real Time"),OR(V69="#N/A N/A",V69="#N/A Real Time")),0,  F69 - V69)</f>
        <v>-2.0000000000000018E-2</v>
      </c>
      <c r="X69" s="177">
        <f>IF(OR(V69=0,V69="#N/A N/A"),0,W69 / V69*100)</f>
        <v>-0.69686411149825844</v>
      </c>
      <c r="Y69" s="132">
        <v>719500</v>
      </c>
      <c r="Z69" s="133">
        <f>IF(D69 = D83,1,_xll.BDP(K69,$Z$3)*L69)</f>
        <v>1.3073999999999999</v>
      </c>
      <c r="AA69" s="278">
        <f>W69*Y69*R69/Z69 / AB83</f>
        <v>-5.1506406820269147E-5</v>
      </c>
      <c r="AB69" s="135"/>
    </row>
    <row r="70" spans="1:28" x14ac:dyDescent="0.2">
      <c r="A70" s="209"/>
      <c r="B70" s="120">
        <v>19642</v>
      </c>
      <c r="C70" s="120" t="s">
        <v>62</v>
      </c>
      <c r="D70" s="120" t="str">
        <f>_xll.BDP(C70,$D$3)</f>
        <v>USD</v>
      </c>
      <c r="E70" s="120" t="s">
        <v>331</v>
      </c>
      <c r="F70" s="121">
        <f>_xll.BDP(C70,$F$3)</f>
        <v>48.43</v>
      </c>
      <c r="G70" s="121">
        <f>_xll.BDP(C70,$G$3)</f>
        <v>48.43</v>
      </c>
      <c r="H70" s="122">
        <f>IF(OR(OR(G70="#N/A N/A",G70="#N/A Real Time"),OR(F70="#N/A N/A",F70="#N/A Real Time")),0,  G70 - F70)</f>
        <v>0</v>
      </c>
      <c r="I70" s="123">
        <f>IF(OR(F70=0,F70="#N/A N/A"),0,H70 / F70*100)</f>
        <v>0</v>
      </c>
      <c r="J70" s="124">
        <v>305985</v>
      </c>
      <c r="K70" s="120" t="str">
        <f>CONCATENATE(D83,D70, " Curncy")</f>
        <v>GBPUSD Curncy</v>
      </c>
      <c r="L70" s="120">
        <f>IF(D70 = D83,1,_xll.BDP(K70,$L$3))</f>
        <v>1</v>
      </c>
      <c r="M70" s="260">
        <f>IF(D70 = D83,1,_xll.BDP(K70,$M$3)*L70)</f>
        <v>1.31</v>
      </c>
      <c r="N70" s="126">
        <f>H70*J70*R70/M70</f>
        <v>0</v>
      </c>
      <c r="O70" s="268">
        <f>N70 / U83</f>
        <v>0</v>
      </c>
      <c r="P70" s="128">
        <f>IF(OR(OR(J70=0,G70 = "#N/A N/A"),G70="#N/A Real Time"),0,G70*J70*R70/M70)</f>
        <v>11312101.946564885</v>
      </c>
      <c r="Q70" s="273">
        <f>P70 / U83*100</f>
        <v>5.2782004037251342</v>
      </c>
      <c r="R70" s="120">
        <f>IF(EXACT(D70,UPPER(D70)),1,0.01)/T70</f>
        <v>1</v>
      </c>
      <c r="S70" s="120">
        <v>0</v>
      </c>
      <c r="T70" s="120">
        <v>1</v>
      </c>
      <c r="U70" s="209"/>
      <c r="V70" s="130">
        <f>_xll.BDH(C70,$V$3,$D$1,$D$1)</f>
        <v>46.1</v>
      </c>
      <c r="W70" s="130">
        <f>IF(OR(OR(F70="#N/A N/A",F70="#N/A Real Time"),OR(V70="#N/A N/A",V70="#N/A Real Time")),0,  F70 - V70)</f>
        <v>2.3299999999999983</v>
      </c>
      <c r="X70" s="177">
        <f>IF(OR(V70=0,V70="#N/A N/A"),0,W70 / V70*100)</f>
        <v>5.0542299349240736</v>
      </c>
      <c r="Y70" s="132">
        <v>305985</v>
      </c>
      <c r="Z70" s="133">
        <f>IF(D70 = D83,1,_xll.BDP(K70,$Z$3)*L70)</f>
        <v>1.3073999999999999</v>
      </c>
      <c r="AA70" s="278">
        <f>W70*Y70*R70/Z70 / AB83</f>
        <v>2.5518580810143898E-3</v>
      </c>
      <c r="AB70" s="224"/>
    </row>
    <row r="71" spans="1:28" x14ac:dyDescent="0.2">
      <c r="A71" s="209"/>
      <c r="B71" s="120">
        <v>18715</v>
      </c>
      <c r="C71" s="120" t="s">
        <v>1493</v>
      </c>
      <c r="D71" s="120" t="str">
        <f>_xll.BDP(C71,$D$3)</f>
        <v>USD</v>
      </c>
      <c r="E71" s="120" t="s">
        <v>1494</v>
      </c>
      <c r="F71" s="121">
        <f>_xll.BDP(C71,$F$3)</f>
        <v>41.3</v>
      </c>
      <c r="G71" s="121">
        <f>_xll.BDP(C71,$G$3)</f>
        <v>41.3</v>
      </c>
      <c r="H71" s="122">
        <f>IF(OR(OR(G71="#N/A N/A",G71="#N/A Real Time"),OR(F71="#N/A N/A",F71="#N/A Real Time")),0,  G71 - F71)</f>
        <v>0</v>
      </c>
      <c r="I71" s="123">
        <f>IF(OR(F71=0,F71="#N/A N/A"),0,H71 / F71*100)</f>
        <v>0</v>
      </c>
      <c r="J71" s="124">
        <v>115500</v>
      </c>
      <c r="K71" s="120" t="str">
        <f>CONCATENATE(D83,D71, " Curncy")</f>
        <v>GBPUSD Curncy</v>
      </c>
      <c r="L71" s="120">
        <f>IF(D71 = D83,1,_xll.BDP(K71,$L$3))</f>
        <v>1</v>
      </c>
      <c r="M71" s="260">
        <f>IF(D71 = D83,1,_xll.BDP(K71,$M$3)*L71)</f>
        <v>1.31</v>
      </c>
      <c r="N71" s="126">
        <f>H71*J71*R71/M71</f>
        <v>0</v>
      </c>
      <c r="O71" s="268">
        <f>N71 / U83</f>
        <v>0</v>
      </c>
      <c r="P71" s="128">
        <f>IF(OR(OR(J71=0,G71 = "#N/A N/A"),G71="#N/A Real Time"),0,G71*J71*R71/M71)</f>
        <v>3641335.8778625955</v>
      </c>
      <c r="Q71" s="273">
        <f>P71 / U83*100</f>
        <v>1.6990388339339146</v>
      </c>
      <c r="R71" s="120">
        <f>IF(EXACT(D71,UPPER(D71)),1,0.01)/T71</f>
        <v>1</v>
      </c>
      <c r="S71" s="120">
        <v>0</v>
      </c>
      <c r="T71" s="120">
        <v>1</v>
      </c>
      <c r="U71" s="209"/>
      <c r="V71" s="130">
        <f>_xll.BDH(C71,$V$3,$D$1,$D$1)</f>
        <v>41.04</v>
      </c>
      <c r="W71" s="130">
        <f>IF(OR(OR(F71="#N/A N/A",F71="#N/A Real Time"),OR(V71="#N/A N/A",V71="#N/A Real Time")),0,  F71 - V71)</f>
        <v>0.25999999999999801</v>
      </c>
      <c r="X71" s="177">
        <f>IF(OR(V71=0,V71="#N/A N/A"),0,W71 / V71*100)</f>
        <v>0.63352826510720772</v>
      </c>
      <c r="Y71" s="132">
        <v>115500</v>
      </c>
      <c r="Z71" s="133">
        <f>IF(D71 = D83,1,_xll.BDP(K71,$Z$3)*L71)</f>
        <v>1.3073999999999999</v>
      </c>
      <c r="AA71" s="278">
        <f>W71*Y71*R71/Z71 / AB83</f>
        <v>1.0748696294737105E-4</v>
      </c>
      <c r="AB71" s="224"/>
    </row>
    <row r="72" spans="1:28" x14ac:dyDescent="0.2">
      <c r="A72" s="120"/>
      <c r="B72" s="120">
        <v>26364</v>
      </c>
      <c r="C72" s="120" t="s">
        <v>1461</v>
      </c>
      <c r="D72" s="120" t="str">
        <f>_xll.BDP(C72,$D$3)</f>
        <v>USD</v>
      </c>
      <c r="E72" s="120" t="s">
        <v>1462</v>
      </c>
      <c r="F72" s="121">
        <f>_xll.BDP(C72,$F$3)</f>
        <v>15.76</v>
      </c>
      <c r="G72" s="121">
        <f>_xll.BDP(C72,$G$3)</f>
        <v>15.76</v>
      </c>
      <c r="H72" s="122">
        <f>IF(OR(OR(G72="#N/A N/A",G72="#N/A Real Time"),OR(F72="#N/A N/A",F72="#N/A Real Time")),0,  G72 - F72)</f>
        <v>0</v>
      </c>
      <c r="I72" s="123">
        <f>IF(OR(F72=0,F72="#N/A N/A"),0,H72 / F72*100)</f>
        <v>0</v>
      </c>
      <c r="J72" s="124">
        <v>648677</v>
      </c>
      <c r="K72" s="120" t="str">
        <f>CONCATENATE(D83,D72, " Curncy")</f>
        <v>GBPUSD Curncy</v>
      </c>
      <c r="L72" s="120">
        <f>IF(D72 = D83,1,_xll.BDP(K72,$L$3))</f>
        <v>1</v>
      </c>
      <c r="M72" s="260">
        <f>IF(D72 = D83,1,_xll.BDP(K72,$M$3)*L72)</f>
        <v>1.31</v>
      </c>
      <c r="N72" s="126">
        <f>H72*J72*R72/M72</f>
        <v>0</v>
      </c>
      <c r="O72" s="268">
        <f>N72 / U83</f>
        <v>0</v>
      </c>
      <c r="P72" s="128">
        <f>IF(OR(OR(J72=0,G72 = "#N/A N/A"),G72="#N/A Real Time"),0,G72*J72*R72/M72)</f>
        <v>7803930.9312977092</v>
      </c>
      <c r="Q72" s="273">
        <f>P72 / U83*100</f>
        <v>3.6412959843176536</v>
      </c>
      <c r="R72" s="120">
        <f>IF(EXACT(D72,UPPER(D72)),1,0.01)/T72</f>
        <v>1</v>
      </c>
      <c r="S72" s="120">
        <v>0</v>
      </c>
      <c r="T72" s="120">
        <v>1</v>
      </c>
      <c r="U72" s="120"/>
      <c r="V72" s="130">
        <f>_xll.BDH(C72,$V$3,$D$1,$D$1)</f>
        <v>16.37</v>
      </c>
      <c r="W72" s="130">
        <f>IF(OR(OR(F72="#N/A N/A",F72="#N/A Real Time"),OR(V72="#N/A N/A",V72="#N/A Real Time")),0,  F72 - V72)</f>
        <v>-0.61000000000000121</v>
      </c>
      <c r="X72" s="177">
        <f>IF(OR(V72=0,V72="#N/A N/A"),0,W72 / V72*100)</f>
        <v>-3.7263286499694632</v>
      </c>
      <c r="Y72" s="132">
        <v>648677</v>
      </c>
      <c r="Z72" s="133">
        <f>IF(D72 = D83,1,_xll.BDP(K72,$Z$3)*L72)</f>
        <v>1.3073999999999999</v>
      </c>
      <c r="AA72" s="278">
        <f>W72*Y72*R72/Z72 / AB83</f>
        <v>-1.4163115419555648E-3</v>
      </c>
      <c r="AB72" s="135"/>
    </row>
    <row r="73" spans="1:28" x14ac:dyDescent="0.2">
      <c r="A73" s="120"/>
      <c r="B73" s="120">
        <v>29006</v>
      </c>
      <c r="C73" s="120" t="s">
        <v>1549</v>
      </c>
      <c r="D73" s="120" t="str">
        <f>_xll.BDP(C73,$D$3)</f>
        <v>USD</v>
      </c>
      <c r="E73" s="120" t="s">
        <v>1632</v>
      </c>
      <c r="F73" s="121">
        <f>_xll.BDP(C73,$F$3)</f>
        <v>37.53</v>
      </c>
      <c r="G73" s="121">
        <f>_xll.BDP(C73,$G$3)</f>
        <v>37.53</v>
      </c>
      <c r="H73" s="122">
        <f>IF(OR(OR(G73="#N/A N/A",G73="#N/A Real Time"),OR(F73="#N/A N/A",F73="#N/A Real Time")),0,  G73 - F73)</f>
        <v>0</v>
      </c>
      <c r="I73" s="123">
        <f>IF(OR(F73=0,F73="#N/A N/A"),0,H73 / F73*100)</f>
        <v>0</v>
      </c>
      <c r="J73" s="124">
        <v>89700</v>
      </c>
      <c r="K73" s="120" t="str">
        <f>CONCATENATE(D83,D73, " Curncy")</f>
        <v>GBPUSD Curncy</v>
      </c>
      <c r="L73" s="120">
        <f>IF(D73 = D83,1,_xll.BDP(K73,$L$3))</f>
        <v>1</v>
      </c>
      <c r="M73" s="260">
        <f>IF(D73 = D83,1,_xll.BDP(K73,$M$3)*L73)</f>
        <v>1.31</v>
      </c>
      <c r="N73" s="126">
        <f>H73*J73*R73/M73</f>
        <v>0</v>
      </c>
      <c r="O73" s="268">
        <f>N73 / U83</f>
        <v>0</v>
      </c>
      <c r="P73" s="128">
        <f>IF(OR(OR(J73=0,G73 = "#N/A N/A"),G73="#N/A Real Time"),0,G73*J73*R73/M73)</f>
        <v>2569802.2900763359</v>
      </c>
      <c r="Q73" s="273">
        <f>P73 / U83*100</f>
        <v>1.1990637592418103</v>
      </c>
      <c r="R73" s="120">
        <f>IF(EXACT(D73,UPPER(D73)),1,0.01)/T73</f>
        <v>1</v>
      </c>
      <c r="S73" s="120">
        <v>0</v>
      </c>
      <c r="T73" s="120">
        <v>1</v>
      </c>
      <c r="U73" s="120"/>
      <c r="V73" s="130">
        <f>_xll.BDH(C73,$V$3,$D$1,$D$1)</f>
        <v>37.090000000000003</v>
      </c>
      <c r="W73" s="130">
        <f>IF(OR(OR(F73="#N/A N/A",F73="#N/A Real Time"),OR(V73="#N/A N/A",V73="#N/A Real Time")),0,  F73 - V73)</f>
        <v>0.43999999999999773</v>
      </c>
      <c r="X73" s="177">
        <f>IF(OR(V73=0,V73="#N/A N/A"),0,W73 / V73*100)</f>
        <v>1.1863035858721964</v>
      </c>
      <c r="Y73" s="132">
        <v>89700</v>
      </c>
      <c r="Z73" s="133">
        <f>IF(D73 = D83,1,_xll.BDP(K73,$Z$3)*L73)</f>
        <v>1.3073999999999999</v>
      </c>
      <c r="AA73" s="278">
        <f>W73*Y73*R73/Z73 / AB83</f>
        <v>1.41268579873688E-4</v>
      </c>
      <c r="AB73" s="135"/>
    </row>
    <row r="74" spans="1:28" x14ac:dyDescent="0.2">
      <c r="A74" s="120"/>
      <c r="B74" s="120">
        <v>29011</v>
      </c>
      <c r="C74" s="120" t="s">
        <v>1642</v>
      </c>
      <c r="D74" s="120" t="str">
        <f>_xll.BDP(C74,$D$3)</f>
        <v>USD</v>
      </c>
      <c r="E74" s="120" t="s">
        <v>1643</v>
      </c>
      <c r="F74" s="121">
        <f>_xll.BDP(C74,$F$3)</f>
        <v>36.950000000000003</v>
      </c>
      <c r="G74" s="121">
        <f>_xll.BDP(C74,$G$3)</f>
        <v>36.950000000000003</v>
      </c>
      <c r="H74" s="122">
        <f>IF(OR(OR(G74="#N/A N/A",G74="#N/A Real Time"),OR(F74="#N/A N/A",F74="#N/A Real Time")),0,  G74 - F74)</f>
        <v>0</v>
      </c>
      <c r="I74" s="123">
        <f>IF(OR(F74=0,F74="#N/A N/A"),0,H74 / F74*100)</f>
        <v>0</v>
      </c>
      <c r="J74" s="124">
        <v>22133</v>
      </c>
      <c r="K74" s="120" t="str">
        <f>CONCATENATE(D83,D74, " Curncy")</f>
        <v>GBPUSD Curncy</v>
      </c>
      <c r="L74" s="120">
        <f>IF(D74 = D83,1,_xll.BDP(K74,$L$3))</f>
        <v>1</v>
      </c>
      <c r="M74" s="260">
        <f>IF(D74 = D83,1,_xll.BDP(K74,$M$3)*L74)</f>
        <v>1.31</v>
      </c>
      <c r="N74" s="126">
        <f>H74*J74*R74/M74</f>
        <v>0</v>
      </c>
      <c r="O74" s="268">
        <f>N74 / U83</f>
        <v>0</v>
      </c>
      <c r="P74" s="128">
        <f>IF(OR(OR(J74=0,G74 = "#N/A N/A"),G74="#N/A Real Time"),0,G74*J74*R74/M74)</f>
        <v>624285.76335877867</v>
      </c>
      <c r="Q74" s="273">
        <f>P74 / U83*100</f>
        <v>0.29129028219205316</v>
      </c>
      <c r="R74" s="120">
        <f>IF(EXACT(D74,UPPER(D74)),1,0.01)/T74</f>
        <v>1</v>
      </c>
      <c r="S74" s="120">
        <v>0</v>
      </c>
      <c r="T74" s="120">
        <v>1</v>
      </c>
      <c r="U74" s="120"/>
      <c r="V74" s="130">
        <f>_xll.BDH(C74,$V$3,$D$1,$D$1)</f>
        <v>36.409999999999997</v>
      </c>
      <c r="W74" s="130">
        <f>IF(OR(OR(F74="#N/A N/A",F74="#N/A Real Time"),OR(V74="#N/A N/A",V74="#N/A Real Time")),0,  F74 - V74)</f>
        <v>0.54000000000000625</v>
      </c>
      <c r="X74" s="177">
        <f>IF(OR(V74=0,V74="#N/A N/A"),0,W74 / V74*100)</f>
        <v>1.4831090359791439</v>
      </c>
      <c r="Y74" s="132">
        <v>22133</v>
      </c>
      <c r="Z74" s="133">
        <f>IF(D74 = D83,1,_xll.BDP(K74,$Z$3)*L74)</f>
        <v>1.3073999999999999</v>
      </c>
      <c r="AA74" s="278">
        <f>W74*Y74*R74/Z74 / AB83</f>
        <v>4.2779381734721041E-5</v>
      </c>
      <c r="AB74" s="135"/>
    </row>
    <row r="75" spans="1:28" s="117" customFormat="1" ht="12" customHeight="1" x14ac:dyDescent="0.2">
      <c r="A75" s="209"/>
      <c r="B75" s="120">
        <v>19644</v>
      </c>
      <c r="C75" s="120" t="s">
        <v>53</v>
      </c>
      <c r="D75" s="120" t="str">
        <f>_xll.BDP(C75,$D$3)</f>
        <v>USD</v>
      </c>
      <c r="E75" s="120" t="s">
        <v>322</v>
      </c>
      <c r="F75" s="121">
        <f>_xll.BDP(C75,$F$3)</f>
        <v>25.61</v>
      </c>
      <c r="G75" s="121">
        <f>_xll.BDP(C75,$G$3)</f>
        <v>25.61</v>
      </c>
      <c r="H75" s="122">
        <f>IF(OR(OR(G75="#N/A N/A",G75="#N/A Real Time"),OR(F75="#N/A N/A",F75="#N/A Real Time")),0,  G75 - F75)</f>
        <v>0</v>
      </c>
      <c r="I75" s="123">
        <f>IF(OR(F75=0,F75="#N/A N/A"),0,H75 / F75*100)</f>
        <v>0</v>
      </c>
      <c r="J75" s="124">
        <v>130242</v>
      </c>
      <c r="K75" s="120" t="str">
        <f>CONCATENATE(D83,D75, " Curncy")</f>
        <v>GBPUSD Curncy</v>
      </c>
      <c r="L75" s="120">
        <f>IF(D75 = D83,1,_xll.BDP(K75,$L$3))</f>
        <v>1</v>
      </c>
      <c r="M75" s="260">
        <f>IF(D75 = D83,1,_xll.BDP(K75,$M$3)*L75)</f>
        <v>1.31</v>
      </c>
      <c r="N75" s="126">
        <f>H75*J75*R75/M75</f>
        <v>0</v>
      </c>
      <c r="O75" s="268">
        <f>N75 / U83</f>
        <v>0</v>
      </c>
      <c r="P75" s="128">
        <f>IF(OR(OR(J75=0,G75 = "#N/A N/A"),G75="#N/A Real Time"),0,G75*J75*R75/M75)</f>
        <v>2546181.389312977</v>
      </c>
      <c r="Q75" s="273">
        <f>P75 / U83*100</f>
        <v>1.1880423019976618</v>
      </c>
      <c r="R75" s="120">
        <f>IF(EXACT(D75,UPPER(D75)),1,0.01)/T75</f>
        <v>1</v>
      </c>
      <c r="S75" s="120">
        <v>0</v>
      </c>
      <c r="T75" s="120">
        <v>1</v>
      </c>
      <c r="U75" s="209"/>
      <c r="V75" s="130">
        <f>_xll.BDH(C75,$V$3,$D$1,$D$1)</f>
        <v>24.57</v>
      </c>
      <c r="W75" s="130">
        <f>IF(OR(OR(F75="#N/A N/A",F75="#N/A Real Time"),OR(V75="#N/A N/A",V75="#N/A Real Time")),0,  F75 - V75)</f>
        <v>1.0399999999999991</v>
      </c>
      <c r="X75" s="177">
        <f>IF(OR(V75=0,V75="#N/A N/A"),0,W75 / V75*100)</f>
        <v>4.232804232804229</v>
      </c>
      <c r="Y75" s="132">
        <v>130242</v>
      </c>
      <c r="Z75" s="133">
        <f>IF(D75 = D83,1,_xll.BDP(K75,$Z$3)*L75)</f>
        <v>1.3073999999999999</v>
      </c>
      <c r="AA75" s="278">
        <f>W75*Y75*R75/Z75 / AB83</f>
        <v>4.848248321451634E-4</v>
      </c>
      <c r="AB75" s="224"/>
    </row>
    <row r="76" spans="1:28" s="117" customFormat="1" ht="12" customHeight="1" x14ac:dyDescent="0.2">
      <c r="A76" s="209"/>
      <c r="B76" s="120">
        <v>24143</v>
      </c>
      <c r="C76" s="120" t="s">
        <v>49</v>
      </c>
      <c r="D76" s="120" t="str">
        <f>_xll.BDP(C76,$D$3)</f>
        <v>USD</v>
      </c>
      <c r="E76" s="120" t="s">
        <v>320</v>
      </c>
      <c r="F76" s="121">
        <f>_xll.BDP(C76,$F$3)</f>
        <v>3.47</v>
      </c>
      <c r="G76" s="121">
        <f>_xll.BDP(C76,$G$3)</f>
        <v>3.47</v>
      </c>
      <c r="H76" s="122">
        <f>IF(OR(OR(G76="#N/A N/A",G76="#N/A Real Time"),OR(F76="#N/A N/A",F76="#N/A Real Time")),0,  G76 - F76)</f>
        <v>0</v>
      </c>
      <c r="I76" s="123">
        <f>IF(OR(F76=0,F76="#N/A N/A"),0,H76 / F76*100)</f>
        <v>0</v>
      </c>
      <c r="J76" s="124">
        <v>1026032</v>
      </c>
      <c r="K76" s="120" t="str">
        <f>CONCATENATE(D83,D76, " Curncy")</f>
        <v>GBPUSD Curncy</v>
      </c>
      <c r="L76" s="120">
        <f>IF(D76 = D83,1,_xll.BDP(K76,$L$3))</f>
        <v>1</v>
      </c>
      <c r="M76" s="260">
        <f>IF(D76 = D83,1,_xll.BDP(K76,$M$3)*L76)</f>
        <v>1.31</v>
      </c>
      <c r="N76" s="126">
        <f>H76*J76*R76/M76</f>
        <v>0</v>
      </c>
      <c r="O76" s="268">
        <f>N76 / U83</f>
        <v>0</v>
      </c>
      <c r="P76" s="128">
        <f>IF(OR(OR(J76=0,G76 = "#N/A N/A"),G76="#N/A Real Time"),0,G76*J76*R76/M76)</f>
        <v>2717809.9541984731</v>
      </c>
      <c r="Q76" s="273">
        <f>P76 / U83*100</f>
        <v>1.2681237903672464</v>
      </c>
      <c r="R76" s="120">
        <f>IF(EXACT(D76,UPPER(D76)),1,0.01)/T76</f>
        <v>1</v>
      </c>
      <c r="S76" s="120">
        <v>0</v>
      </c>
      <c r="T76" s="120">
        <v>1</v>
      </c>
      <c r="U76" s="209"/>
      <c r="V76" s="130">
        <f>_xll.BDH(C76,$V$3,$D$1,$D$1)</f>
        <v>3.4699999999999998</v>
      </c>
      <c r="W76" s="130">
        <f>IF(OR(OR(F76="#N/A N/A",F76="#N/A Real Time"),OR(V76="#N/A N/A",V76="#N/A Real Time")),0,  F76 - V76)</f>
        <v>4.4408920985006262E-16</v>
      </c>
      <c r="X76" s="177">
        <f>IF(OR(V76=0,V76="#N/A N/A"),0,W76 / V76*100)</f>
        <v>1.2797959938042151E-14</v>
      </c>
      <c r="Y76" s="132">
        <v>1026032</v>
      </c>
      <c r="Z76" s="133">
        <f>IF(D76 = D83,1,_xll.BDP(K76,$Z$3)*L76)</f>
        <v>1.3073999999999999</v>
      </c>
      <c r="AA76" s="278">
        <f>W76*Y76*R76/Z76 / AB83</f>
        <v>1.630915975279789E-18</v>
      </c>
      <c r="AB76" s="224"/>
    </row>
    <row r="77" spans="1:28" s="117" customFormat="1" ht="12" customHeight="1" x14ac:dyDescent="0.2">
      <c r="A77" s="120"/>
      <c r="B77" s="120">
        <v>2804</v>
      </c>
      <c r="C77" s="120" t="s">
        <v>1656</v>
      </c>
      <c r="D77" s="120" t="str">
        <f>_xll.BDP(C77,$D$3)</f>
        <v>USD</v>
      </c>
      <c r="E77" s="120" t="s">
        <v>1657</v>
      </c>
      <c r="F77" s="121">
        <f>_xll.BDP(C77,$F$3)</f>
        <v>120.95</v>
      </c>
      <c r="G77" s="121">
        <f>_xll.BDP(C77,$G$3)</f>
        <v>120.95</v>
      </c>
      <c r="H77" s="122">
        <f>IF(OR(OR(G77="#N/A N/A",G77="#N/A Real Time"),OR(F77="#N/A N/A",F77="#N/A Real Time")),0,  G77 - F77)</f>
        <v>0</v>
      </c>
      <c r="I77" s="123">
        <f>IF(OR(F77=0,F77="#N/A N/A"),0,H77 / F77*100)</f>
        <v>0</v>
      </c>
      <c r="J77" s="124">
        <v>23300</v>
      </c>
      <c r="K77" s="120" t="str">
        <f>CONCATENATE(D83,D77, " Curncy")</f>
        <v>GBPUSD Curncy</v>
      </c>
      <c r="L77" s="120">
        <f>IF(D77 = D83,1,_xll.BDP(K77,$L$3))</f>
        <v>1</v>
      </c>
      <c r="M77" s="260">
        <f>IF(D77 = D83,1,_xll.BDP(K77,$M$3)*L77)</f>
        <v>1.31</v>
      </c>
      <c r="N77" s="126">
        <f>H77*J77*R77/M77</f>
        <v>0</v>
      </c>
      <c r="O77" s="268">
        <f>N77 / U83</f>
        <v>0</v>
      </c>
      <c r="P77" s="128">
        <f>IF(OR(OR(J77=0,G77 = "#N/A N/A"),G77="#N/A Real Time"),0,G77*J77*R77/M77)</f>
        <v>2151248.0916030533</v>
      </c>
      <c r="Q77" s="273">
        <f>P77 / U83*100</f>
        <v>1.0037673457372098</v>
      </c>
      <c r="R77" s="120">
        <f>IF(EXACT(D77,UPPER(D77)),1,0.01)/T77</f>
        <v>1</v>
      </c>
      <c r="S77" s="120">
        <v>0</v>
      </c>
      <c r="T77" s="120">
        <v>1</v>
      </c>
      <c r="U77" s="120"/>
      <c r="V77" s="130">
        <f>_xll.BDH(C77,$V$3,$D$1,$D$1)</f>
        <v>120.33</v>
      </c>
      <c r="W77" s="130">
        <f>IF(OR(OR(F77="#N/A N/A",F77="#N/A Real Time"),OR(V77="#N/A N/A",V77="#N/A Real Time")),0,  F77 - V77)</f>
        <v>0.62000000000000455</v>
      </c>
      <c r="X77" s="177">
        <f>IF(OR(V77=0,V77="#N/A N/A"),0,W77 / V77*100)</f>
        <v>0.51524972990941953</v>
      </c>
      <c r="Y77" s="132">
        <v>23300</v>
      </c>
      <c r="Z77" s="133">
        <f>IF(D77 = D83,1,_xll.BDP(K77,$Z$3)*L77)</f>
        <v>1.3073999999999999</v>
      </c>
      <c r="AA77" s="278">
        <f>W77*Y77*R77/Z77 / AB83</f>
        <v>5.1706848709215627E-5</v>
      </c>
      <c r="AB77" s="135"/>
    </row>
    <row r="78" spans="1:28" s="117" customFormat="1" ht="12" customHeight="1" x14ac:dyDescent="0.2">
      <c r="A78" s="120"/>
      <c r="B78" s="120">
        <v>24161</v>
      </c>
      <c r="C78" s="120" t="s">
        <v>1355</v>
      </c>
      <c r="D78" s="120" t="str">
        <f>_xll.BDP(C78,$D$3)</f>
        <v>USD</v>
      </c>
      <c r="E78" s="120" t="s">
        <v>1356</v>
      </c>
      <c r="F78" s="121" t="str">
        <f>_xll.BDP(C78,$F$3)</f>
        <v>#N/A N/A</v>
      </c>
      <c r="G78" s="121">
        <f>_xll.BDP(C78,$G$3)</f>
        <v>11.129</v>
      </c>
      <c r="H78" s="122">
        <f>IF(OR(OR(G78="#N/A N/A",G78="#N/A Real Time"),OR(F78="#N/A N/A",F78="#N/A Real Time")),0,  G78 - F78)</f>
        <v>0</v>
      </c>
      <c r="I78" s="123">
        <f>IF(OR(F78=0,F78="#N/A N/A"),0,H78 / F78*100)</f>
        <v>0</v>
      </c>
      <c r="J78" s="124">
        <v>1434366</v>
      </c>
      <c r="K78" s="120" t="str">
        <f>CONCATENATE(D83,D78, " Curncy")</f>
        <v>GBPUSD Curncy</v>
      </c>
      <c r="L78" s="120">
        <f>IF(D78 = D83,1,_xll.BDP(K78,$L$3))</f>
        <v>1</v>
      </c>
      <c r="M78" s="260">
        <f>IF(D78 = D83,1,_xll.BDP(K78,$M$3)*L78)</f>
        <v>1.31</v>
      </c>
      <c r="N78" s="126">
        <f>H78*J78*R78/M78</f>
        <v>0</v>
      </c>
      <c r="O78" s="268">
        <f>N78 / U83</f>
        <v>0</v>
      </c>
      <c r="P78" s="128">
        <f>IF(OR(OR(J78=0,G78 = "#N/A N/A"),G78="#N/A Real Time"),0,G78*J78*R78/M78)</f>
        <v>12185541.384732824</v>
      </c>
      <c r="Q78" s="273">
        <f>P78 / U83*100</f>
        <v>5.6857452098933132</v>
      </c>
      <c r="R78" s="120">
        <f>IF(EXACT(D78,UPPER(D78)),1,0.01)/T78</f>
        <v>1</v>
      </c>
      <c r="S78" s="120">
        <v>0</v>
      </c>
      <c r="T78" s="120">
        <v>1</v>
      </c>
      <c r="U78" s="120"/>
      <c r="V78" s="130" t="str">
        <f>_xll.BDH(C78,$V$3,$D$1,$D$1)</f>
        <v>#N/A N/A</v>
      </c>
      <c r="W78" s="130">
        <f>IF(OR(OR(F78="#N/A N/A",F78="#N/A Real Time"),OR(V78="#N/A N/A",V78="#N/A Real Time")),0,  F78 - V78)</f>
        <v>0</v>
      </c>
      <c r="X78" s="177">
        <f>IF(OR(V78=0,V78="#N/A N/A"),0,W78 / V78*100)</f>
        <v>0</v>
      </c>
      <c r="Y78" s="132">
        <v>1434366</v>
      </c>
      <c r="Z78" s="133">
        <f>IF(D78 = D83,1,_xll.BDP(K78,$Z$3)*L78)</f>
        <v>1.3073999999999999</v>
      </c>
      <c r="AA78" s="278">
        <f>W78*Y78*R78/Z78 / AB83</f>
        <v>0</v>
      </c>
      <c r="AB78" s="135"/>
    </row>
    <row r="79" spans="1:28" s="117" customFormat="1" ht="12" customHeight="1" x14ac:dyDescent="0.2">
      <c r="A79" s="120"/>
      <c r="B79" s="120">
        <v>553</v>
      </c>
      <c r="C79" s="120" t="s">
        <v>1603</v>
      </c>
      <c r="D79" s="120" t="str">
        <f>_xll.BDP(C79,$D$3)</f>
        <v>USD</v>
      </c>
      <c r="E79" s="120" t="s">
        <v>1604</v>
      </c>
      <c r="F79" s="121">
        <f>_xll.BDP(C79,$F$3)</f>
        <v>9.86</v>
      </c>
      <c r="G79" s="121">
        <f>_xll.BDP(C79,$G$3)</f>
        <v>9.86</v>
      </c>
      <c r="H79" s="122">
        <f>IF(OR(OR(G79="#N/A N/A",G79="#N/A Real Time"),OR(F79="#N/A N/A",F79="#N/A Real Time")),0,  G79 - F79)</f>
        <v>0</v>
      </c>
      <c r="I79" s="123">
        <f>IF(OR(F79=0,F79="#N/A N/A"),0,H79 / F79*100)</f>
        <v>0</v>
      </c>
      <c r="J79" s="124">
        <v>85600</v>
      </c>
      <c r="K79" s="120" t="str">
        <f>CONCATENATE(D83,D79, " Curncy")</f>
        <v>GBPUSD Curncy</v>
      </c>
      <c r="L79" s="120">
        <f>IF(D79 = D83,1,_xll.BDP(K79,$L$3))</f>
        <v>1</v>
      </c>
      <c r="M79" s="260">
        <f>IF(D79 = D83,1,_xll.BDP(K79,$M$3)*L79)</f>
        <v>1.31</v>
      </c>
      <c r="N79" s="126">
        <f>H79*J79*R79/M79</f>
        <v>0</v>
      </c>
      <c r="O79" s="268">
        <f>N79 / U83</f>
        <v>0</v>
      </c>
      <c r="P79" s="128">
        <f>IF(OR(OR(J79=0,G79 = "#N/A N/A"),G79="#N/A Real Time"),0,G79*J79*R79/M79)</f>
        <v>644287.02290076332</v>
      </c>
      <c r="Q79" s="273">
        <f>P79 / U83*100</f>
        <v>0.30062282327842244</v>
      </c>
      <c r="R79" s="120">
        <f>IF(EXACT(D79,UPPER(D79)),1,0.01)/T79</f>
        <v>1</v>
      </c>
      <c r="S79" s="120">
        <v>0</v>
      </c>
      <c r="T79" s="120">
        <v>1</v>
      </c>
      <c r="U79" s="120"/>
      <c r="V79" s="130">
        <f>_xll.BDH(C79,$V$3,$D$1,$D$1)</f>
        <v>9.75</v>
      </c>
      <c r="W79" s="130">
        <f>IF(OR(OR(F79="#N/A N/A",F79="#N/A Real Time"),OR(V79="#N/A N/A",V79="#N/A Real Time")),0,  F79 - V79)</f>
        <v>0.10999999999999943</v>
      </c>
      <c r="X79" s="177">
        <f>IF(OR(V79=0,V79="#N/A N/A"),0,W79 / V79*100)</f>
        <v>1.1282051282051224</v>
      </c>
      <c r="Y79" s="132">
        <v>85600</v>
      </c>
      <c r="Z79" s="133">
        <f>IF(D79 = D83,1,_xll.BDP(K79,$Z$3)*L79)</f>
        <v>1.3073999999999999</v>
      </c>
      <c r="AA79" s="278">
        <f>W79*Y79*R79/Z79 / AB83</f>
        <v>3.3702871898516422E-5</v>
      </c>
      <c r="AB79" s="135"/>
    </row>
    <row r="80" spans="1:28" x14ac:dyDescent="0.2">
      <c r="A80" s="120"/>
      <c r="B80" s="120">
        <v>25072</v>
      </c>
      <c r="C80" s="120" t="s">
        <v>29</v>
      </c>
      <c r="D80" s="120" t="str">
        <f>_xll.BDP(C80,$D$3)</f>
        <v>USD</v>
      </c>
      <c r="E80" s="120" t="s">
        <v>279</v>
      </c>
      <c r="F80" s="121">
        <f>_xll.BDP(C80,$F$3)</f>
        <v>87</v>
      </c>
      <c r="G80" s="121">
        <f>_xll.BDP(C80,$G$3)</f>
        <v>87</v>
      </c>
      <c r="H80" s="122">
        <f>IF(OR(OR(G80="#N/A N/A",G80="#N/A Real Time"),OR(F80="#N/A N/A",F80="#N/A Real Time")),0,  G80 - F80)</f>
        <v>0</v>
      </c>
      <c r="I80" s="123">
        <f>IF(OR(F80=0,F80="#N/A N/A"),0,H80 / F80*100)</f>
        <v>0</v>
      </c>
      <c r="J80" s="124">
        <v>156225</v>
      </c>
      <c r="K80" s="120" t="str">
        <f>CONCATENATE(D83,D80, " Curncy")</f>
        <v>GBPUSD Curncy</v>
      </c>
      <c r="L80" s="120">
        <f>IF(D80 = D83,1,_xll.BDP(K80,$L$3))</f>
        <v>1</v>
      </c>
      <c r="M80" s="260">
        <f>IF(D80 = D83,1,_xll.BDP(K80,$M$3)*L80)</f>
        <v>1.31</v>
      </c>
      <c r="N80" s="126">
        <f>H80*J80*R80/M80</f>
        <v>0</v>
      </c>
      <c r="O80" s="268">
        <f>N80 / U83</f>
        <v>0</v>
      </c>
      <c r="P80" s="128">
        <f>IF(OR(OR(J80=0,G80 = "#N/A N/A"),G80="#N/A Real Time"),0,G80*J80*R80/M80)</f>
        <v>10375248.091603054</v>
      </c>
      <c r="Q80" s="273">
        <f>P80 / U83*100</f>
        <v>4.8410665784776885</v>
      </c>
      <c r="R80" s="120">
        <f>IF(EXACT(D80,UPPER(D80)),1,0.01)/T80</f>
        <v>1</v>
      </c>
      <c r="S80" s="120">
        <v>0</v>
      </c>
      <c r="T80" s="120">
        <v>1</v>
      </c>
      <c r="U80" s="120"/>
      <c r="V80" s="130">
        <f>_xll.BDH(C80,$V$3,$D$1,$D$1)</f>
        <v>85.55</v>
      </c>
      <c r="W80" s="130">
        <f>IF(OR(OR(F80="#N/A N/A",F80="#N/A Real Time"),OR(V80="#N/A N/A",V80="#N/A Real Time")),0,  F80 - V80)</f>
        <v>1.4500000000000028</v>
      </c>
      <c r="X80" s="177">
        <f>IF(OR(V80=0,V80="#N/A N/A"),0,W80 / V80*100)</f>
        <v>1.6949152542372916</v>
      </c>
      <c r="Y80" s="132">
        <v>156225</v>
      </c>
      <c r="Z80" s="133">
        <f>IF(D80 = D83,1,_xll.BDP(K80,$Z$3)*L80)</f>
        <v>1.3073999999999999</v>
      </c>
      <c r="AA80" s="278">
        <f>W80*Y80*R80/Z80 / AB83</f>
        <v>8.1080981153370439E-4</v>
      </c>
      <c r="AB80" s="135"/>
    </row>
    <row r="81" spans="1:28" s="117" customFormat="1" ht="12" customHeight="1" x14ac:dyDescent="0.2">
      <c r="A81" s="102" t="s">
        <v>1418</v>
      </c>
      <c r="B81" s="102"/>
      <c r="C81" s="102"/>
      <c r="D81" s="102"/>
      <c r="E81" s="102" t="s">
        <v>26</v>
      </c>
      <c r="F81" s="136"/>
      <c r="G81" s="136"/>
      <c r="H81" s="137"/>
      <c r="I81" s="138"/>
      <c r="J81" s="139"/>
      <c r="K81" s="102"/>
      <c r="L81" s="102"/>
      <c r="M81" s="263"/>
      <c r="N81" s="158">
        <f xml:space="preserve"> SUM(N67:N80)</f>
        <v>0</v>
      </c>
      <c r="O81" s="270">
        <f xml:space="preserve"> SUM(O67:O80)</f>
        <v>0</v>
      </c>
      <c r="P81" s="141">
        <f xml:space="preserve"> SUM(P67:P80)</f>
        <v>59306465.109923661</v>
      </c>
      <c r="Q81" s="275">
        <f xml:space="preserve"> SUM(Q67:Q80)</f>
        <v>27.672258397721301</v>
      </c>
      <c r="R81" s="102"/>
      <c r="S81" s="102"/>
      <c r="T81" s="102"/>
      <c r="U81" s="102"/>
      <c r="V81" s="144"/>
      <c r="W81" s="144"/>
      <c r="X81" s="178"/>
      <c r="Y81" s="145"/>
      <c r="Z81" s="146"/>
      <c r="AA81" s="280">
        <f xml:space="preserve"> SUM(AA67:AA80)</f>
        <v>2.7693761155845814E-3</v>
      </c>
      <c r="AB81" s="171"/>
    </row>
    <row r="82" spans="1:28" s="117" customFormat="1" ht="12" customHeight="1" x14ac:dyDescent="0.2">
      <c r="A82" s="120"/>
      <c r="B82" s="120"/>
      <c r="C82" s="120"/>
      <c r="D82" s="120"/>
      <c r="E82" s="120"/>
      <c r="F82" s="121"/>
      <c r="G82" s="121"/>
      <c r="H82" s="122"/>
      <c r="I82" s="123"/>
      <c r="J82" s="124"/>
      <c r="K82" s="120"/>
      <c r="L82" s="120"/>
      <c r="M82" s="260"/>
      <c r="N82" s="126"/>
      <c r="O82" s="268"/>
      <c r="P82" s="128"/>
      <c r="Q82" s="273"/>
      <c r="R82" s="120"/>
      <c r="S82" s="120"/>
      <c r="T82" s="120"/>
      <c r="U82" s="120"/>
      <c r="V82" s="130"/>
      <c r="W82" s="130"/>
      <c r="X82" s="131"/>
      <c r="Y82" s="132"/>
      <c r="Z82" s="133"/>
      <c r="AA82" s="278"/>
      <c r="AB82" s="135"/>
    </row>
    <row r="83" spans="1:28" ht="12.75" thickBot="1" x14ac:dyDescent="0.25">
      <c r="A83" s="161" t="s">
        <v>1357</v>
      </c>
      <c r="B83" s="161"/>
      <c r="C83" s="161"/>
      <c r="D83" s="161" t="s">
        <v>75</v>
      </c>
      <c r="E83" s="161" t="s">
        <v>1358</v>
      </c>
      <c r="F83" s="162"/>
      <c r="G83" s="162"/>
      <c r="H83" s="163"/>
      <c r="I83" s="164"/>
      <c r="J83" s="165"/>
      <c r="K83" s="161"/>
      <c r="L83" s="161"/>
      <c r="M83" s="266"/>
      <c r="N83" s="167">
        <f>N11+N66+N42+N15+N34+N7+N81+N28+N38+N18+N21</f>
        <v>542794.50682567281</v>
      </c>
      <c r="O83" s="272">
        <f>O11+O66+O42+O15+O34+O7+O81+O28+O38+O18+O21</f>
        <v>2.5326665182124268E-3</v>
      </c>
      <c r="P83" s="168">
        <f>P11+P66+P42+P15+P34+P7+P81+P28+P38+P18+P21</f>
        <v>211262416.68622994</v>
      </c>
      <c r="Q83" s="277">
        <f>Q11+Q66+Q42+Q15+Q34+Q7+Q81+Q28+Q38+Q18+Q21</f>
        <v>98.574551247199565</v>
      </c>
      <c r="R83" s="161"/>
      <c r="S83" s="161"/>
      <c r="T83" s="161"/>
      <c r="U83" s="161">
        <v>214317401.41168711</v>
      </c>
      <c r="V83" s="162"/>
      <c r="W83" s="162"/>
      <c r="X83" s="164"/>
      <c r="Y83" s="165"/>
      <c r="Z83" s="166"/>
      <c r="AA83" s="272">
        <f>AA11+AA66+AA42+AA15+AA34+AA7+AA81+AA28+AA38+AA18+AA21</f>
        <v>1.7411465060411463E-3</v>
      </c>
      <c r="AB83" s="161">
        <v>213693375.64856368</v>
      </c>
    </row>
    <row r="84" spans="1:28" ht="12.75" thickTop="1" x14ac:dyDescent="0.2">
      <c r="T84">
        <f>_xll.BDP("GBPEUR Curncy","LAST_PRICE")</f>
        <v>1.1578999999999999</v>
      </c>
      <c r="U84">
        <f>U83*T84</f>
        <v>248158119.09459248</v>
      </c>
    </row>
    <row r="89" spans="1:28" s="117" customFormat="1" ht="12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1" spans="1:28" s="117" customFormat="1" ht="12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15" sqref="AA1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</row>
    <row r="5" spans="1:28" x14ac:dyDescent="0.2">
      <c r="A5" s="209"/>
      <c r="B5" s="209"/>
      <c r="C5" s="209"/>
      <c r="D5" s="209"/>
      <c r="E5" s="209"/>
      <c r="F5" s="210"/>
      <c r="G5" s="210"/>
      <c r="H5" s="211"/>
      <c r="I5" s="212"/>
      <c r="J5" s="213"/>
      <c r="K5" s="209"/>
      <c r="L5" s="209"/>
      <c r="M5" s="262"/>
      <c r="N5" s="214"/>
      <c r="O5" s="269"/>
      <c r="P5" s="216"/>
      <c r="Q5" s="274"/>
      <c r="R5" s="209"/>
      <c r="S5" s="209"/>
      <c r="T5" s="209"/>
      <c r="U5" s="209"/>
      <c r="V5" s="219"/>
      <c r="W5" s="219"/>
      <c r="X5" s="220"/>
      <c r="Y5" s="221"/>
      <c r="Z5" s="222"/>
      <c r="AA5" s="279"/>
      <c r="AB5" s="224"/>
    </row>
    <row r="6" spans="1:28" x14ac:dyDescent="0.2">
      <c r="A6" s="209"/>
      <c r="B6" s="120">
        <v>26234</v>
      </c>
      <c r="C6" s="120" t="s">
        <v>1572</v>
      </c>
      <c r="D6" s="120" t="str">
        <f>_xll.BDP(C6,$D$3)</f>
        <v>CAD</v>
      </c>
      <c r="E6" s="120" t="s">
        <v>1573</v>
      </c>
      <c r="F6" s="121">
        <f>_xll.BDP(C6,$F$3)</f>
        <v>17.91</v>
      </c>
      <c r="G6" s="121">
        <f>_xll.BDP(C6,$G$3)</f>
        <v>17.91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22000</v>
      </c>
      <c r="K6" s="120" t="str">
        <f>CONCATENATE(D59,D6, " Curncy")</f>
        <v>EURCAD Curncy</v>
      </c>
      <c r="L6" s="120">
        <f>IF(D6 = D59,1,_xll.BDP(K6,$L$3))</f>
        <v>1</v>
      </c>
      <c r="M6" s="260">
        <f>IF(D6 = D59,1,_xll.BDP(K6,$M$3)*L6)</f>
        <v>1.5083800000000001</v>
      </c>
      <c r="N6" s="126">
        <f>H6*J6*R6/M6</f>
        <v>0</v>
      </c>
      <c r="O6" s="268">
        <f>N6 / U59</f>
        <v>0</v>
      </c>
      <c r="P6" s="128">
        <f>IF(OR(OR(J6=0,G6 = "#N/A N/A"),G6="#N/A Real Time"),0,G6*J6*R6/M6)</f>
        <v>261220.64731698908</v>
      </c>
      <c r="Q6" s="273">
        <f>P6 / U59*100</f>
        <v>1.3824905031186039</v>
      </c>
      <c r="R6" s="120">
        <f>IF(EXACT(D6,UPPER(D6)),1,0.01)/T6</f>
        <v>1</v>
      </c>
      <c r="S6" s="120">
        <v>0</v>
      </c>
      <c r="T6" s="120">
        <v>1</v>
      </c>
      <c r="U6" s="209"/>
      <c r="V6" s="130">
        <f>_xll.BDH(C6,$V$3,$D$1,$D$1)</f>
        <v>17.95</v>
      </c>
      <c r="W6" s="130">
        <f>IF(OR(OR(F6="#N/A N/A",F6="#N/A Real Time"),OR(V6="#N/A N/A",V6="#N/A Real Time")),0,  F6 - V6)</f>
        <v>-3.9999999999999147E-2</v>
      </c>
      <c r="X6" s="177">
        <f>IF(OR(V6=0,V6="#N/A N/A"),0,W6 / V6*100)</f>
        <v>-0.22284122562673619</v>
      </c>
      <c r="Y6" s="132">
        <v>22000</v>
      </c>
      <c r="Z6" s="133">
        <f>IF(D6 = D59,1,_xll.BDP(K6,$Z$3)*L6)</f>
        <v>1.5054799999999999</v>
      </c>
      <c r="AA6" s="278">
        <f>W6*Y6*R6/Z6 / AB59</f>
        <v>-3.0984665152022498E-5</v>
      </c>
      <c r="AB6" s="224"/>
    </row>
    <row r="7" spans="1:28" x14ac:dyDescent="0.2">
      <c r="A7" s="102" t="s">
        <v>1576</v>
      </c>
      <c r="B7" s="102"/>
      <c r="C7" s="102"/>
      <c r="D7" s="102"/>
      <c r="E7" s="102" t="s">
        <v>197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261220.64731698908</v>
      </c>
      <c r="Q7" s="275">
        <f xml:space="preserve"> SUM(Q5:Q6)</f>
        <v>1.3824905031186039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-3.0984665152022498E-5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120"/>
      <c r="B9" s="120">
        <v>692</v>
      </c>
      <c r="C9" s="120" t="s">
        <v>531</v>
      </c>
      <c r="D9" s="120" t="str">
        <f>_xll.BDP(C9,$D$3)</f>
        <v>EUR</v>
      </c>
      <c r="E9" s="120" t="s">
        <v>570</v>
      </c>
      <c r="F9" s="121">
        <f>_xll.BDP(C9,$F$3)</f>
        <v>23.34</v>
      </c>
      <c r="G9" s="121">
        <f>_xll.BDP(C9,$G$3)</f>
        <v>23.445</v>
      </c>
      <c r="H9" s="122">
        <f>IF(OR(OR(G9="#N/A N/A",G9="#N/A Real Time"),OR(F9="#N/A N/A",F9="#N/A Real Time")),0,  G9 - F9)</f>
        <v>0.10500000000000043</v>
      </c>
      <c r="I9" s="123">
        <f>IF(OR(F9=0,F9="#N/A N/A"),0,H9 / F9*100)</f>
        <v>0.44987146529563166</v>
      </c>
      <c r="J9" s="124">
        <v>13594</v>
      </c>
      <c r="K9" s="120" t="str">
        <f>CONCATENATE(D59,D9, " Curncy")</f>
        <v>EUREUR Curncy</v>
      </c>
      <c r="L9" s="120">
        <f>IF(D9 = D59,1,_xll.BDP(K9,$L$3))</f>
        <v>1</v>
      </c>
      <c r="M9" s="260">
        <f>IF(D9 = D59,1,_xll.BDP(K9,$M$3)*L9)</f>
        <v>1</v>
      </c>
      <c r="N9" s="126">
        <f>H9*J9*R9/M9</f>
        <v>1427.3700000000058</v>
      </c>
      <c r="O9" s="268">
        <f>N9 / U59</f>
        <v>7.5542476818143525E-5</v>
      </c>
      <c r="P9" s="128">
        <f>IF(OR(OR(J9=0,G9 = "#N/A N/A"),G9="#N/A Real Time"),0,G9*J9*R9/M9)</f>
        <v>318711.33</v>
      </c>
      <c r="Q9" s="273">
        <f>P9 / U59*100</f>
        <v>1.6867555895251123</v>
      </c>
      <c r="R9" s="120">
        <f>IF(EXACT(D9,UPPER(D9)),1,0.01)/T9</f>
        <v>1</v>
      </c>
      <c r="S9" s="120">
        <v>0</v>
      </c>
      <c r="T9" s="120">
        <v>1</v>
      </c>
      <c r="U9" s="120"/>
      <c r="V9" s="130">
        <f>_xll.BDH(C9,$V$3,$D$1,$D$1)</f>
        <v>23.28</v>
      </c>
      <c r="W9" s="130">
        <f>IF(OR(OR(F9="#N/A N/A",F9="#N/A Real Time"),OR(V9="#N/A N/A",V9="#N/A Real Time")),0,  F9 - V9)</f>
        <v>5.9999999999998721E-2</v>
      </c>
      <c r="X9" s="177">
        <f>IF(OR(V9=0,V9="#N/A N/A"),0,W9 / V9*100)</f>
        <v>0.25773195876288107</v>
      </c>
      <c r="Y9" s="132">
        <v>13594</v>
      </c>
      <c r="Z9" s="133">
        <f>IF(D9 = D59,1,_xll.BDP(K9,$Z$3)*L9)</f>
        <v>1</v>
      </c>
      <c r="AA9" s="278">
        <f>W9*Y9*R9/Z9 / AB59</f>
        <v>4.3235216827060262E-5</v>
      </c>
      <c r="AB9" s="135"/>
    </row>
    <row r="10" spans="1:28" x14ac:dyDescent="0.2">
      <c r="A10" s="120"/>
      <c r="B10" s="120">
        <v>1575</v>
      </c>
      <c r="C10" s="120" t="s">
        <v>182</v>
      </c>
      <c r="D10" s="120" t="str">
        <f>_xll.BDP(C10,$D$3)</f>
        <v>EUR</v>
      </c>
      <c r="E10" s="120" t="s">
        <v>375</v>
      </c>
      <c r="F10" s="121">
        <f>_xll.BDP(C10,$F$3)</f>
        <v>64.2</v>
      </c>
      <c r="G10" s="121">
        <f>_xll.BDP(C10,$G$3)</f>
        <v>64.400000000000006</v>
      </c>
      <c r="H10" s="122">
        <f>IF(OR(OR(G10="#N/A N/A",G10="#N/A Real Time"),OR(F10="#N/A N/A",F10="#N/A Real Time")),0,  G10 - F10)</f>
        <v>0.20000000000000284</v>
      </c>
      <c r="I10" s="123">
        <f>IF(OR(F10=0,F10="#N/A N/A"),0,H10 / F10*100)</f>
        <v>0.31152647975078324</v>
      </c>
      <c r="J10" s="124">
        <v>866</v>
      </c>
      <c r="K10" s="120" t="str">
        <f>CONCATENATE(D59,D10, " Curncy")</f>
        <v>EUREUR Curncy</v>
      </c>
      <c r="L10" s="120">
        <f>IF(D10 = D59,1,_xll.BDP(K10,$L$3))</f>
        <v>1</v>
      </c>
      <c r="M10" s="260">
        <f>IF(D10 = D59,1,_xll.BDP(K10,$M$3)*L10)</f>
        <v>1</v>
      </c>
      <c r="N10" s="126">
        <f>H10*J10*R10/M10</f>
        <v>173.20000000000246</v>
      </c>
      <c r="O10" s="268">
        <f>N10 / U59</f>
        <v>9.1664788981851882E-6</v>
      </c>
      <c r="P10" s="128">
        <f>IF(OR(OR(J10=0,G10 = "#N/A N/A"),G10="#N/A Real Time"),0,G10*J10*R10/M10)</f>
        <v>55770.400000000001</v>
      </c>
      <c r="Q10" s="273">
        <f>P10 / U59*100</f>
        <v>0.29516062052155889</v>
      </c>
      <c r="R10" s="120">
        <f>IF(EXACT(D10,UPPER(D10)),1,0.01)/T10</f>
        <v>1</v>
      </c>
      <c r="S10" s="120">
        <v>0</v>
      </c>
      <c r="T10" s="120">
        <v>1</v>
      </c>
      <c r="U10" s="120"/>
      <c r="V10" s="130">
        <f>_xll.BDH(C10,$V$3,$D$1,$D$1)</f>
        <v>65</v>
      </c>
      <c r="W10" s="130">
        <f>IF(OR(OR(F10="#N/A N/A",F10="#N/A Real Time"),OR(V10="#N/A N/A",V10="#N/A Real Time")),0,  F10 - V10)</f>
        <v>-0.79999999999999716</v>
      </c>
      <c r="X10" s="177">
        <f>IF(OR(V10=0,V10="#N/A N/A"),0,W10 / V10*100)</f>
        <v>-1.2307692307692264</v>
      </c>
      <c r="Y10" s="132">
        <v>866</v>
      </c>
      <c r="Z10" s="133">
        <f>IF(D10 = D59,1,_xll.BDP(K10,$Z$3)*L10)</f>
        <v>1</v>
      </c>
      <c r="AA10" s="278">
        <f>W10*Y10*R10/Z10 / AB59</f>
        <v>-3.6723748489269629E-5</v>
      </c>
      <c r="AB10" s="135"/>
    </row>
    <row r="11" spans="1:28" x14ac:dyDescent="0.2">
      <c r="A11" s="120"/>
      <c r="B11" s="120">
        <v>3988</v>
      </c>
      <c r="C11" s="120" t="s">
        <v>176</v>
      </c>
      <c r="D11" s="120" t="str">
        <f>_xll.BDP(C11,$D$3)</f>
        <v>EUR</v>
      </c>
      <c r="E11" s="120" t="s">
        <v>370</v>
      </c>
      <c r="F11" s="121">
        <f>_xll.BDP(C11,$F$3)</f>
        <v>26.28</v>
      </c>
      <c r="G11" s="121">
        <f>_xll.BDP(C11,$G$3)</f>
        <v>26.54</v>
      </c>
      <c r="H11" s="122">
        <f>IF(OR(OR(G11="#N/A N/A",G11="#N/A Real Time"),OR(F11="#N/A N/A",F11="#N/A Real Time")),0,  G11 - F11)</f>
        <v>0.25999999999999801</v>
      </c>
      <c r="I11" s="123">
        <f>IF(OR(F11=0,F11="#N/A N/A"),0,H11 / F11*100)</f>
        <v>0.98934550989344738</v>
      </c>
      <c r="J11" s="124">
        <v>15284</v>
      </c>
      <c r="K11" s="120" t="str">
        <f>CONCATENATE(D59,D11, " Curncy")</f>
        <v>EUREUR Curncy</v>
      </c>
      <c r="L11" s="120">
        <f>IF(D11 = D59,1,_xll.BDP(K11,$L$3))</f>
        <v>1</v>
      </c>
      <c r="M11" s="260">
        <f>IF(D11 = D59,1,_xll.BDP(K11,$M$3)*L11)</f>
        <v>1</v>
      </c>
      <c r="N11" s="126">
        <f>H11*J11*R11/M11</f>
        <v>3973.8399999999697</v>
      </c>
      <c r="O11" s="268">
        <f>N11 / U59</f>
        <v>2.1031247404597824E-4</v>
      </c>
      <c r="P11" s="128">
        <f>IF(OR(OR(J11=0,G11 = "#N/A N/A"),G11="#N/A Real Time"),0,G11*J11*R11/M11)</f>
        <v>405637.36</v>
      </c>
      <c r="Q11" s="273">
        <f>P11 / U59*100</f>
        <v>2.1468050235308866</v>
      </c>
      <c r="R11" s="120">
        <f>IF(EXACT(D11,UPPER(D11)),1,0.01)/T11</f>
        <v>1</v>
      </c>
      <c r="S11" s="120">
        <v>0</v>
      </c>
      <c r="T11" s="120">
        <v>1</v>
      </c>
      <c r="U11" s="120"/>
      <c r="V11" s="130">
        <f>_xll.BDH(C11,$V$3,$D$1,$D$1)</f>
        <v>26.32</v>
      </c>
      <c r="W11" s="130">
        <f>IF(OR(OR(F11="#N/A N/A",F11="#N/A Real Time"),OR(V11="#N/A N/A",V11="#N/A Real Time")),0,  F11 - V11)</f>
        <v>-3.9999999999999147E-2</v>
      </c>
      <c r="X11" s="177">
        <f>IF(OR(V11=0,V11="#N/A N/A"),0,W11 / V11*100)</f>
        <v>-0.15197568389057428</v>
      </c>
      <c r="Y11" s="132">
        <v>15284</v>
      </c>
      <c r="Z11" s="133">
        <f>IF(D11 = D59,1,_xll.BDP(K11,$Z$3)*L11)</f>
        <v>1</v>
      </c>
      <c r="AA11" s="278">
        <f>W11*Y11*R11/Z11 / AB59</f>
        <v>-3.2406799763856067E-5</v>
      </c>
      <c r="AB11" s="135"/>
    </row>
    <row r="12" spans="1:28" x14ac:dyDescent="0.2">
      <c r="A12" s="102" t="s">
        <v>1419</v>
      </c>
      <c r="B12" s="102"/>
      <c r="C12" s="102"/>
      <c r="D12" s="102"/>
      <c r="E12" s="102" t="s">
        <v>175</v>
      </c>
      <c r="F12" s="136"/>
      <c r="G12" s="136"/>
      <c r="H12" s="137"/>
      <c r="I12" s="138"/>
      <c r="J12" s="139"/>
      <c r="K12" s="102"/>
      <c r="L12" s="102"/>
      <c r="M12" s="263"/>
      <c r="N12" s="158">
        <f xml:space="preserve"> SUM(N8:N11)</f>
        <v>5574.409999999978</v>
      </c>
      <c r="O12" s="270">
        <f xml:space="preserve"> SUM(O8:O11)</f>
        <v>2.9502142976230693E-4</v>
      </c>
      <c r="P12" s="141">
        <f xml:space="preserve"> SUM(P8:P11)</f>
        <v>780119.09000000008</v>
      </c>
      <c r="Q12" s="275">
        <f xml:space="preserve"> SUM(Q8:Q11)</f>
        <v>4.1287212335775578</v>
      </c>
      <c r="R12" s="102"/>
      <c r="S12" s="102"/>
      <c r="T12" s="102"/>
      <c r="U12" s="102"/>
      <c r="V12" s="144"/>
      <c r="W12" s="144"/>
      <c r="X12" s="178"/>
      <c r="Y12" s="145"/>
      <c r="Z12" s="146"/>
      <c r="AA12" s="280">
        <f xml:space="preserve"> SUM(AA8:AA11)</f>
        <v>-2.5895331426065434E-5</v>
      </c>
      <c r="AB12" s="171"/>
    </row>
    <row r="13" spans="1:28" x14ac:dyDescent="0.2">
      <c r="A13" s="209"/>
      <c r="B13" s="209"/>
      <c r="C13" s="209"/>
      <c r="D13" s="209"/>
      <c r="E13" s="209"/>
      <c r="F13" s="210"/>
      <c r="G13" s="210"/>
      <c r="H13" s="211"/>
      <c r="I13" s="212"/>
      <c r="J13" s="213"/>
      <c r="K13" s="209"/>
      <c r="L13" s="209"/>
      <c r="M13" s="262"/>
      <c r="N13" s="214"/>
      <c r="O13" s="269"/>
      <c r="P13" s="216"/>
      <c r="Q13" s="274"/>
      <c r="R13" s="209"/>
      <c r="S13" s="209"/>
      <c r="T13" s="209"/>
      <c r="U13" s="209"/>
      <c r="V13" s="219"/>
      <c r="W13" s="219"/>
      <c r="X13" s="220"/>
      <c r="Y13" s="221"/>
      <c r="Z13" s="222"/>
      <c r="AA13" s="279"/>
      <c r="AB13" s="224"/>
    </row>
    <row r="14" spans="1:28" x14ac:dyDescent="0.2">
      <c r="A14" s="209"/>
      <c r="B14" s="120">
        <v>6885</v>
      </c>
      <c r="C14" s="120" t="s">
        <v>1479</v>
      </c>
      <c r="D14" s="120" t="str">
        <f>_xll.BDP(C14,$D$3)</f>
        <v>EUR</v>
      </c>
      <c r="E14" s="120" t="s">
        <v>1480</v>
      </c>
      <c r="F14" s="121">
        <f>_xll.BDP(C14,$F$3)</f>
        <v>1.64</v>
      </c>
      <c r="G14" s="121">
        <f>_xll.BDP(C14,$G$3)</f>
        <v>1.6419999999999999</v>
      </c>
      <c r="H14" s="122">
        <f>IF(OR(OR(G14="#N/A N/A",G14="#N/A Real Time"),OR(F14="#N/A N/A",F14="#N/A Real Time")),0,  G14 - F14)</f>
        <v>2.0000000000000018E-3</v>
      </c>
      <c r="I14" s="123">
        <f>IF(OR(F14=0,F14="#N/A N/A"),0,H14 / F14*100)</f>
        <v>0.12195121951219523</v>
      </c>
      <c r="J14" s="124">
        <v>36559</v>
      </c>
      <c r="K14" s="120" t="str">
        <f>CONCATENATE(D59,D14, " Curncy")</f>
        <v>EUREUR Curncy</v>
      </c>
      <c r="L14" s="120">
        <f>IF(D14 = D59,1,_xll.BDP(K14,$L$3))</f>
        <v>1</v>
      </c>
      <c r="M14" s="260">
        <f>IF(D14 = D59,1,_xll.BDP(K14,$M$3)*L14)</f>
        <v>1</v>
      </c>
      <c r="N14" s="126">
        <f>H14*J14*R14/M14</f>
        <v>73.118000000000066</v>
      </c>
      <c r="O14" s="268">
        <f>N14 / U59</f>
        <v>3.8697148041425848E-6</v>
      </c>
      <c r="P14" s="128">
        <f>IF(OR(OR(J14=0,G14 = "#N/A N/A"),G14="#N/A Real Time"),0,G14*J14*R14/M14)</f>
        <v>60029.877999999997</v>
      </c>
      <c r="Q14" s="273">
        <f>P14 / U59*100</f>
        <v>0.31770358542010591</v>
      </c>
      <c r="R14" s="120">
        <f>IF(EXACT(D14,UPPER(D14)),1,0.01)/T14</f>
        <v>1</v>
      </c>
      <c r="S14" s="120">
        <v>0</v>
      </c>
      <c r="T14" s="120">
        <v>1</v>
      </c>
      <c r="U14" s="209"/>
      <c r="V14" s="130">
        <f>_xll.BDH(C14,$V$3,$D$1,$D$1)</f>
        <v>1.649</v>
      </c>
      <c r="W14" s="130">
        <f>IF(OR(OR(F14="#N/A N/A",F14="#N/A Real Time"),OR(V14="#N/A N/A",V14="#N/A Real Time")),0,  F14 - V14)</f>
        <v>-9.000000000000119E-3</v>
      </c>
      <c r="X14" s="177">
        <f>IF(OR(V14=0,V14="#N/A N/A"),0,W14 / V14*100)</f>
        <v>-0.54578532443906114</v>
      </c>
      <c r="Y14" s="132">
        <v>36559</v>
      </c>
      <c r="Z14" s="133">
        <f>IF(D14 = D59,1,_xll.BDP(K14,$Z$3)*L14)</f>
        <v>1</v>
      </c>
      <c r="AA14" s="278">
        <f>W14*Y14*R14/Z14 / AB59</f>
        <v>-1.7441183154118182E-5</v>
      </c>
      <c r="AB14" s="224"/>
    </row>
    <row r="15" spans="1:28" x14ac:dyDescent="0.2">
      <c r="A15" s="102" t="s">
        <v>1554</v>
      </c>
      <c r="B15" s="102"/>
      <c r="C15" s="102"/>
      <c r="D15" s="102"/>
      <c r="E15" s="102" t="s">
        <v>150</v>
      </c>
      <c r="F15" s="136"/>
      <c r="G15" s="136"/>
      <c r="H15" s="137"/>
      <c r="I15" s="138"/>
      <c r="J15" s="139"/>
      <c r="K15" s="102"/>
      <c r="L15" s="102"/>
      <c r="M15" s="263"/>
      <c r="N15" s="158">
        <f xml:space="preserve"> SUM(N13:N14)</f>
        <v>73.118000000000066</v>
      </c>
      <c r="O15" s="270">
        <f xml:space="preserve"> SUM(O13:O14)</f>
        <v>3.8697148041425848E-6</v>
      </c>
      <c r="P15" s="141">
        <f xml:space="preserve"> SUM(P13:P14)</f>
        <v>60029.877999999997</v>
      </c>
      <c r="Q15" s="275">
        <f xml:space="preserve"> SUM(Q13:Q14)</f>
        <v>0.31770358542010591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280">
        <f xml:space="preserve"> SUM(AA13:AA14)</f>
        <v>-1.7441183154118182E-5</v>
      </c>
      <c r="AB15" s="171"/>
    </row>
    <row r="16" spans="1:28" x14ac:dyDescent="0.2">
      <c r="A16" s="120"/>
      <c r="B16" s="120"/>
      <c r="C16" s="120"/>
      <c r="D16" s="120"/>
      <c r="E16" s="120"/>
      <c r="F16" s="121"/>
      <c r="G16" s="121"/>
      <c r="H16" s="122"/>
      <c r="I16" s="123"/>
      <c r="J16" s="124"/>
      <c r="K16" s="120"/>
      <c r="L16" s="120"/>
      <c r="M16" s="260"/>
      <c r="N16" s="126"/>
      <c r="O16" s="268"/>
      <c r="P16" s="128"/>
      <c r="Q16" s="273"/>
      <c r="R16" s="120"/>
      <c r="S16" s="120"/>
      <c r="T16" s="120"/>
      <c r="U16" s="120"/>
      <c r="V16" s="130"/>
      <c r="W16" s="130"/>
      <c r="X16" s="131"/>
      <c r="Y16" s="132"/>
      <c r="Z16" s="133"/>
      <c r="AA16" s="278"/>
      <c r="AB16" s="135"/>
    </row>
    <row r="17" spans="1:28" x14ac:dyDescent="0.2">
      <c r="A17" s="120"/>
      <c r="B17" s="120">
        <v>25511</v>
      </c>
      <c r="C17" s="120" t="s">
        <v>421</v>
      </c>
      <c r="D17" s="120" t="str">
        <f>_xll.BDP(C17,$D$3)</f>
        <v>JPY</v>
      </c>
      <c r="E17" s="120" t="s">
        <v>1474</v>
      </c>
      <c r="F17" s="121">
        <f>_xll.BDP(C17,$F$3)</f>
        <v>535.9</v>
      </c>
      <c r="G17" s="121">
        <f>_xll.BDP(C17,$G$3)</f>
        <v>544.20000000000005</v>
      </c>
      <c r="H17" s="122">
        <f>IF(OR(OR(G17="#N/A N/A",G17="#N/A Real Time"),OR(F17="#N/A N/A",F17="#N/A Real Time")),0,  G17 - F17)</f>
        <v>8.3000000000000682</v>
      </c>
      <c r="I17" s="123">
        <f>IF(OR(F17=0,F17="#N/A N/A"),0,H17 / F17*100)</f>
        <v>1.5487964172420357</v>
      </c>
      <c r="J17" s="124">
        <v>49886</v>
      </c>
      <c r="K17" s="120" t="str">
        <f>CONCATENATE(D59,D17, " Curncy")</f>
        <v>EURJPY Curncy</v>
      </c>
      <c r="L17" s="120">
        <f>IF(D17 = D59,1,_xll.BDP(K17,$L$3))</f>
        <v>1</v>
      </c>
      <c r="M17" s="260">
        <f>IF(D17 = D59,1,_xll.BDP(K17,$M$3)*L17)</f>
        <v>126.66</v>
      </c>
      <c r="N17" s="126">
        <f>H17*J17*R17/M17</f>
        <v>3269.017843044398</v>
      </c>
      <c r="O17" s="268">
        <f>N17 / U59</f>
        <v>1.7301029489640246E-4</v>
      </c>
      <c r="P17" s="128">
        <f>IF(OR(OR(J17=0,G17 = "#N/A N/A"),G17="#N/A Real Time"),0,G17*J17*R17/M17)</f>
        <v>214337.29038370444</v>
      </c>
      <c r="Q17" s="273">
        <f>P17 / U59*100</f>
        <v>1.1343638853327886</v>
      </c>
      <c r="R17" s="120">
        <f>IF(EXACT(D17,UPPER(D17)),1,0.01)/T17</f>
        <v>1</v>
      </c>
      <c r="S17" s="120">
        <v>0</v>
      </c>
      <c r="T17" s="120">
        <v>1</v>
      </c>
      <c r="U17" s="120"/>
      <c r="V17" s="130">
        <f>_xll.BDH(C17,$V$3,$D$1,$D$1)</f>
        <v>545.70000000000005</v>
      </c>
      <c r="W17" s="130">
        <f>IF(OR(OR(F17="#N/A N/A",F17="#N/A Real Time"),OR(V17="#N/A N/A",V17="#N/A Real Time")),0,  F17 - V17)</f>
        <v>-9.8000000000000682</v>
      </c>
      <c r="X17" s="177">
        <f>IF(OR(V17=0,V17="#N/A N/A"),0,W17 / V17*100)</f>
        <v>-1.7958585303280312</v>
      </c>
      <c r="Y17" s="132">
        <v>49886</v>
      </c>
      <c r="Z17" s="133">
        <f>IF(D17 = D59,1,_xll.BDP(K17,$Z$3)*L17)</f>
        <v>126.57</v>
      </c>
      <c r="AA17" s="278">
        <f>W17*Y17*R17/Z17 / AB59</f>
        <v>-2.0474490500845292E-4</v>
      </c>
      <c r="AB17" s="135"/>
    </row>
    <row r="18" spans="1:28" x14ac:dyDescent="0.2">
      <c r="A18" s="120"/>
      <c r="B18" s="120">
        <v>27628</v>
      </c>
      <c r="C18" s="120" t="s">
        <v>787</v>
      </c>
      <c r="D18" s="120" t="str">
        <f>_xll.BDP(C18,$D$3)</f>
        <v>JPY</v>
      </c>
      <c r="E18" s="120" t="s">
        <v>833</v>
      </c>
      <c r="F18" s="121">
        <f>_xll.BDP(C18,$F$3)</f>
        <v>205</v>
      </c>
      <c r="G18" s="121">
        <f>_xll.BDP(C18,$G$3)</f>
        <v>211</v>
      </c>
      <c r="H18" s="122">
        <f>IF(OR(OR(G18="#N/A N/A",G18="#N/A Real Time"),OR(F18="#N/A N/A",F18="#N/A Real Time")),0,  G18 - F18)</f>
        <v>6</v>
      </c>
      <c r="I18" s="123">
        <f>IF(OR(F18=0,F18="#N/A N/A"),0,H18 / F18*100)</f>
        <v>2.9268292682926833</v>
      </c>
      <c r="J18" s="124">
        <v>131961</v>
      </c>
      <c r="K18" s="120" t="str">
        <f>CONCATENATE(D59,D18, " Curncy")</f>
        <v>EURJPY Curncy</v>
      </c>
      <c r="L18" s="120">
        <f>IF(D18 = D59,1,_xll.BDP(K18,$L$3))</f>
        <v>1</v>
      </c>
      <c r="M18" s="260">
        <f>IF(D18 = D59,1,_xll.BDP(K18,$M$3)*L18)</f>
        <v>126.66</v>
      </c>
      <c r="N18" s="126">
        <f>H18*J18*R18/M18</f>
        <v>6251.1132164850787</v>
      </c>
      <c r="O18" s="268">
        <f>N18 / U59</f>
        <v>3.3083543527180251E-4</v>
      </c>
      <c r="P18" s="128">
        <f>IF(OR(OR(J18=0,G18 = "#N/A N/A"),G18="#N/A Real Time"),0,G18*J18*R18/M18)</f>
        <v>219830.81477972525</v>
      </c>
      <c r="Q18" s="273">
        <f>P18 / U59*100</f>
        <v>1.1634379473725054</v>
      </c>
      <c r="R18" s="120">
        <f>IF(EXACT(D18,UPPER(D18)),1,0.01)/T18</f>
        <v>1</v>
      </c>
      <c r="S18" s="120">
        <v>0</v>
      </c>
      <c r="T18" s="120">
        <v>1</v>
      </c>
      <c r="U18" s="120"/>
      <c r="V18" s="130">
        <f>_xll.BDH(C18,$V$3,$D$1,$D$1)</f>
        <v>208</v>
      </c>
      <c r="W18" s="130">
        <f>IF(OR(OR(F18="#N/A N/A",F18="#N/A Real Time"),OR(V18="#N/A N/A",V18="#N/A Real Time")),0,  F18 - V18)</f>
        <v>-3</v>
      </c>
      <c r="X18" s="177">
        <f>IF(OR(V18=0,V18="#N/A N/A"),0,W18 / V18*100)</f>
        <v>-1.4423076923076923</v>
      </c>
      <c r="Y18" s="132">
        <v>131961</v>
      </c>
      <c r="Z18" s="133">
        <f>IF(D18 = D59,1,_xll.BDP(K18,$Z$3)*L18)</f>
        <v>126.57</v>
      </c>
      <c r="AA18" s="278">
        <f>W18*Y18*R18/Z18 / AB59</f>
        <v>-1.6579643879772576E-4</v>
      </c>
      <c r="AB18" s="135"/>
    </row>
    <row r="19" spans="1:28" x14ac:dyDescent="0.2">
      <c r="A19" s="102" t="s">
        <v>1420</v>
      </c>
      <c r="B19" s="102"/>
      <c r="C19" s="102"/>
      <c r="D19" s="102"/>
      <c r="E19" s="102" t="s">
        <v>21</v>
      </c>
      <c r="F19" s="136"/>
      <c r="G19" s="136"/>
      <c r="H19" s="137"/>
      <c r="I19" s="138"/>
      <c r="J19" s="139"/>
      <c r="K19" s="102"/>
      <c r="L19" s="102"/>
      <c r="M19" s="263"/>
      <c r="N19" s="158">
        <f xml:space="preserve"> SUM(N16:N18)</f>
        <v>9520.1310595294763</v>
      </c>
      <c r="O19" s="270">
        <f xml:space="preserve"> SUM(O16:O18)</f>
        <v>5.0384573016820492E-4</v>
      </c>
      <c r="P19" s="141">
        <f xml:space="preserve"> SUM(P16:P18)</f>
        <v>434168.10516342969</v>
      </c>
      <c r="Q19" s="275">
        <f xml:space="preserve"> SUM(Q16:Q18)</f>
        <v>2.2978018327052938</v>
      </c>
      <c r="R19" s="102"/>
      <c r="S19" s="102"/>
      <c r="T19" s="102"/>
      <c r="U19" s="102"/>
      <c r="V19" s="144"/>
      <c r="W19" s="144"/>
      <c r="X19" s="178"/>
      <c r="Y19" s="145"/>
      <c r="Z19" s="146"/>
      <c r="AA19" s="280">
        <f xml:space="preserve"> SUM(AA16:AA18)</f>
        <v>-3.7054134380617868E-4</v>
      </c>
      <c r="AB19" s="171"/>
    </row>
    <row r="20" spans="1:28" x14ac:dyDescent="0.2">
      <c r="A20" s="120"/>
      <c r="B20" s="120"/>
      <c r="C20" s="120"/>
      <c r="D20" s="120"/>
      <c r="E20" s="120"/>
      <c r="F20" s="121"/>
      <c r="G20" s="121"/>
      <c r="H20" s="122"/>
      <c r="I20" s="123"/>
      <c r="J20" s="124"/>
      <c r="K20" s="120"/>
      <c r="L20" s="120"/>
      <c r="M20" s="260"/>
      <c r="N20" s="126"/>
      <c r="O20" s="268"/>
      <c r="P20" s="128"/>
      <c r="Q20" s="273"/>
      <c r="R20" s="120"/>
      <c r="S20" s="120"/>
      <c r="T20" s="120"/>
      <c r="U20" s="120"/>
      <c r="V20" s="130"/>
      <c r="W20" s="130"/>
      <c r="X20" s="131"/>
      <c r="Y20" s="132"/>
      <c r="Z20" s="133"/>
      <c r="AA20" s="278"/>
      <c r="AB20" s="135"/>
    </row>
    <row r="21" spans="1:28" x14ac:dyDescent="0.2">
      <c r="A21" s="120"/>
      <c r="B21" s="120">
        <v>24498</v>
      </c>
      <c r="C21" s="120" t="s">
        <v>135</v>
      </c>
      <c r="D21" s="120" t="str">
        <f>_xll.BDP(C21,$D$3)</f>
        <v>NOK</v>
      </c>
      <c r="E21" s="120" t="s">
        <v>310</v>
      </c>
      <c r="F21" s="121">
        <f>_xll.BDP(C21,$F$3)</f>
        <v>306.8</v>
      </c>
      <c r="G21" s="121">
        <f>_xll.BDP(C21,$G$3)</f>
        <v>306.10000000000002</v>
      </c>
      <c r="H21" s="122">
        <f>IF(OR(OR(G21="#N/A N/A",G21="#N/A Real Time"),OR(F21="#N/A N/A",F21="#N/A Real Time")),0,  G21 - F21)</f>
        <v>-0.69999999999998863</v>
      </c>
      <c r="I21" s="123">
        <f>IF(OR(F21=0,F21="#N/A N/A"),0,H21 / F21*100)</f>
        <v>-0.22816166883963124</v>
      </c>
      <c r="J21" s="124">
        <v>34576</v>
      </c>
      <c r="K21" s="120" t="str">
        <f>CONCATENATE(D59,D21, " Curncy")</f>
        <v>EURNOK Curncy</v>
      </c>
      <c r="L21" s="120">
        <f>IF(D21 = D59,1,_xll.BDP(K21,$L$3))</f>
        <v>1</v>
      </c>
      <c r="M21" s="260">
        <f>IF(D21 = D59,1,_xll.BDP(K21,$M$3)*L21)</f>
        <v>9.6133000000000006</v>
      </c>
      <c r="N21" s="126">
        <f>H21*J21*R21/M21</f>
        <v>-2517.6786327275345</v>
      </c>
      <c r="O21" s="268">
        <f>N21 / U59</f>
        <v>-1.3324623590824685E-4</v>
      </c>
      <c r="P21" s="128">
        <f>IF(OR(OR(J21=0,G21 = "#N/A N/A"),G21="#N/A Real Time"),0,G21*J21*R21/M21)</f>
        <v>1100944.8992541584</v>
      </c>
      <c r="Q21" s="273">
        <f>P21 / U59*100</f>
        <v>5.8266675445021461</v>
      </c>
      <c r="R21" s="120">
        <f>IF(EXACT(D21,UPPER(D21)),1,0.01)/T21</f>
        <v>1</v>
      </c>
      <c r="S21" s="120">
        <v>0</v>
      </c>
      <c r="T21" s="120">
        <v>1</v>
      </c>
      <c r="U21" s="120"/>
      <c r="V21" s="130">
        <f>_xll.BDH(C21,$V$3,$D$1,$D$1)</f>
        <v>308.7</v>
      </c>
      <c r="W21" s="130">
        <f>IF(OR(OR(F21="#N/A N/A",F21="#N/A Real Time"),OR(V21="#N/A N/A",V21="#N/A Real Time")),0,  F21 - V21)</f>
        <v>-1.8999999999999773</v>
      </c>
      <c r="X21" s="177">
        <f>IF(OR(V21=0,V21="#N/A N/A"),0,W21 / V21*100)</f>
        <v>-0.61548428895366936</v>
      </c>
      <c r="Y21" s="132">
        <v>34576</v>
      </c>
      <c r="Z21" s="133">
        <f>IF(D21 = D59,1,_xll.BDP(K21,$Z$3)*L21)</f>
        <v>9.5894999999999992</v>
      </c>
      <c r="AA21" s="278">
        <f>W21*Y21*R21/Z21 / AB59</f>
        <v>-3.6313784532204237E-4</v>
      </c>
      <c r="AB21" s="135"/>
    </row>
    <row r="22" spans="1:28" x14ac:dyDescent="0.2">
      <c r="A22" s="209"/>
      <c r="B22" s="120">
        <v>565</v>
      </c>
      <c r="C22" s="120" t="s">
        <v>133</v>
      </c>
      <c r="D22" s="120" t="str">
        <f>_xll.BDP(C22,$D$3)</f>
        <v>NOK</v>
      </c>
      <c r="E22" s="120" t="s">
        <v>301</v>
      </c>
      <c r="F22" s="121">
        <f>_xll.BDP(C22,$F$3)</f>
        <v>67.05</v>
      </c>
      <c r="G22" s="121">
        <f>_xll.BDP(C22,$G$3)</f>
        <v>66.3</v>
      </c>
      <c r="H22" s="122">
        <f>IF(OR(OR(G22="#N/A N/A",G22="#N/A Real Time"),OR(F22="#N/A N/A",F22="#N/A Real Time")),0,  G22 - F22)</f>
        <v>-0.75</v>
      </c>
      <c r="I22" s="123">
        <f>IF(OR(F22=0,F22="#N/A N/A"),0,H22 / F22*100)</f>
        <v>-1.1185682326621924</v>
      </c>
      <c r="J22" s="124">
        <v>49509</v>
      </c>
      <c r="K22" s="120" t="str">
        <f>CONCATENATE(D59,D22, " Curncy")</f>
        <v>EURNOK Curncy</v>
      </c>
      <c r="L22" s="120">
        <f>IF(D22 = D59,1,_xll.BDP(K22,$L$3))</f>
        <v>1</v>
      </c>
      <c r="M22" s="260">
        <f>IF(D22 = D59,1,_xll.BDP(K22,$M$3)*L22)</f>
        <v>9.6133000000000006</v>
      </c>
      <c r="N22" s="126">
        <f>H22*J22*R22/M22</f>
        <v>-3862.5393985416035</v>
      </c>
      <c r="O22" s="268">
        <f>N22 / U59</f>
        <v>-2.0442197396154744E-4</v>
      </c>
      <c r="P22" s="128">
        <f>IF(OR(OR(J22=0,G22 = "#N/A N/A"),G22="#N/A Real Time"),0,G22*J22*R22/M22)</f>
        <v>341448.48283107771</v>
      </c>
      <c r="Q22" s="273">
        <f>P22 / U59*100</f>
        <v>1.8070902498200789</v>
      </c>
      <c r="R22" s="120">
        <f>IF(EXACT(D22,UPPER(D22)),1,0.01)/T22</f>
        <v>1</v>
      </c>
      <c r="S22" s="120">
        <v>0</v>
      </c>
      <c r="T22" s="120">
        <v>1</v>
      </c>
      <c r="U22" s="209"/>
      <c r="V22" s="130">
        <f>_xll.BDH(C22,$V$3,$D$1,$D$1)</f>
        <v>66.2</v>
      </c>
      <c r="W22" s="130">
        <f>IF(OR(OR(F22="#N/A N/A",F22="#N/A Real Time"),OR(V22="#N/A N/A",V22="#N/A Real Time")),0,  F22 - V22)</f>
        <v>0.84999999999999432</v>
      </c>
      <c r="X22" s="177">
        <f>IF(OR(V22=0,V22="#N/A N/A"),0,W22 / V22*100)</f>
        <v>1.2839879154078464</v>
      </c>
      <c r="Y22" s="132">
        <v>49509</v>
      </c>
      <c r="Z22" s="133">
        <f>IF(D22 = D59,1,_xll.BDP(K22,$Z$3)*L22)</f>
        <v>9.5894999999999992</v>
      </c>
      <c r="AA22" s="278">
        <f>W22*Y22*R22/Z22 / AB59</f>
        <v>2.3261956645378797E-4</v>
      </c>
      <c r="AB22" s="224"/>
    </row>
    <row r="23" spans="1:28" x14ac:dyDescent="0.2">
      <c r="A23" s="209"/>
      <c r="B23" s="120">
        <v>26989</v>
      </c>
      <c r="C23" s="120" t="s">
        <v>132</v>
      </c>
      <c r="D23" s="120" t="str">
        <f>_xll.BDP(C23,$D$3)</f>
        <v>NOK</v>
      </c>
      <c r="E23" s="120" t="s">
        <v>287</v>
      </c>
      <c r="F23" s="121">
        <f>_xll.BDP(C23,$F$3)</f>
        <v>57</v>
      </c>
      <c r="G23" s="121">
        <f>_xll.BDP(C23,$G$3)</f>
        <v>56.4</v>
      </c>
      <c r="H23" s="122">
        <f>IF(OR(OR(G23="#N/A N/A",G23="#N/A Real Time"),OR(F23="#N/A N/A",F23="#N/A Real Time")),0,  G23 - F23)</f>
        <v>-0.60000000000000142</v>
      </c>
      <c r="I23" s="123">
        <f>IF(OR(F23=0,F23="#N/A N/A"),0,H23 / F23*100)</f>
        <v>-1.052631578947371</v>
      </c>
      <c r="J23" s="124">
        <v>1715</v>
      </c>
      <c r="K23" s="120" t="str">
        <f>CONCATENATE(D59,D23, " Curncy")</f>
        <v>EURNOK Curncy</v>
      </c>
      <c r="L23" s="120">
        <f>IF(D23 = D59,1,_xll.BDP(K23,$L$3))</f>
        <v>1</v>
      </c>
      <c r="M23" s="260">
        <f>IF(D23 = D59,1,_xll.BDP(K23,$M$3)*L23)</f>
        <v>9.6133000000000006</v>
      </c>
      <c r="N23" s="126">
        <f>H23*J23*R23/M23</f>
        <v>-107.0392060998827</v>
      </c>
      <c r="O23" s="268">
        <f>N23 / U59</f>
        <v>-5.6649689606989386E-6</v>
      </c>
      <c r="P23" s="128">
        <f>IF(OR(OR(J23=0,G23 = "#N/A N/A"),G23="#N/A Real Time"),0,G23*J23*R23/M23)</f>
        <v>10061.685373388949</v>
      </c>
      <c r="Q23" s="273">
        <f>P23 / U59*100</f>
        <v>5.325070823056989E-2</v>
      </c>
      <c r="R23" s="120">
        <f>IF(EXACT(D23,UPPER(D23)),1,0.01)/T23</f>
        <v>1</v>
      </c>
      <c r="S23" s="120">
        <v>0</v>
      </c>
      <c r="T23" s="120">
        <v>1</v>
      </c>
      <c r="U23" s="209"/>
      <c r="V23" s="130">
        <f>_xll.BDH(C23,$V$3,$D$1,$D$1)</f>
        <v>58.5</v>
      </c>
      <c r="W23" s="130">
        <f>IF(OR(OR(F23="#N/A N/A",F23="#N/A Real Time"),OR(V23="#N/A N/A",V23="#N/A Real Time")),0,  F23 - V23)</f>
        <v>-1.5</v>
      </c>
      <c r="X23" s="177">
        <f>IF(OR(V23=0,V23="#N/A N/A"),0,W23 / V23*100)</f>
        <v>-2.5641025641025639</v>
      </c>
      <c r="Y23" s="132">
        <v>1715</v>
      </c>
      <c r="Z23" s="133">
        <f>IF(D23 = D59,1,_xll.BDP(K23,$Z$3)*L23)</f>
        <v>9.5894999999999992</v>
      </c>
      <c r="AA23" s="278">
        <f>W23*Y23*R23/Z23 / AB59</f>
        <v>-1.4219965584448068E-5</v>
      </c>
      <c r="AB23" s="224"/>
    </row>
    <row r="24" spans="1:28" x14ac:dyDescent="0.2">
      <c r="A24" s="209"/>
      <c r="B24" s="120">
        <v>2014</v>
      </c>
      <c r="C24" s="120" t="s">
        <v>130</v>
      </c>
      <c r="D24" s="120" t="str">
        <f>_xll.BDP(C24,$D$3)</f>
        <v>NOK</v>
      </c>
      <c r="E24" s="120" t="s">
        <v>346</v>
      </c>
      <c r="F24" s="121">
        <f>_xll.BDP(C24,$F$3)</f>
        <v>83.1</v>
      </c>
      <c r="G24" s="121">
        <f>_xll.BDP(C24,$G$3)</f>
        <v>81.650000000000006</v>
      </c>
      <c r="H24" s="122">
        <f>IF(OR(OR(G24="#N/A N/A",G24="#N/A Real Time"),OR(F24="#N/A N/A",F24="#N/A Real Time")),0,  G24 - F24)</f>
        <v>-1.4499999999999886</v>
      </c>
      <c r="I24" s="123">
        <f>IF(OR(F24=0,F24="#N/A N/A"),0,H24 / F24*100)</f>
        <v>-1.7448856799037169</v>
      </c>
      <c r="J24" s="124">
        <v>47896</v>
      </c>
      <c r="K24" s="120" t="str">
        <f>CONCATENATE(D59,D24, " Curncy")</f>
        <v>EURNOK Curncy</v>
      </c>
      <c r="L24" s="120">
        <f>IF(D24 = D59,1,_xll.BDP(K24,$L$3))</f>
        <v>1</v>
      </c>
      <c r="M24" s="260">
        <f>IF(D24 = D59,1,_xll.BDP(K24,$M$3)*L24)</f>
        <v>9.6133000000000006</v>
      </c>
      <c r="N24" s="126">
        <f>H24*J24*R24/M24</f>
        <v>-7224.2830245596679</v>
      </c>
      <c r="O24" s="268">
        <f>N24 / U59</f>
        <v>-3.8233971073408041E-4</v>
      </c>
      <c r="P24" s="128">
        <f>IF(OR(OR(J24=0,G24 = "#N/A N/A"),G24="#N/A Real Time"),0,G24*J24*R24/M24)</f>
        <v>406801.86824503553</v>
      </c>
      <c r="Q24" s="273">
        <f>P24 / U59*100</f>
        <v>2.15296809527158</v>
      </c>
      <c r="R24" s="120">
        <f>IF(EXACT(D24,UPPER(D24)),1,0.01)/T24</f>
        <v>1</v>
      </c>
      <c r="S24" s="120">
        <v>0</v>
      </c>
      <c r="T24" s="120">
        <v>1</v>
      </c>
      <c r="U24" s="209"/>
      <c r="V24" s="130">
        <f>_xll.BDH(C24,$V$3,$D$1,$D$1)</f>
        <v>83.05</v>
      </c>
      <c r="W24" s="130">
        <f>IF(OR(OR(F24="#N/A N/A",F24="#N/A Real Time"),OR(V24="#N/A N/A",V24="#N/A Real Time")),0,  F24 - V24)</f>
        <v>4.9999999999997158E-2</v>
      </c>
      <c r="X24" s="177">
        <f>IF(OR(V24=0,V24="#N/A N/A"),0,W24 / V24*100)</f>
        <v>6.0204695966281953E-2</v>
      </c>
      <c r="Y24" s="132">
        <v>47896</v>
      </c>
      <c r="Z24" s="133">
        <f>IF(D24 = D59,1,_xll.BDP(K24,$Z$3)*L24)</f>
        <v>9.5894999999999992</v>
      </c>
      <c r="AA24" s="278">
        <f>W24*Y24*R24/Z24 / AB59</f>
        <v>1.3237696241645987E-5</v>
      </c>
      <c r="AB24" s="224"/>
    </row>
    <row r="25" spans="1:28" x14ac:dyDescent="0.2">
      <c r="A25" s="102" t="s">
        <v>1421</v>
      </c>
      <c r="B25" s="102"/>
      <c r="C25" s="102"/>
      <c r="D25" s="102"/>
      <c r="E25" s="102" t="s">
        <v>129</v>
      </c>
      <c r="F25" s="136"/>
      <c r="G25" s="136"/>
      <c r="H25" s="137"/>
      <c r="I25" s="138"/>
      <c r="J25" s="139"/>
      <c r="K25" s="102"/>
      <c r="L25" s="102"/>
      <c r="M25" s="263"/>
      <c r="N25" s="158">
        <f xml:space="preserve"> SUM(N20:N24)</f>
        <v>-13711.540261928689</v>
      </c>
      <c r="O25" s="270">
        <f xml:space="preserve"> SUM(O20:O24)</f>
        <v>-7.256728895645736E-4</v>
      </c>
      <c r="P25" s="141">
        <f xml:space="preserve"> SUM(P20:P24)</f>
        <v>1859256.9357036604</v>
      </c>
      <c r="Q25" s="275">
        <f xml:space="preserve"> SUM(Q20:Q24)</f>
        <v>9.8399765978243749</v>
      </c>
      <c r="R25" s="102"/>
      <c r="S25" s="102"/>
      <c r="T25" s="102"/>
      <c r="U25" s="102"/>
      <c r="V25" s="144"/>
      <c r="W25" s="144"/>
      <c r="X25" s="178"/>
      <c r="Y25" s="145"/>
      <c r="Z25" s="146"/>
      <c r="AA25" s="280">
        <f xml:space="preserve"> SUM(AA20:AA24)</f>
        <v>-1.3150054821105646E-4</v>
      </c>
      <c r="AB25" s="171"/>
    </row>
    <row r="26" spans="1:28" x14ac:dyDescent="0.2">
      <c r="A26" s="120"/>
      <c r="B26" s="120"/>
      <c r="C26" s="120"/>
      <c r="D26" s="120"/>
      <c r="E26" s="120"/>
      <c r="F26" s="121"/>
      <c r="G26" s="121"/>
      <c r="H26" s="122"/>
      <c r="I26" s="123"/>
      <c r="J26" s="124"/>
      <c r="K26" s="120"/>
      <c r="L26" s="120"/>
      <c r="M26" s="260"/>
      <c r="N26" s="126"/>
      <c r="O26" s="268"/>
      <c r="P26" s="128"/>
      <c r="Q26" s="273"/>
      <c r="R26" s="120"/>
      <c r="S26" s="120"/>
      <c r="T26" s="120"/>
      <c r="U26" s="120"/>
      <c r="V26" s="130"/>
      <c r="W26" s="130"/>
      <c r="X26" s="131"/>
      <c r="Y26" s="132"/>
      <c r="Z26" s="133"/>
      <c r="AA26" s="278"/>
      <c r="AB26" s="135"/>
    </row>
    <row r="27" spans="1:28" x14ac:dyDescent="0.2">
      <c r="A27" s="120"/>
      <c r="B27" s="120">
        <v>6707</v>
      </c>
      <c r="C27" s="120" t="s">
        <v>863</v>
      </c>
      <c r="D27" s="120" t="str">
        <f>_xll.BDP(C27,$D$3)</f>
        <v>SEK</v>
      </c>
      <c r="E27" s="120" t="s">
        <v>893</v>
      </c>
      <c r="F27" s="121">
        <f>_xll.BDP(C27,$F$3)</f>
        <v>311.2</v>
      </c>
      <c r="G27" s="121">
        <f>_xll.BDP(C27,$G$3)</f>
        <v>309</v>
      </c>
      <c r="H27" s="122">
        <f>IF(OR(OR(G27="#N/A N/A",G27="#N/A Real Time"),OR(F27="#N/A N/A",F27="#N/A Real Time")),0,  G27 - F27)</f>
        <v>-2.1999999999999886</v>
      </c>
      <c r="I27" s="123">
        <f>IF(OR(F27=0,F27="#N/A N/A"),0,H27 / F27*100)</f>
        <v>-0.70694087403598616</v>
      </c>
      <c r="J27" s="124">
        <v>4400</v>
      </c>
      <c r="K27" s="120" t="str">
        <f>CONCATENATE(D59,D27, " Curncy")</f>
        <v>EURSEK Curncy</v>
      </c>
      <c r="L27" s="120">
        <f>IF(D27 = D59,1,_xll.BDP(K27,$L$3))</f>
        <v>1</v>
      </c>
      <c r="M27" s="260">
        <f>IF(D27 = D59,1,_xll.BDP(K27,$M$3)*L27)</f>
        <v>10.462999999999999</v>
      </c>
      <c r="N27" s="126">
        <f>H27*J27*R27/M27</f>
        <v>-925.16486667303354</v>
      </c>
      <c r="O27" s="268">
        <f>N27 / U59</f>
        <v>-4.8963650275407359E-5</v>
      </c>
      <c r="P27" s="128">
        <f>IF(OR(OR(J27=0,G27 = "#N/A N/A"),G27="#N/A Real Time"),0,G27*J27*R27/M27)</f>
        <v>129943.61081907676</v>
      </c>
      <c r="Q27" s="273">
        <f>P27 / U59*100</f>
        <v>0.68771672432277065</v>
      </c>
      <c r="R27" s="120">
        <f>IF(EXACT(D27,UPPER(D27)),1,0.01)/T27</f>
        <v>1</v>
      </c>
      <c r="S27" s="120">
        <v>0</v>
      </c>
      <c r="T27" s="120">
        <v>1</v>
      </c>
      <c r="U27" s="120"/>
      <c r="V27" s="130">
        <f>_xll.BDH(C27,$V$3,$D$1,$D$1)</f>
        <v>309.10000000000002</v>
      </c>
      <c r="W27" s="130">
        <f>IF(OR(OR(F27="#N/A N/A",F27="#N/A Real Time"),OR(V27="#N/A N/A",V27="#N/A Real Time")),0,  F27 - V27)</f>
        <v>2.0999999999999659</v>
      </c>
      <c r="X27" s="177">
        <f>IF(OR(V27=0,V27="#N/A N/A"),0,W27 / V27*100)</f>
        <v>0.67939178259461852</v>
      </c>
      <c r="Y27" s="132">
        <v>4400</v>
      </c>
      <c r="Z27" s="133">
        <f>IF(D27 = D59,1,_xll.BDP(K27,$Z$3)*L27)</f>
        <v>10.473599999999999</v>
      </c>
      <c r="AA27" s="278">
        <f>W27*Y27*R27/Z27 / AB59</f>
        <v>4.6764372687252168E-5</v>
      </c>
      <c r="AB27" s="135"/>
    </row>
    <row r="28" spans="1:28" x14ac:dyDescent="0.2">
      <c r="A28" s="120"/>
      <c r="B28" s="120">
        <v>113</v>
      </c>
      <c r="C28" s="120" t="s">
        <v>121</v>
      </c>
      <c r="D28" s="120" t="str">
        <f>_xll.BDP(C28,$D$3)</f>
        <v>SEK</v>
      </c>
      <c r="E28" s="120" t="s">
        <v>342</v>
      </c>
      <c r="F28" s="121">
        <f>_xll.BDP(C28,$F$3)</f>
        <v>91.4</v>
      </c>
      <c r="G28" s="121">
        <f>_xll.BDP(C28,$G$3)</f>
        <v>90.6</v>
      </c>
      <c r="H28" s="122">
        <f>IF(OR(OR(G28="#N/A N/A",G28="#N/A Real Time"),OR(F28="#N/A N/A",F28="#N/A Real Time")),0,  G28 - F28)</f>
        <v>-0.80000000000001137</v>
      </c>
      <c r="I28" s="123">
        <f>IF(OR(F28=0,F28="#N/A N/A"),0,H28 / F28*100)</f>
        <v>-0.87527352297594241</v>
      </c>
      <c r="J28" s="124">
        <v>150665</v>
      </c>
      <c r="K28" s="120" t="str">
        <f>CONCATENATE(D59,D28, " Curncy")</f>
        <v>EURSEK Curncy</v>
      </c>
      <c r="L28" s="120">
        <f>IF(D28 = D59,1,_xll.BDP(K28,$L$3))</f>
        <v>1</v>
      </c>
      <c r="M28" s="260">
        <f>IF(D28 = D59,1,_xll.BDP(K28,$M$3)*L28)</f>
        <v>10.462999999999999</v>
      </c>
      <c r="N28" s="126">
        <f>H28*J28*R28/M28</f>
        <v>-11519.831788206224</v>
      </c>
      <c r="O28" s="268">
        <f>N28 / U59</f>
        <v>-6.0967837758218123E-4</v>
      </c>
      <c r="P28" s="128">
        <f>IF(OR(OR(J28=0,G28 = "#N/A N/A"),G28="#N/A Real Time"),0,G28*J28*R28/M28)</f>
        <v>1304620.9500143363</v>
      </c>
      <c r="Q28" s="273">
        <f>P28 / U59*100</f>
        <v>6.9046076261181044</v>
      </c>
      <c r="R28" s="120">
        <f>IF(EXACT(D28,UPPER(D28)),1,0.01)/T28</f>
        <v>1</v>
      </c>
      <c r="S28" s="120">
        <v>0</v>
      </c>
      <c r="T28" s="120">
        <v>1</v>
      </c>
      <c r="U28" s="120"/>
      <c r="V28" s="130">
        <f>_xll.BDH(C28,$V$3,$D$1,$D$1)</f>
        <v>91.36</v>
      </c>
      <c r="W28" s="130">
        <f>IF(OR(OR(F28="#N/A N/A",F28="#N/A Real Time"),OR(V28="#N/A N/A",V28="#N/A Real Time")),0,  F28 - V28)</f>
        <v>4.0000000000006253E-2</v>
      </c>
      <c r="X28" s="177">
        <f>IF(OR(V28=0,V28="#N/A N/A"),0,W28 / V28*100)</f>
        <v>4.3782837127852733E-2</v>
      </c>
      <c r="Y28" s="132">
        <v>150665</v>
      </c>
      <c r="Z28" s="133">
        <f>IF(D28 = D59,1,_xll.BDP(K28,$Z$3)*L28)</f>
        <v>10.473599999999999</v>
      </c>
      <c r="AA28" s="278">
        <f>W28*Y28*R28/Z28 / AB59</f>
        <v>3.0501100480199405E-5</v>
      </c>
      <c r="AB28" s="135"/>
    </row>
    <row r="29" spans="1:28" x14ac:dyDescent="0.2">
      <c r="A29" s="102" t="s">
        <v>1422</v>
      </c>
      <c r="B29" s="102"/>
      <c r="C29" s="102"/>
      <c r="D29" s="102"/>
      <c r="E29" s="102" t="s">
        <v>120</v>
      </c>
      <c r="F29" s="136"/>
      <c r="G29" s="136"/>
      <c r="H29" s="137"/>
      <c r="I29" s="138"/>
      <c r="J29" s="139"/>
      <c r="K29" s="102"/>
      <c r="L29" s="102"/>
      <c r="M29" s="263"/>
      <c r="N29" s="158">
        <f xml:space="preserve"> SUM(N26:N28)</f>
        <v>-12444.996654879258</v>
      </c>
      <c r="O29" s="270">
        <f xml:space="preserve"> SUM(O26:O28)</f>
        <v>-6.586420278575886E-4</v>
      </c>
      <c r="P29" s="141">
        <f xml:space="preserve"> SUM(P26:P28)</f>
        <v>1434564.5608334129</v>
      </c>
      <c r="Q29" s="275">
        <f xml:space="preserve"> SUM(Q26:Q28)</f>
        <v>7.5923243504408751</v>
      </c>
      <c r="R29" s="102"/>
      <c r="S29" s="102"/>
      <c r="T29" s="102"/>
      <c r="U29" s="102"/>
      <c r="V29" s="144"/>
      <c r="W29" s="144"/>
      <c r="X29" s="178"/>
      <c r="Y29" s="145"/>
      <c r="Z29" s="146"/>
      <c r="AA29" s="280">
        <f xml:space="preserve"> SUM(AA26:AA28)</f>
        <v>7.7265473167451577E-5</v>
      </c>
      <c r="AB29" s="171"/>
    </row>
    <row r="30" spans="1:28" x14ac:dyDescent="0.2">
      <c r="A30" s="120"/>
      <c r="B30" s="120"/>
      <c r="C30" s="120"/>
      <c r="D30" s="120"/>
      <c r="E30" s="120"/>
      <c r="F30" s="121"/>
      <c r="G30" s="121"/>
      <c r="H30" s="122"/>
      <c r="I30" s="123"/>
      <c r="J30" s="124"/>
      <c r="K30" s="120"/>
      <c r="L30" s="120"/>
      <c r="M30" s="260"/>
      <c r="N30" s="126"/>
      <c r="O30" s="268"/>
      <c r="P30" s="128"/>
      <c r="Q30" s="273"/>
      <c r="R30" s="120"/>
      <c r="S30" s="120"/>
      <c r="T30" s="120"/>
      <c r="U30" s="120"/>
      <c r="V30" s="130"/>
      <c r="W30" s="130"/>
      <c r="X30" s="131"/>
      <c r="Y30" s="132"/>
      <c r="Z30" s="133"/>
      <c r="AA30" s="278"/>
      <c r="AB30" s="135"/>
    </row>
    <row r="31" spans="1:28" x14ac:dyDescent="0.2">
      <c r="A31" s="120"/>
      <c r="B31" s="120">
        <v>7222</v>
      </c>
      <c r="C31" s="120" t="s">
        <v>113</v>
      </c>
      <c r="D31" s="120" t="str">
        <f>_xll.BDP(C31,$D$3)</f>
        <v>GBp</v>
      </c>
      <c r="E31" s="120" t="s">
        <v>431</v>
      </c>
      <c r="F31" s="121">
        <f>_xll.BDP(C31,$F$3)</f>
        <v>192</v>
      </c>
      <c r="G31" s="121">
        <f>_xll.BDP(C31,$G$3)</f>
        <v>186.7</v>
      </c>
      <c r="H31" s="122">
        <f>IF(OR(OR(G31="#N/A N/A",G31="#N/A Real Time"),OR(F31="#N/A N/A",F31="#N/A Real Time")),0,  G31 - F31)</f>
        <v>-5.3000000000000114</v>
      </c>
      <c r="I31" s="123">
        <f>IF(OR(F31=0,F31="#N/A N/A"),0,H31 / F31*100)</f>
        <v>-2.7604166666666723</v>
      </c>
      <c r="J31" s="124">
        <v>122216</v>
      </c>
      <c r="K31" s="120" t="str">
        <f>CONCATENATE(D59,D31, " Curncy")</f>
        <v>EURGBp Curncy</v>
      </c>
      <c r="L31" s="120">
        <f>IF(D31 = D59,1,_xll.BDP(K31,$L$3))</f>
        <v>1</v>
      </c>
      <c r="M31" s="260">
        <f>IF(D31 = D59,1,_xll.BDP(K31,$M$3)*L31)</f>
        <v>0.86363000000000001</v>
      </c>
      <c r="N31" s="126">
        <f>H31*J31*R31/M31</f>
        <v>-7500.2582124289511</v>
      </c>
      <c r="O31" s="268">
        <f>N31 / U59</f>
        <v>-3.9694548865571111E-4</v>
      </c>
      <c r="P31" s="128">
        <f>IF(OR(OR(J31=0,G31 = "#N/A N/A"),G31="#N/A Real Time"),0,G31*J31*R31/M31)</f>
        <v>264207.2091057513</v>
      </c>
      <c r="Q31" s="273">
        <f>P31 / U59*100</f>
        <v>1.3982966553211527</v>
      </c>
      <c r="R31" s="120">
        <f>IF(EXACT(D31,UPPER(D31)),1,0.01)/T31</f>
        <v>0.01</v>
      </c>
      <c r="S31" s="120">
        <v>0</v>
      </c>
      <c r="T31" s="120">
        <v>1</v>
      </c>
      <c r="U31" s="120"/>
      <c r="V31" s="130">
        <f>_xll.BDH(C31,$V$3,$D$1,$D$1)</f>
        <v>197</v>
      </c>
      <c r="W31" s="130">
        <f>IF(OR(OR(F31="#N/A N/A",F31="#N/A Real Time"),OR(V31="#N/A N/A",V31="#N/A Real Time")),0,  F31 - V31)</f>
        <v>-5</v>
      </c>
      <c r="X31" s="177">
        <f>IF(OR(V31=0,V31="#N/A N/A"),0,W31 / V31*100)</f>
        <v>-2.5380710659898478</v>
      </c>
      <c r="Y31" s="132">
        <v>122216</v>
      </c>
      <c r="Z31" s="133">
        <f>IF(D31 = D59,1,_xll.BDP(K31,$Z$3)*L31)</f>
        <v>0.86409000000000002</v>
      </c>
      <c r="AA31" s="278">
        <f>W31*Y31*R31/Z31 / AB59</f>
        <v>-3.7486786795619837E-4</v>
      </c>
      <c r="AB31" s="135"/>
    </row>
    <row r="32" spans="1:28" x14ac:dyDescent="0.2">
      <c r="A32" s="209"/>
      <c r="B32" s="120">
        <v>19463</v>
      </c>
      <c r="C32" s="120" t="s">
        <v>1496</v>
      </c>
      <c r="D32" s="120" t="str">
        <f>_xll.BDP(C32,$D$3)</f>
        <v>GBp</v>
      </c>
      <c r="E32" s="120" t="s">
        <v>1536</v>
      </c>
      <c r="F32" s="121">
        <f>_xll.BDP(C32,$F$3)</f>
        <v>197</v>
      </c>
      <c r="G32" s="121">
        <f>_xll.BDP(C32,$G$3)</f>
        <v>197.1</v>
      </c>
      <c r="H32" s="122">
        <f>IF(OR(OR(G32="#N/A N/A",G32="#N/A Real Time"),OR(F32="#N/A N/A",F32="#N/A Real Time")),0,  G32 - F32)</f>
        <v>9.9999999999994316E-2</v>
      </c>
      <c r="I32" s="123">
        <f>IF(OR(F32=0,F32="#N/A N/A"),0,H32 / F32*100)</f>
        <v>5.0761421319794074E-2</v>
      </c>
      <c r="J32" s="124">
        <v>71355</v>
      </c>
      <c r="K32" s="120" t="str">
        <f>CONCATENATE(D59,D32, " Curncy")</f>
        <v>EURGBp Curncy</v>
      </c>
      <c r="L32" s="120">
        <f>IF(D32 = D59,1,_xll.BDP(K32,$L$3))</f>
        <v>1</v>
      </c>
      <c r="M32" s="260">
        <f>IF(D32 = D59,1,_xll.BDP(K32,$M$3)*L32)</f>
        <v>0.86363000000000001</v>
      </c>
      <c r="N32" s="126">
        <f>H32*J32*R32/M32</f>
        <v>82.622187742431294</v>
      </c>
      <c r="O32" s="268">
        <f>N32 / U59</f>
        <v>4.3727167463214812E-6</v>
      </c>
      <c r="P32" s="128">
        <f>IF(OR(OR(J32=0,G32 = "#N/A N/A"),G32="#N/A Real Time"),0,G32*J32*R32/M32)</f>
        <v>162848.33204034137</v>
      </c>
      <c r="Q32" s="273">
        <f>P32 / U59*100</f>
        <v>0.86186247070001321</v>
      </c>
      <c r="R32" s="120">
        <f>IF(EXACT(D32,UPPER(D32)),1,0.01)/T32</f>
        <v>0.01</v>
      </c>
      <c r="S32" s="120">
        <v>0</v>
      </c>
      <c r="T32" s="120">
        <v>1</v>
      </c>
      <c r="U32" s="209"/>
      <c r="V32" s="130">
        <f>_xll.BDH(C32,$V$3,$D$1,$D$1)</f>
        <v>195.9</v>
      </c>
      <c r="W32" s="130">
        <f>IF(OR(OR(F32="#N/A N/A",F32="#N/A Real Time"),OR(V32="#N/A N/A",V32="#N/A Real Time")),0,  F32 - V32)</f>
        <v>1.0999999999999943</v>
      </c>
      <c r="X32" s="177">
        <f>IF(OR(V32=0,V32="#N/A N/A"),0,W32 / V32*100)</f>
        <v>0.56151097498723546</v>
      </c>
      <c r="Y32" s="132">
        <v>71355</v>
      </c>
      <c r="Z32" s="133">
        <f>IF(D32 = D59,1,_xll.BDP(K32,$Z$3)*L32)</f>
        <v>0.86409000000000002</v>
      </c>
      <c r="AA32" s="278">
        <f>W32*Y32*R32/Z32 / AB59</f>
        <v>4.8150105370517499E-5</v>
      </c>
      <c r="AB32" s="224"/>
    </row>
    <row r="33" spans="1:28" x14ac:dyDescent="0.2">
      <c r="A33" s="209"/>
      <c r="B33" s="120">
        <v>7274</v>
      </c>
      <c r="C33" s="120" t="s">
        <v>1062</v>
      </c>
      <c r="D33" s="120" t="str">
        <f>_xll.BDP(C33,$D$3)</f>
        <v>GBp</v>
      </c>
      <c r="E33" s="120" t="s">
        <v>1178</v>
      </c>
      <c r="F33" s="121">
        <f>_xll.BDP(C33,$F$3)</f>
        <v>2527</v>
      </c>
      <c r="G33" s="121">
        <f>_xll.BDP(C33,$G$3)</f>
        <v>2539</v>
      </c>
      <c r="H33" s="122">
        <f>IF(OR(OR(G33="#N/A N/A",G33="#N/A Real Time"),OR(F33="#N/A N/A",F33="#N/A Real Time")),0,  G33 - F33)</f>
        <v>12</v>
      </c>
      <c r="I33" s="123">
        <f>IF(OR(F33=0,F33="#N/A N/A"),0,H33 / F33*100)</f>
        <v>0.47487138899881282</v>
      </c>
      <c r="J33" s="124">
        <v>16588</v>
      </c>
      <c r="K33" s="120" t="str">
        <f>CONCATENATE(D59,D33, " Curncy")</f>
        <v>EURGBp Curncy</v>
      </c>
      <c r="L33" s="120">
        <f>IF(D33 = D59,1,_xll.BDP(K33,$L$3))</f>
        <v>1</v>
      </c>
      <c r="M33" s="260">
        <f>IF(D33 = D59,1,_xll.BDP(K33,$M$3)*L33)</f>
        <v>0.86363000000000001</v>
      </c>
      <c r="N33" s="126">
        <f>H33*J33*R33/M33</f>
        <v>2304.8759306647521</v>
      </c>
      <c r="O33" s="268">
        <f>N33 / U59</f>
        <v>1.2198381398021419E-4</v>
      </c>
      <c r="P33" s="128">
        <f>IF(OR(OR(J33=0,G33 = "#N/A N/A"),G33="#N/A Real Time"),0,G33*J33*R33/M33)</f>
        <v>487673.33232981717</v>
      </c>
      <c r="Q33" s="273">
        <f>P33 / U59*100</f>
        <v>2.5809741974646987</v>
      </c>
      <c r="R33" s="120">
        <f>IF(EXACT(D33,UPPER(D33)),1,0.01)/T33</f>
        <v>0.01</v>
      </c>
      <c r="S33" s="120">
        <v>0</v>
      </c>
      <c r="T33" s="120">
        <v>1</v>
      </c>
      <c r="U33" s="209"/>
      <c r="V33" s="130">
        <f>_xll.BDH(C33,$V$3,$D$1,$D$1)</f>
        <v>2511</v>
      </c>
      <c r="W33" s="130">
        <f>IF(OR(OR(F33="#N/A N/A",F33="#N/A Real Time"),OR(V33="#N/A N/A",V33="#N/A Real Time")),0,  F33 - V33)</f>
        <v>16</v>
      </c>
      <c r="X33" s="177">
        <f>IF(OR(V33=0,V33="#N/A N/A"),0,W33 / V33*100)</f>
        <v>0.6371963361210673</v>
      </c>
      <c r="Y33" s="132">
        <v>16588</v>
      </c>
      <c r="Z33" s="133">
        <f>IF(D33 = D59,1,_xll.BDP(K33,$Z$3)*L33)</f>
        <v>0.86409000000000002</v>
      </c>
      <c r="AA33" s="278">
        <f>W33*Y33*R33/Z33 / AB59</f>
        <v>1.6281490328356137E-4</v>
      </c>
      <c r="AB33" s="224"/>
    </row>
    <row r="34" spans="1:28" s="117" customFormat="1" ht="12" customHeight="1" x14ac:dyDescent="0.2">
      <c r="A34" s="120"/>
      <c r="B34" s="120">
        <v>6286</v>
      </c>
      <c r="C34" s="120" t="s">
        <v>107</v>
      </c>
      <c r="D34" s="120" t="str">
        <f>_xll.BDP(C34,$D$3)</f>
        <v>GBp</v>
      </c>
      <c r="E34" s="120" t="s">
        <v>435</v>
      </c>
      <c r="F34" s="121">
        <f>_xll.BDP(C34,$F$3)</f>
        <v>508.8</v>
      </c>
      <c r="G34" s="121">
        <f>_xll.BDP(C34,$G$3)</f>
        <v>507</v>
      </c>
      <c r="H34" s="122">
        <f>IF(OR(OR(G34="#N/A N/A",G34="#N/A Real Time"),OR(F34="#N/A N/A",F34="#N/A Real Time")),0,  G34 - F34)</f>
        <v>-1.8000000000000114</v>
      </c>
      <c r="I34" s="123">
        <f>IF(OR(F34=0,F34="#N/A N/A"),0,H34 / F34*100)</f>
        <v>-0.35377358490566257</v>
      </c>
      <c r="J34" s="124">
        <v>20016</v>
      </c>
      <c r="K34" s="120" t="str">
        <f>CONCATENATE(D59,D34, " Curncy")</f>
        <v>EURGBp Curncy</v>
      </c>
      <c r="L34" s="120">
        <f>IF(D34 = D59,1,_xll.BDP(K34,$L$3))</f>
        <v>1</v>
      </c>
      <c r="M34" s="260">
        <f>IF(D34 = D59,1,_xll.BDP(K34,$M$3)*L34)</f>
        <v>0.86363000000000001</v>
      </c>
      <c r="N34" s="126">
        <f>H34*J34*R34/M34</f>
        <v>-417.17865289533978</v>
      </c>
      <c r="O34" s="268">
        <f>N34 / U59</f>
        <v>-2.2078864425741346E-5</v>
      </c>
      <c r="P34" s="128">
        <f>IF(OR(OR(J34=0,G34 = "#N/A N/A"),G34="#N/A Real Time"),0,G34*J34*R34/M34)</f>
        <v>117505.32056551996</v>
      </c>
      <c r="Q34" s="273">
        <f>P34 / U59*100</f>
        <v>0.62188801465837729</v>
      </c>
      <c r="R34" s="120">
        <f>IF(EXACT(D34,UPPER(D34)),1,0.01)/T34</f>
        <v>0.01</v>
      </c>
      <c r="S34" s="120">
        <v>0</v>
      </c>
      <c r="T34" s="120">
        <v>1</v>
      </c>
      <c r="U34" s="120"/>
      <c r="V34" s="130">
        <f>_xll.BDH(C34,$V$3,$D$1,$D$1)</f>
        <v>506.6</v>
      </c>
      <c r="W34" s="130">
        <f>IF(OR(OR(F34="#N/A N/A",F34="#N/A Real Time"),OR(V34="#N/A N/A",V34="#N/A Real Time")),0,  F34 - V34)</f>
        <v>2.1999999999999886</v>
      </c>
      <c r="X34" s="177">
        <f>IF(OR(V34=0,V34="#N/A N/A"),0,W34 / V34*100)</f>
        <v>0.43426766679826068</v>
      </c>
      <c r="Y34" s="132">
        <v>20016</v>
      </c>
      <c r="Z34" s="133">
        <f>IF(D34 = D59,1,_xll.BDP(K34,$Z$3)*L34)</f>
        <v>0.86409000000000002</v>
      </c>
      <c r="AA34" s="278">
        <f>W34*Y34*R34/Z34 / AB59</f>
        <v>2.7013454112431595E-5</v>
      </c>
      <c r="AB34" s="135"/>
    </row>
    <row r="35" spans="1:28" x14ac:dyDescent="0.2">
      <c r="A35" s="120"/>
      <c r="B35" s="120">
        <v>2204</v>
      </c>
      <c r="C35" s="120" t="s">
        <v>106</v>
      </c>
      <c r="D35" s="120" t="str">
        <f>_xll.BDP(C35,$D$3)</f>
        <v>GBp</v>
      </c>
      <c r="E35" s="120" t="s">
        <v>436</v>
      </c>
      <c r="F35" s="121">
        <f>_xll.BDP(C35,$F$3)</f>
        <v>165.96</v>
      </c>
      <c r="G35" s="121">
        <f>_xll.BDP(C35,$G$3)</f>
        <v>167.74</v>
      </c>
      <c r="H35" s="122">
        <f>IF(OR(OR(G35="#N/A N/A",G35="#N/A Real Time"),OR(F35="#N/A N/A",F35="#N/A Real Time")),0,  G35 - F35)</f>
        <v>1.7800000000000011</v>
      </c>
      <c r="I35" s="123">
        <f>IF(OR(F35=0,F35="#N/A N/A"),0,H35 / F35*100)</f>
        <v>1.0725476018317672</v>
      </c>
      <c r="J35" s="124">
        <v>306338</v>
      </c>
      <c r="K35" s="120" t="str">
        <f>CONCATENATE(D59,D35, " Curncy")</f>
        <v>EURGBp Curncy</v>
      </c>
      <c r="L35" s="120">
        <f>IF(D35 = D59,1,_xll.BDP(K35,$L$3))</f>
        <v>1</v>
      </c>
      <c r="M35" s="260">
        <f>IF(D35 = D59,1,_xll.BDP(K35,$M$3)*L35)</f>
        <v>0.86363000000000001</v>
      </c>
      <c r="N35" s="126">
        <f>H35*J35*R35/M35</f>
        <v>6313.8339335131977</v>
      </c>
      <c r="O35" s="268">
        <f>N35 / U59</f>
        <v>3.341548817447661E-4</v>
      </c>
      <c r="P35" s="128">
        <f>IF(OR(OR(J35=0,G35 = "#N/A N/A"),G35="#N/A Real Time"),0,G35*J35*R35/M35)</f>
        <v>594990.17079073214</v>
      </c>
      <c r="Q35" s="273">
        <f>P35 / U59*100</f>
        <v>3.1489404417902831</v>
      </c>
      <c r="R35" s="120">
        <f>IF(EXACT(D35,UPPER(D35)),1,0.01)/T35</f>
        <v>0.01</v>
      </c>
      <c r="S35" s="120">
        <v>0</v>
      </c>
      <c r="T35" s="120">
        <v>1</v>
      </c>
      <c r="U35" s="120"/>
      <c r="V35" s="130">
        <f>_xll.BDH(C35,$V$3,$D$1,$D$1)</f>
        <v>163.68</v>
      </c>
      <c r="W35" s="130">
        <f>IF(OR(OR(F35="#N/A N/A",F35="#N/A Real Time"),OR(V35="#N/A N/A",V35="#N/A Real Time")),0,  F35 - V35)</f>
        <v>2.2800000000000011</v>
      </c>
      <c r="X35" s="177">
        <f>IF(OR(V35=0,V35="#N/A N/A"),0,W35 / V35*100)</f>
        <v>1.3929618768328453</v>
      </c>
      <c r="Y35" s="132">
        <v>306338</v>
      </c>
      <c r="Z35" s="133">
        <f>IF(D35 = D59,1,_xll.BDP(K35,$Z$3)*L35)</f>
        <v>0.86409000000000002</v>
      </c>
      <c r="AA35" s="278">
        <f>W35*Y35*R35/Z35 / AB59</f>
        <v>4.2846550744492104E-4</v>
      </c>
      <c r="AB35" s="135"/>
    </row>
    <row r="36" spans="1:28" x14ac:dyDescent="0.2">
      <c r="A36" s="209"/>
      <c r="B36" s="120">
        <v>6116</v>
      </c>
      <c r="C36" s="120" t="s">
        <v>1071</v>
      </c>
      <c r="D36" s="120" t="str">
        <f>_xll.BDP(C36,$D$3)</f>
        <v>GBp</v>
      </c>
      <c r="E36" s="120" t="s">
        <v>1188</v>
      </c>
      <c r="F36" s="121">
        <f>_xll.BDP(C36,$F$3)</f>
        <v>224.85</v>
      </c>
      <c r="G36" s="121">
        <f>_xll.BDP(C36,$G$3)</f>
        <v>226.75</v>
      </c>
      <c r="H36" s="122">
        <f>IF(OR(OR(G36="#N/A N/A",G36="#N/A Real Time"),OR(F36="#N/A N/A",F36="#N/A Real Time")),0,  G36 - F36)</f>
        <v>1.9000000000000057</v>
      </c>
      <c r="I36" s="123">
        <f>IF(OR(F36=0,F36="#N/A N/A"),0,H36 / F36*100)</f>
        <v>0.84500778296642454</v>
      </c>
      <c r="J36" s="124">
        <v>179534</v>
      </c>
      <c r="K36" s="120" t="str">
        <f>CONCATENATE(D59,D36, " Curncy")</f>
        <v>EURGBp Curncy</v>
      </c>
      <c r="L36" s="120">
        <f>IF(D36 = D59,1,_xll.BDP(K36,$L$3))</f>
        <v>1</v>
      </c>
      <c r="M36" s="260">
        <f>IF(D36 = D59,1,_xll.BDP(K36,$M$3)*L36)</f>
        <v>0.86363000000000001</v>
      </c>
      <c r="N36" s="126">
        <f>H36*J36*R36/M36</f>
        <v>3949.7771036207755</v>
      </c>
      <c r="O36" s="268">
        <f>N36 / U59</f>
        <v>2.0903896346925136E-4</v>
      </c>
      <c r="P36" s="128">
        <f>IF(OR(OR(J36=0,G36 = "#N/A N/A"),G36="#N/A Real Time"),0,G36*J36*R36/M36)</f>
        <v>471374.71486632008</v>
      </c>
      <c r="Q36" s="273">
        <f>P36 / U59*100</f>
        <v>2.494714998244874</v>
      </c>
      <c r="R36" s="120">
        <f>IF(EXACT(D36,UPPER(D36)),1,0.01)/T36</f>
        <v>0.01</v>
      </c>
      <c r="S36" s="120">
        <v>0</v>
      </c>
      <c r="T36" s="120">
        <v>1</v>
      </c>
      <c r="U36" s="209"/>
      <c r="V36" s="130">
        <f>_xll.BDH(C36,$V$3,$D$1,$D$1)</f>
        <v>224.95</v>
      </c>
      <c r="W36" s="130">
        <f>IF(OR(OR(F36="#N/A N/A",F36="#N/A Real Time"),OR(V36="#N/A N/A",V36="#N/A Real Time")),0,  F36 - V36)</f>
        <v>-9.9999999999994316E-2</v>
      </c>
      <c r="X36" s="177">
        <f>IF(OR(V36=0,V36="#N/A N/A"),0,W36 / V36*100)</f>
        <v>-4.4454323182927011E-2</v>
      </c>
      <c r="Y36" s="132">
        <v>179534</v>
      </c>
      <c r="Z36" s="133">
        <f>IF(D36 = D59,1,_xll.BDP(K36,$Z$3)*L36)</f>
        <v>0.86409000000000002</v>
      </c>
      <c r="AA36" s="278">
        <f>W36*Y36*R36/Z36 / AB59</f>
        <v>-1.1013537966492814E-5</v>
      </c>
      <c r="AB36" s="224"/>
    </row>
    <row r="37" spans="1:28" x14ac:dyDescent="0.2">
      <c r="A37" s="120"/>
      <c r="B37" s="120">
        <v>5993</v>
      </c>
      <c r="C37" s="120" t="s">
        <v>101</v>
      </c>
      <c r="D37" s="120" t="str">
        <f>_xll.BDP(C37,$D$3)</f>
        <v>GBp</v>
      </c>
      <c r="E37" s="120" t="s">
        <v>440</v>
      </c>
      <c r="F37" s="121">
        <f>_xll.BDP(C37,$F$3)</f>
        <v>668.1</v>
      </c>
      <c r="G37" s="121">
        <f>_xll.BDP(C37,$G$3)</f>
        <v>667</v>
      </c>
      <c r="H37" s="122">
        <f>IF(OR(OR(G37="#N/A N/A",G37="#N/A Real Time"),OR(F37="#N/A N/A",F37="#N/A Real Time")),0,  G37 - F37)</f>
        <v>-1.1000000000000227</v>
      </c>
      <c r="I37" s="123">
        <f>IF(OR(F37=0,F37="#N/A N/A"),0,H37 / F37*100)</f>
        <v>-0.16464601107618959</v>
      </c>
      <c r="J37" s="124">
        <v>32381</v>
      </c>
      <c r="K37" s="120" t="str">
        <f>CONCATENATE(D59,D37, " Curncy")</f>
        <v>EURGBp Curncy</v>
      </c>
      <c r="L37" s="120">
        <f>IF(D37 = D59,1,_xll.BDP(K37,$L$3))</f>
        <v>1</v>
      </c>
      <c r="M37" s="260">
        <f>IF(D37 = D59,1,_xll.BDP(K37,$M$3)*L37)</f>
        <v>0.86363000000000001</v>
      </c>
      <c r="N37" s="126">
        <f>H37*J37*R37/M37</f>
        <v>-412.43472320323212</v>
      </c>
      <c r="O37" s="268">
        <f>N37 / U59</f>
        <v>-2.18277955376514E-5</v>
      </c>
      <c r="P37" s="128">
        <f>IF(OR(OR(J37=0,G37 = "#N/A N/A"),G37="#N/A Real Time"),0,G37*J37*R37/M37)</f>
        <v>250085.4185241365</v>
      </c>
      <c r="Q37" s="273">
        <f>P37 / U59*100</f>
        <v>1.3235581476011984</v>
      </c>
      <c r="R37" s="120">
        <f>IF(EXACT(D37,UPPER(D37)),1,0.01)/T37</f>
        <v>0.01</v>
      </c>
      <c r="S37" s="120">
        <v>0</v>
      </c>
      <c r="T37" s="120">
        <v>1</v>
      </c>
      <c r="U37" s="120"/>
      <c r="V37" s="130">
        <f>_xll.BDH(C37,$V$3,$D$1,$D$1)</f>
        <v>668.2</v>
      </c>
      <c r="W37" s="130">
        <f>IF(OR(OR(F37="#N/A N/A",F37="#N/A Real Time"),OR(V37="#N/A N/A",V37="#N/A Real Time")),0,  F37 - V37)</f>
        <v>-0.10000000000002274</v>
      </c>
      <c r="X37" s="177">
        <f>IF(OR(V37=0,V37="#N/A N/A"),0,W37 / V37*100)</f>
        <v>-1.4965579167917201E-2</v>
      </c>
      <c r="Y37" s="132">
        <v>32381</v>
      </c>
      <c r="Z37" s="133">
        <f>IF(D37 = D59,1,_xll.BDP(K37,$Z$3)*L37)</f>
        <v>0.86409000000000002</v>
      </c>
      <c r="AA37" s="278">
        <f>W37*Y37*R37/Z37 / AB59</f>
        <v>-1.9864169065085453E-6</v>
      </c>
      <c r="AB37" s="135"/>
    </row>
    <row r="38" spans="1:28" x14ac:dyDescent="0.2">
      <c r="A38" s="120"/>
      <c r="B38" s="120">
        <v>6022</v>
      </c>
      <c r="C38" s="120" t="s">
        <v>1363</v>
      </c>
      <c r="D38" s="120" t="str">
        <f>_xll.BDP(C38,$D$3)</f>
        <v>GBp</v>
      </c>
      <c r="E38" s="120" t="s">
        <v>1364</v>
      </c>
      <c r="F38" s="121">
        <f>_xll.BDP(C38,$F$3)</f>
        <v>182.4</v>
      </c>
      <c r="G38" s="121">
        <f>_xll.BDP(C38,$G$3)</f>
        <v>184</v>
      </c>
      <c r="H38" s="122">
        <f>IF(OR(OR(G38="#N/A N/A",G38="#N/A Real Time"),OR(F38="#N/A N/A",F38="#N/A Real Time")),0,  G38 - F38)</f>
        <v>1.5999999999999943</v>
      </c>
      <c r="I38" s="123">
        <f>IF(OR(F38=0,F38="#N/A N/A"),0,H38 / F38*100)</f>
        <v>0.87719298245613719</v>
      </c>
      <c r="J38" s="124">
        <v>114820</v>
      </c>
      <c r="K38" s="120" t="str">
        <f>CONCATENATE(D59,D38, " Curncy")</f>
        <v>EURGBp Curncy</v>
      </c>
      <c r="L38" s="120">
        <f>IF(D38 = D59,1,_xll.BDP(K38,$L$3))</f>
        <v>1</v>
      </c>
      <c r="M38" s="260">
        <f>IF(D38 = D59,1,_xll.BDP(K38,$M$3)*L38)</f>
        <v>0.86363000000000001</v>
      </c>
      <c r="N38" s="126">
        <f>H38*J38*R38/M38</f>
        <v>2127.207253106068</v>
      </c>
      <c r="O38" s="268">
        <f>N38 / U59</f>
        <v>1.1258083370475158E-4</v>
      </c>
      <c r="P38" s="128">
        <f>IF(OR(OR(J38=0,G38 = "#N/A N/A"),G38="#N/A Real Time"),0,G38*J38*R38/M38)</f>
        <v>244628.83410719869</v>
      </c>
      <c r="Q38" s="273">
        <f>P38 / U59*100</f>
        <v>1.294679587604648</v>
      </c>
      <c r="R38" s="120">
        <f>IF(EXACT(D38,UPPER(D38)),1,0.01)/T38</f>
        <v>0.01</v>
      </c>
      <c r="S38" s="120">
        <v>0</v>
      </c>
      <c r="T38" s="120">
        <v>1</v>
      </c>
      <c r="U38" s="120"/>
      <c r="V38" s="130">
        <f>_xll.BDH(C38,$V$3,$D$1,$D$1)</f>
        <v>181.8</v>
      </c>
      <c r="W38" s="130">
        <f>IF(OR(OR(F38="#N/A N/A",F38="#N/A Real Time"),OR(V38="#N/A N/A",V38="#N/A Real Time")),0,  F38 - V38)</f>
        <v>0.59999999999999432</v>
      </c>
      <c r="X38" s="177">
        <f>IF(OR(V38=0,V38="#N/A N/A"),0,W38 / V38*100)</f>
        <v>0.33003300330032687</v>
      </c>
      <c r="Y38" s="132">
        <v>114820</v>
      </c>
      <c r="Z38" s="133">
        <f>IF(D38 = D59,1,_xll.BDP(K38,$Z$3)*L38)</f>
        <v>0.86409000000000002</v>
      </c>
      <c r="AA38" s="278">
        <f>W38*Y38*R38/Z38 / AB59</f>
        <v>4.2261892320544238E-5</v>
      </c>
      <c r="AB38" s="135"/>
    </row>
    <row r="39" spans="1:28" x14ac:dyDescent="0.2">
      <c r="A39" s="209"/>
      <c r="B39" s="120">
        <v>3746</v>
      </c>
      <c r="C39" s="120" t="s">
        <v>1087</v>
      </c>
      <c r="D39" s="120" t="str">
        <f>_xll.BDP(C39,$D$3)</f>
        <v>GBp</v>
      </c>
      <c r="E39" s="120" t="s">
        <v>1204</v>
      </c>
      <c r="F39" s="121">
        <f>_xll.BDP(C39,$F$3)</f>
        <v>145.05000000000001</v>
      </c>
      <c r="G39" s="121">
        <f>_xll.BDP(C39,$G$3)</f>
        <v>147.1</v>
      </c>
      <c r="H39" s="122">
        <f>IF(OR(OR(G39="#N/A N/A",G39="#N/A Real Time"),OR(F39="#N/A N/A",F39="#N/A Real Time")),0,  G39 - F39)</f>
        <v>2.0499999999999829</v>
      </c>
      <c r="I39" s="123">
        <f>IF(OR(F39=0,F39="#N/A N/A"),0,H39 / F39*100)</f>
        <v>1.4133057566356311</v>
      </c>
      <c r="J39" s="124">
        <v>182583</v>
      </c>
      <c r="K39" s="120" t="str">
        <f>CONCATENATE(D59,D39, " Curncy")</f>
        <v>EURGBp Curncy</v>
      </c>
      <c r="L39" s="120">
        <f>IF(D39 = D59,1,_xll.BDP(K39,$L$3))</f>
        <v>1</v>
      </c>
      <c r="M39" s="260">
        <f>IF(D39 = D59,1,_xll.BDP(K39,$M$3)*L39)</f>
        <v>0.86363000000000001</v>
      </c>
      <c r="N39" s="126">
        <f>H39*J39*R39/M39</f>
        <v>4333.9757766635812</v>
      </c>
      <c r="O39" s="268">
        <f>N39 / U59</f>
        <v>2.2937238742512652E-4</v>
      </c>
      <c r="P39" s="128">
        <f>IF(OR(OR(J39=0,G39 = "#N/A N/A"),G39="#N/A Real Time"),0,G39*J39*R39/M39)</f>
        <v>310989.18865717959</v>
      </c>
      <c r="Q39" s="273">
        <f>P39 / U59*100</f>
        <v>1.6458867409871414</v>
      </c>
      <c r="R39" s="120">
        <f>IF(EXACT(D39,UPPER(D39)),1,0.01)/T39</f>
        <v>0.01</v>
      </c>
      <c r="S39" s="120">
        <v>0</v>
      </c>
      <c r="T39" s="120">
        <v>1</v>
      </c>
      <c r="U39" s="209"/>
      <c r="V39" s="130">
        <f>_xll.BDH(C39,$V$3,$D$1,$D$1)</f>
        <v>144.69999999999999</v>
      </c>
      <c r="W39" s="130">
        <f>IF(OR(OR(F39="#N/A N/A",F39="#N/A Real Time"),OR(V39="#N/A N/A",V39="#N/A Real Time")),0,  F39 - V39)</f>
        <v>0.35000000000002274</v>
      </c>
      <c r="X39" s="177">
        <f>IF(OR(V39=0,V39="#N/A N/A"),0,W39 / V39*100)</f>
        <v>0.24187975120941446</v>
      </c>
      <c r="Y39" s="132">
        <v>182583</v>
      </c>
      <c r="Z39" s="133">
        <f>IF(D39 = D59,1,_xll.BDP(K39,$Z$3)*L39)</f>
        <v>0.86409000000000002</v>
      </c>
      <c r="AA39" s="278">
        <f>W39*Y39*R39/Z39 / AB59</f>
        <v>3.9202027520566631E-5</v>
      </c>
      <c r="AB39" s="224"/>
    </row>
    <row r="40" spans="1:28" s="117" customFormat="1" ht="12" customHeight="1" x14ac:dyDescent="0.2">
      <c r="A40" s="120"/>
      <c r="B40" s="120">
        <v>29069</v>
      </c>
      <c r="C40" s="120" t="s">
        <v>1658</v>
      </c>
      <c r="D40" s="120" t="str">
        <f>_xll.BDP(C40,$D$3)</f>
        <v>GBp</v>
      </c>
      <c r="E40" s="120" t="s">
        <v>1659</v>
      </c>
      <c r="F40" s="121">
        <f>_xll.BDP(C40,$F$3)</f>
        <v>1250</v>
      </c>
      <c r="G40" s="121">
        <f>_xll.BDP(C40,$G$3)</f>
        <v>1256</v>
      </c>
      <c r="H40" s="122">
        <f>IF(OR(OR(G40="#N/A N/A",G40="#N/A Real Time"),OR(F40="#N/A N/A",F40="#N/A Real Time")),0,  G40 - F40)</f>
        <v>6</v>
      </c>
      <c r="I40" s="123">
        <f>IF(OR(F40=0,F40="#N/A N/A"),0,H40 / F40*100)</f>
        <v>0.48</v>
      </c>
      <c r="J40" s="124">
        <v>5481</v>
      </c>
      <c r="K40" s="120" t="str">
        <f>CONCATENATE(D59,D40, " Curncy")</f>
        <v>EURGBp Curncy</v>
      </c>
      <c r="L40" s="120">
        <f>IF(D40 = D59,1,_xll.BDP(K40,$L$3))</f>
        <v>1</v>
      </c>
      <c r="M40" s="260">
        <f>IF(D40 = D59,1,_xll.BDP(K40,$M$3)*L40)</f>
        <v>0.86363000000000001</v>
      </c>
      <c r="N40" s="126">
        <f>H40*J40*R40/M40</f>
        <v>380.78806896471872</v>
      </c>
      <c r="O40" s="268">
        <f>N40 / U59</f>
        <v>2.0152920316661264E-5</v>
      </c>
      <c r="P40" s="128">
        <f>IF(OR(OR(J40=0,G40 = "#N/A N/A"),G40="#N/A Real Time"),0,G40*J40*R40/M40)</f>
        <v>79711.635769947781</v>
      </c>
      <c r="Q40" s="273">
        <f>P40 / U59*100</f>
        <v>0.42186779862877577</v>
      </c>
      <c r="R40" s="120">
        <f>IF(EXACT(D40,UPPER(D40)),1,0.01)/T40</f>
        <v>0.01</v>
      </c>
      <c r="S40" s="120">
        <v>0</v>
      </c>
      <c r="T40" s="120">
        <v>1</v>
      </c>
      <c r="U40" s="120"/>
      <c r="V40" s="130">
        <f>_xll.BDH(C40,$V$3,$D$1,$D$1)</f>
        <v>1250</v>
      </c>
      <c r="W40" s="130">
        <f>IF(OR(OR(F40="#N/A N/A",F40="#N/A Real Time"),OR(V40="#N/A N/A",V40="#N/A Real Time")),0,  F40 - V40)</f>
        <v>0</v>
      </c>
      <c r="X40" s="177">
        <f>IF(OR(V40=0,V40="#N/A N/A"),0,W40 / V40*100)</f>
        <v>0</v>
      </c>
      <c r="Y40" s="132">
        <v>5481</v>
      </c>
      <c r="Z40" s="133">
        <f>IF(D40 = D59,1,_xll.BDP(K40,$Z$3)*L40)</f>
        <v>0.86409000000000002</v>
      </c>
      <c r="AA40" s="278">
        <f>W40*Y40*R40/Z40 / AB59</f>
        <v>0</v>
      </c>
      <c r="AB40" s="135"/>
    </row>
    <row r="41" spans="1:28" x14ac:dyDescent="0.2">
      <c r="A41" s="120"/>
      <c r="B41" s="120">
        <v>10555</v>
      </c>
      <c r="C41" s="120" t="s">
        <v>98</v>
      </c>
      <c r="D41" s="120" t="str">
        <f>_xll.BDP(C41,$D$3)</f>
        <v>GBp</v>
      </c>
      <c r="E41" s="120" t="s">
        <v>461</v>
      </c>
      <c r="F41" s="121">
        <f>_xll.BDP(C41,$F$3)</f>
        <v>210</v>
      </c>
      <c r="G41" s="121">
        <f>_xll.BDP(C41,$G$3)</f>
        <v>210.1</v>
      </c>
      <c r="H41" s="122">
        <f>IF(OR(OR(G41="#N/A N/A",G41="#N/A Real Time"),OR(F41="#N/A N/A",F41="#N/A Real Time")),0,  G41 - F41)</f>
        <v>9.9999999999994316E-2</v>
      </c>
      <c r="I41" s="123">
        <f>IF(OR(F41=0,F41="#N/A N/A"),0,H41 / F41*100)</f>
        <v>4.7619047619044917E-2</v>
      </c>
      <c r="J41" s="124">
        <v>81000</v>
      </c>
      <c r="K41" s="120" t="str">
        <f>CONCATENATE(D59,D41, " Curncy")</f>
        <v>EURGBp Curncy</v>
      </c>
      <c r="L41" s="120">
        <f>IF(D41 = D59,1,_xll.BDP(K41,$L$3))</f>
        <v>1</v>
      </c>
      <c r="M41" s="260">
        <f>IF(D41 = D59,1,_xll.BDP(K41,$M$3)*L41)</f>
        <v>0.86363000000000001</v>
      </c>
      <c r="N41" s="126">
        <f>H41*J41*R41/M41</f>
        <v>93.790164769629811</v>
      </c>
      <c r="O41" s="268">
        <f>N41 / U59</f>
        <v>4.9637734770098807E-6</v>
      </c>
      <c r="P41" s="128">
        <f>IF(OR(OR(J41=0,G41 = "#N/A N/A"),G41="#N/A Real Time"),0,G41*J41*R41/M41)</f>
        <v>197053.13618100344</v>
      </c>
      <c r="Q41" s="273">
        <f>P41 / U59*100</f>
        <v>1.0428888075198353</v>
      </c>
      <c r="R41" s="120">
        <f>IF(EXACT(D41,UPPER(D41)),1,0.01)/T41</f>
        <v>0.01</v>
      </c>
      <c r="S41" s="120">
        <v>0</v>
      </c>
      <c r="T41" s="120">
        <v>1</v>
      </c>
      <c r="U41" s="120"/>
      <c r="V41" s="130">
        <f>_xll.BDH(C41,$V$3,$D$1,$D$1)</f>
        <v>209.3</v>
      </c>
      <c r="W41" s="130">
        <f>IF(OR(OR(F41="#N/A N/A",F41="#N/A Real Time"),OR(V41="#N/A N/A",V41="#N/A Real Time")),0,  F41 - V41)</f>
        <v>0.69999999999998863</v>
      </c>
      <c r="X41" s="177">
        <f>IF(OR(V41=0,V41="#N/A N/A"),0,W41 / V41*100)</f>
        <v>0.33444816053511156</v>
      </c>
      <c r="Y41" s="132">
        <v>81000</v>
      </c>
      <c r="Z41" s="133">
        <f>IF(D41 = D59,1,_xll.BDP(K41,$Z$3)*L41)</f>
        <v>0.86409000000000002</v>
      </c>
      <c r="AA41" s="278">
        <f>W41*Y41*R41/Z41 / AB59</f>
        <v>3.4782693122203479E-5</v>
      </c>
      <c r="AB41" s="135"/>
    </row>
    <row r="42" spans="1:28" x14ac:dyDescent="0.2">
      <c r="A42" s="120"/>
      <c r="B42" s="120">
        <v>3522</v>
      </c>
      <c r="C42" s="120" t="s">
        <v>1104</v>
      </c>
      <c r="D42" s="120" t="str">
        <f>_xll.BDP(C42,$D$3)</f>
        <v>GBp</v>
      </c>
      <c r="E42" s="120" t="s">
        <v>1220</v>
      </c>
      <c r="F42" s="121">
        <f>_xll.BDP(C42,$F$3)</f>
        <v>1608</v>
      </c>
      <c r="G42" s="121">
        <f>_xll.BDP(C42,$G$3)</f>
        <v>1610</v>
      </c>
      <c r="H42" s="122">
        <f>IF(OR(OR(G42="#N/A N/A",G42="#N/A Real Time"),OR(F42="#N/A N/A",F42="#N/A Real Time")),0,  G42 - F42)</f>
        <v>2</v>
      </c>
      <c r="I42" s="123">
        <f>IF(OR(F42=0,F42="#N/A N/A"),0,H42 / F42*100)</f>
        <v>0.12437810945273632</v>
      </c>
      <c r="J42" s="124">
        <v>17559</v>
      </c>
      <c r="K42" s="120" t="str">
        <f>CONCATENATE(D59,D42, " Curncy")</f>
        <v>EURGBp Curncy</v>
      </c>
      <c r="L42" s="120">
        <f>IF(D42 = D59,1,_xll.BDP(K42,$L$3))</f>
        <v>1</v>
      </c>
      <c r="M42" s="260">
        <f>IF(D42 = D59,1,_xll.BDP(K42,$M$3)*L42)</f>
        <v>0.86363000000000001</v>
      </c>
      <c r="N42" s="126">
        <f>H42*J42*R42/M42</f>
        <v>406.63246992346262</v>
      </c>
      <c r="O42" s="268">
        <f>N42 / U59</f>
        <v>2.1520715674770728E-5</v>
      </c>
      <c r="P42" s="128">
        <f>IF(OR(OR(J42=0,G42 = "#N/A N/A"),G42="#N/A Real Time"),0,G42*J42*R42/M42)</f>
        <v>327339.13828838739</v>
      </c>
      <c r="Q42" s="273">
        <f>P42 / U59*100</f>
        <v>1.7324176118190437</v>
      </c>
      <c r="R42" s="120">
        <f>IF(EXACT(D42,UPPER(D42)),1,0.01)/T42</f>
        <v>0.01</v>
      </c>
      <c r="S42" s="120">
        <v>0</v>
      </c>
      <c r="T42" s="120">
        <v>1</v>
      </c>
      <c r="U42" s="120"/>
      <c r="V42" s="130">
        <f>_xll.BDH(C42,$V$3,$D$1,$D$1)</f>
        <v>1581</v>
      </c>
      <c r="W42" s="130">
        <f>IF(OR(OR(F42="#N/A N/A",F42="#N/A Real Time"),OR(V42="#N/A N/A",V42="#N/A Real Time")),0,  F42 - V42)</f>
        <v>27</v>
      </c>
      <c r="X42" s="177">
        <f>IF(OR(V42=0,V42="#N/A N/A"),0,W42 / V42*100)</f>
        <v>1.7077798861480076</v>
      </c>
      <c r="Y42" s="132">
        <v>17559</v>
      </c>
      <c r="Z42" s="133">
        <f>IF(D42 = D59,1,_xll.BDP(K42,$Z$3)*L42)</f>
        <v>0.86409000000000002</v>
      </c>
      <c r="AA42" s="278">
        <f>W42*Y42*R42/Z42 / AB59</f>
        <v>2.9083300406322897E-4</v>
      </c>
      <c r="AB42" s="135"/>
    </row>
    <row r="43" spans="1:28" x14ac:dyDescent="0.2">
      <c r="A43" s="120"/>
      <c r="B43" s="120">
        <v>3574</v>
      </c>
      <c r="C43" s="120" t="s">
        <v>96</v>
      </c>
      <c r="D43" s="120" t="str">
        <f>_xll.BDP(C43,$D$3)</f>
        <v>GBp</v>
      </c>
      <c r="E43" s="120" t="s">
        <v>443</v>
      </c>
      <c r="F43" s="121">
        <f>_xll.BDP(C43,$F$3)</f>
        <v>518.20000000000005</v>
      </c>
      <c r="G43" s="121">
        <f>_xll.BDP(C43,$G$3)</f>
        <v>524</v>
      </c>
      <c r="H43" s="122">
        <f>IF(OR(OR(G43="#N/A N/A",G43="#N/A Real Time"),OR(F43="#N/A N/A",F43="#N/A Real Time")),0,  G43 - F43)</f>
        <v>5.7999999999999545</v>
      </c>
      <c r="I43" s="123">
        <f>IF(OR(F43=0,F43="#N/A N/A"),0,H43 / F43*100)</f>
        <v>1.1192589733693465</v>
      </c>
      <c r="J43" s="124">
        <v>40191</v>
      </c>
      <c r="K43" s="120" t="str">
        <f>CONCATENATE(D59,D43, " Curncy")</f>
        <v>EURGBp Curncy</v>
      </c>
      <c r="L43" s="120">
        <f>IF(D43 = D59,1,_xll.BDP(K43,$L$3))</f>
        <v>1</v>
      </c>
      <c r="M43" s="260">
        <f>IF(D43 = D59,1,_xll.BDP(K43,$M$3)*L43)</f>
        <v>0.86363000000000001</v>
      </c>
      <c r="N43" s="126">
        <f>H43*J43*R43/M43</f>
        <v>2699.1628359366646</v>
      </c>
      <c r="O43" s="268">
        <f>N43 / U59</f>
        <v>1.4285114999063958E-4</v>
      </c>
      <c r="P43" s="128">
        <f>IF(OR(OR(J43=0,G43 = "#N/A N/A"),G43="#N/A Real Time"),0,G43*J43*R43/M43)</f>
        <v>243855.40103979714</v>
      </c>
      <c r="Q43" s="273">
        <f>P43 / U59*100</f>
        <v>1.2905862516395816</v>
      </c>
      <c r="R43" s="120">
        <f>IF(EXACT(D43,UPPER(D43)),1,0.01)/T43</f>
        <v>0.01</v>
      </c>
      <c r="S43" s="120">
        <v>0</v>
      </c>
      <c r="T43" s="120">
        <v>1</v>
      </c>
      <c r="U43" s="120"/>
      <c r="V43" s="130">
        <f>_xll.BDH(C43,$V$3,$D$1,$D$1)</f>
        <v>522.79999999999995</v>
      </c>
      <c r="W43" s="130">
        <f>IF(OR(OR(F43="#N/A N/A",F43="#N/A Real Time"),OR(V43="#N/A N/A",V43="#N/A Real Time")),0,  F43 - V43)</f>
        <v>-4.5999999999999091</v>
      </c>
      <c r="X43" s="177">
        <f>IF(OR(V43=0,V43="#N/A N/A"),0,W43 / V43*100)</f>
        <v>-0.87987758224940882</v>
      </c>
      <c r="Y43" s="132">
        <v>40191</v>
      </c>
      <c r="Z43" s="133">
        <f>IF(D43 = D59,1,_xll.BDP(K43,$Z$3)*L43)</f>
        <v>0.86409000000000002</v>
      </c>
      <c r="AA43" s="278">
        <f>W43*Y43*R43/Z43 / AB59</f>
        <v>-1.1341403189881102E-4</v>
      </c>
      <c r="AB43" s="135"/>
    </row>
    <row r="44" spans="1:28" s="117" customFormat="1" ht="12" customHeight="1" x14ac:dyDescent="0.2">
      <c r="A44" s="120"/>
      <c r="B44" s="120">
        <v>3123</v>
      </c>
      <c r="C44" s="120" t="s">
        <v>95</v>
      </c>
      <c r="D44" s="120" t="str">
        <f>_xll.BDP(C44,$D$3)</f>
        <v>GBp</v>
      </c>
      <c r="E44" s="120" t="s">
        <v>339</v>
      </c>
      <c r="F44" s="121">
        <f>_xll.BDP(C44,$F$3)</f>
        <v>20</v>
      </c>
      <c r="G44" s="121">
        <f>_xll.BDP(C44,$G$3)</f>
        <v>20.25</v>
      </c>
      <c r="H44" s="122">
        <f>IF(OR(OR(G44="#N/A N/A",G44="#N/A Real Time"),OR(F44="#N/A N/A",F44="#N/A Real Time")),0,  G44 - F44)</f>
        <v>0.25</v>
      </c>
      <c r="I44" s="123">
        <f>IF(OR(F44=0,F44="#N/A N/A"),0,H44 / F44*100)</f>
        <v>1.25</v>
      </c>
      <c r="J44" s="124">
        <v>1226771</v>
      </c>
      <c r="K44" s="120" t="str">
        <f>CONCATENATE(D59,D44, " Curncy")</f>
        <v>EURGBp Curncy</v>
      </c>
      <c r="L44" s="120">
        <f>IF(D44 = D59,1,_xll.BDP(K44,$L$3))</f>
        <v>1</v>
      </c>
      <c r="M44" s="260">
        <f>IF(D44 = D59,1,_xll.BDP(K44,$M$3)*L44)</f>
        <v>0.86363000000000001</v>
      </c>
      <c r="N44" s="126">
        <f>H44*J44*R44/M44</f>
        <v>3551.2053773027806</v>
      </c>
      <c r="O44" s="268">
        <f>N44 / U59</f>
        <v>1.8794485654830974E-4</v>
      </c>
      <c r="P44" s="128">
        <f>IF(OR(OR(J44=0,G44 = "#N/A N/A"),G44="#N/A Real Time"),0,G44*J44*R44/M44)</f>
        <v>287647.63556152518</v>
      </c>
      <c r="Q44" s="273">
        <f>P44 / U59*100</f>
        <v>1.5223533380413086</v>
      </c>
      <c r="R44" s="120">
        <f>IF(EXACT(D44,UPPER(D44)),1,0.01)/T44</f>
        <v>0.01</v>
      </c>
      <c r="S44" s="120">
        <v>0</v>
      </c>
      <c r="T44" s="120">
        <v>1</v>
      </c>
      <c r="U44" s="120"/>
      <c r="V44" s="130">
        <f>_xll.BDH(C44,$V$3,$D$1,$D$1)</f>
        <v>20.350000000000001</v>
      </c>
      <c r="W44" s="130">
        <f>IF(OR(OR(F44="#N/A N/A",F44="#N/A Real Time"),OR(V44="#N/A N/A",V44="#N/A Real Time")),0,  F44 - V44)</f>
        <v>-0.35000000000000142</v>
      </c>
      <c r="X44" s="177">
        <f>IF(OR(V44=0,V44="#N/A N/A"),0,W44 / V44*100)</f>
        <v>-1.7199017199017268</v>
      </c>
      <c r="Y44" s="132">
        <v>1226771</v>
      </c>
      <c r="Z44" s="133">
        <f>IF(D44 = D59,1,_xll.BDP(K44,$Z$3)*L44)</f>
        <v>0.86409000000000002</v>
      </c>
      <c r="AA44" s="278">
        <f>W44*Y44*R44/Z44 / AB59</f>
        <v>-2.6339752607542933E-4</v>
      </c>
      <c r="AB44" s="135"/>
    </row>
    <row r="45" spans="1:28" x14ac:dyDescent="0.2">
      <c r="A45" s="120"/>
      <c r="B45" s="120">
        <v>3260</v>
      </c>
      <c r="C45" s="120" t="s">
        <v>84</v>
      </c>
      <c r="D45" s="120" t="str">
        <f>_xll.BDP(C45,$D$3)</f>
        <v>GBp</v>
      </c>
      <c r="E45" s="120" t="s">
        <v>451</v>
      </c>
      <c r="F45" s="121">
        <f>_xll.BDP(C45,$F$3)</f>
        <v>147.1</v>
      </c>
      <c r="G45" s="121">
        <f>_xll.BDP(C45,$G$3)</f>
        <v>148.1</v>
      </c>
      <c r="H45" s="122">
        <f>IF(OR(OR(G45="#N/A N/A",G45="#N/A Real Time"),OR(F45="#N/A N/A",F45="#N/A Real Time")),0,  G45 - F45)</f>
        <v>1</v>
      </c>
      <c r="I45" s="123">
        <f>IF(OR(F45=0,F45="#N/A N/A"),0,H45 / F45*100)</f>
        <v>0.67980965329707677</v>
      </c>
      <c r="J45" s="124">
        <v>262534</v>
      </c>
      <c r="K45" s="120" t="str">
        <f>CONCATENATE(D59,D45, " Curncy")</f>
        <v>EURGBp Curncy</v>
      </c>
      <c r="L45" s="120">
        <f>IF(D45 = D59,1,_xll.BDP(K45,$L$3))</f>
        <v>1</v>
      </c>
      <c r="M45" s="260">
        <f>IF(D45 = D59,1,_xll.BDP(K45,$M$3)*L45)</f>
        <v>0.86363000000000001</v>
      </c>
      <c r="N45" s="126">
        <f>H45*J45*R45/M45</f>
        <v>3039.8897676088141</v>
      </c>
      <c r="O45" s="268">
        <f>N45 / U59</f>
        <v>1.6088386493992422E-4</v>
      </c>
      <c r="P45" s="128">
        <f>IF(OR(OR(J45=0,G45 = "#N/A N/A"),G45="#N/A Real Time"),0,G45*J45*R45/M45)</f>
        <v>450207.67458286532</v>
      </c>
      <c r="Q45" s="273">
        <f>P45 / U59*100</f>
        <v>2.3826900397602775</v>
      </c>
      <c r="R45" s="120">
        <f>IF(EXACT(D45,UPPER(D45)),1,0.01)/T45</f>
        <v>0.01</v>
      </c>
      <c r="S45" s="120">
        <v>0</v>
      </c>
      <c r="T45" s="120">
        <v>1</v>
      </c>
      <c r="U45" s="120"/>
      <c r="V45" s="130">
        <f>_xll.BDH(C45,$V$3,$D$1,$D$1)</f>
        <v>145.80000000000001</v>
      </c>
      <c r="W45" s="130">
        <f>IF(OR(OR(F45="#N/A N/A",F45="#N/A Real Time"),OR(V45="#N/A N/A",V45="#N/A Real Time")),0,  F45 - V45)</f>
        <v>1.2999999999999829</v>
      </c>
      <c r="X45" s="177">
        <f>IF(OR(V45=0,V45="#N/A N/A"),0,W45 / V45*100)</f>
        <v>0.8916323731138428</v>
      </c>
      <c r="Y45" s="132">
        <v>262534</v>
      </c>
      <c r="Z45" s="133">
        <f>IF(D45 = D59,1,_xll.BDP(K45,$Z$3)*L45)</f>
        <v>0.86409000000000002</v>
      </c>
      <c r="AA45" s="278">
        <f>W45*Y45*R45/Z45 / AB59</f>
        <v>2.0936739723082849E-4</v>
      </c>
      <c r="AB45" s="135"/>
    </row>
    <row r="46" spans="1:28" x14ac:dyDescent="0.2">
      <c r="A46" s="120"/>
      <c r="B46" s="120">
        <v>3404</v>
      </c>
      <c r="C46" s="120" t="s">
        <v>81</v>
      </c>
      <c r="D46" s="120" t="str">
        <f>_xll.BDP(C46,$D$3)</f>
        <v>GBp</v>
      </c>
      <c r="E46" s="120" t="s">
        <v>337</v>
      </c>
      <c r="F46" s="121">
        <f>_xll.BDP(C46,$F$3)</f>
        <v>26</v>
      </c>
      <c r="G46" s="121">
        <f>_xll.BDP(C46,$G$3)</f>
        <v>26.3</v>
      </c>
      <c r="H46" s="122">
        <f>IF(OR(OR(G46="#N/A N/A",G46="#N/A Real Time"),OR(F46="#N/A N/A",F46="#N/A Real Time")),0,  G46 - F46)</f>
        <v>0.30000000000000071</v>
      </c>
      <c r="I46" s="123">
        <f>IF(OR(F46=0,F46="#N/A N/A"),0,H46 / F46*100)</f>
        <v>1.1538461538461564</v>
      </c>
      <c r="J46" s="124">
        <v>5680580</v>
      </c>
      <c r="K46" s="120" t="str">
        <f>CONCATENATE(D59,D46, " Curncy")</f>
        <v>EURGBp Curncy</v>
      </c>
      <c r="L46" s="120">
        <f>IF(D46 = D59,1,_xll.BDP(K46,$L$3))</f>
        <v>1</v>
      </c>
      <c r="M46" s="260">
        <f>IF(D46 = D59,1,_xll.BDP(K46,$M$3)*L46)</f>
        <v>0.86363000000000001</v>
      </c>
      <c r="N46" s="126">
        <f>H46*J46*R46/M46</f>
        <v>19732.686451373902</v>
      </c>
      <c r="O46" s="268">
        <f>N46 / U59</f>
        <v>1.0443374940012763E-3</v>
      </c>
      <c r="P46" s="128">
        <f>IF(OR(OR(J46=0,G46 = "#N/A N/A"),G46="#N/A Real Time"),0,G46*J46*R46/M46)</f>
        <v>1729898.8455704411</v>
      </c>
      <c r="Q46" s="273">
        <f>P46 / U59*100</f>
        <v>9.1553586974111667</v>
      </c>
      <c r="R46" s="120">
        <f>IF(EXACT(D46,UPPER(D46)),1,0.01)/T46</f>
        <v>0.01</v>
      </c>
      <c r="S46" s="120">
        <v>0</v>
      </c>
      <c r="T46" s="120">
        <v>1</v>
      </c>
      <c r="U46" s="120"/>
      <c r="V46" s="130">
        <f>_xll.BDH(C46,$V$3,$D$1,$D$1)</f>
        <v>26</v>
      </c>
      <c r="W46" s="130">
        <f>IF(OR(OR(F46="#N/A N/A",F46="#N/A Real Time"),OR(V46="#N/A N/A",V46="#N/A Real Time")),0,  F46 - V46)</f>
        <v>0</v>
      </c>
      <c r="X46" s="177">
        <f>IF(OR(V46=0,V46="#N/A N/A"),0,W46 / V46*100)</f>
        <v>0</v>
      </c>
      <c r="Y46" s="132">
        <v>5680580</v>
      </c>
      <c r="Z46" s="133">
        <f>IF(D46 = D59,1,_xll.BDP(K46,$Z$3)*L46)</f>
        <v>0.86409000000000002</v>
      </c>
      <c r="AA46" s="278">
        <f>W46*Y46*R46/Z46 / AB59</f>
        <v>0</v>
      </c>
      <c r="AB46" s="135"/>
    </row>
    <row r="47" spans="1:28" x14ac:dyDescent="0.2">
      <c r="A47" s="120"/>
      <c r="B47" s="120">
        <v>18465</v>
      </c>
      <c r="C47" s="120" t="s">
        <v>1450</v>
      </c>
      <c r="D47" s="120" t="str">
        <f>_xll.BDP(C47,$D$3)</f>
        <v>USD</v>
      </c>
      <c r="E47" s="120" t="s">
        <v>1451</v>
      </c>
      <c r="F47" s="121">
        <f>_xll.BDP(C47,$F$3)</f>
        <v>15.2</v>
      </c>
      <c r="G47" s="121">
        <f>_xll.BDP(C47,$G$3)</f>
        <v>15.19</v>
      </c>
      <c r="H47" s="122">
        <f>IF(OR(OR(G47="#N/A N/A",G47="#N/A Real Time"),OR(F47="#N/A N/A",F47="#N/A Real Time")),0,  G47 - F47)</f>
        <v>-9.9999999999997868E-3</v>
      </c>
      <c r="I47" s="123">
        <f>IF(OR(F47=0,F47="#N/A N/A"),0,H47 / F47*100)</f>
        <v>-6.5789473684209121E-2</v>
      </c>
      <c r="J47" s="124">
        <v>17462</v>
      </c>
      <c r="K47" s="120" t="str">
        <f>CONCATENATE(D59,D47, " Curncy")</f>
        <v>EURUSD Curncy</v>
      </c>
      <c r="L47" s="120">
        <f>IF(D47 = D59,1,_xll.BDP(K47,$L$3))</f>
        <v>1</v>
      </c>
      <c r="M47" s="260">
        <f>IF(D47 = D59,1,_xll.BDP(K47,$M$3)*L47)</f>
        <v>1.1314</v>
      </c>
      <c r="N47" s="126">
        <f>H47*J47*R47/M47</f>
        <v>-154.33975605444255</v>
      </c>
      <c r="O47" s="268">
        <f>N47 / U59</f>
        <v>-8.1683147634184585E-6</v>
      </c>
      <c r="P47" s="128">
        <f>IF(OR(OR(J47=0,G47 = "#N/A N/A"),G47="#N/A Real Time"),0,G47*J47*R47/M47)</f>
        <v>234442.08944670318</v>
      </c>
      <c r="Q47" s="273">
        <f>P47 / U59*100</f>
        <v>1.2407670125632901</v>
      </c>
      <c r="R47" s="120">
        <f>IF(EXACT(D47,UPPER(D47)),1,0.01)/T47</f>
        <v>1</v>
      </c>
      <c r="S47" s="120">
        <v>0</v>
      </c>
      <c r="T47" s="120">
        <v>1</v>
      </c>
      <c r="U47" s="120"/>
      <c r="V47" s="130">
        <f>_xll.BDH(C47,$V$3,$D$1,$D$1)</f>
        <v>15.02</v>
      </c>
      <c r="W47" s="130">
        <f>IF(OR(OR(F47="#N/A N/A",F47="#N/A Real Time"),OR(V47="#N/A N/A",V47="#N/A Real Time")),0,  F47 - V47)</f>
        <v>0.17999999999999972</v>
      </c>
      <c r="X47" s="177">
        <f>IF(OR(V47=0,V47="#N/A N/A"),0,W47 / V47*100)</f>
        <v>1.1984021304926746</v>
      </c>
      <c r="Y47" s="132">
        <v>17462</v>
      </c>
      <c r="Z47" s="133">
        <f>IF(D47 = D59,1,_xll.BDP(K47,$Z$3)*L47)</f>
        <v>1.1298999999999999</v>
      </c>
      <c r="AA47" s="278">
        <f>W47*Y47*R47/Z47 / AB59</f>
        <v>1.4745707188920865E-4</v>
      </c>
      <c r="AB47" s="135"/>
    </row>
    <row r="48" spans="1:28" x14ac:dyDescent="0.2">
      <c r="A48" s="209"/>
      <c r="B48" s="120">
        <v>26475</v>
      </c>
      <c r="C48" s="120" t="s">
        <v>71</v>
      </c>
      <c r="D48" s="120" t="str">
        <f>_xll.BDP(C48,$D$3)</f>
        <v>GBp</v>
      </c>
      <c r="E48" s="120" t="s">
        <v>335</v>
      </c>
      <c r="F48" s="121">
        <f>_xll.BDP(C48,$F$3)</f>
        <v>39.5</v>
      </c>
      <c r="G48" s="121">
        <f>_xll.BDP(C48,$G$3)</f>
        <v>39.5</v>
      </c>
      <c r="H48" s="122">
        <f>IF(OR(OR(G48="#N/A N/A",G48="#N/A Real Time"),OR(F48="#N/A N/A",F48="#N/A Real Time")),0,  G48 - F48)</f>
        <v>0</v>
      </c>
      <c r="I48" s="123">
        <f>IF(OR(F48=0,F48="#N/A N/A"),0,H48 / F48*100)</f>
        <v>0</v>
      </c>
      <c r="J48" s="124">
        <v>606158</v>
      </c>
      <c r="K48" s="120" t="str">
        <f>CONCATENATE(D59,D48, " Curncy")</f>
        <v>EURGBp Curncy</v>
      </c>
      <c r="L48" s="120">
        <f>IF(D48 = D59,1,_xll.BDP(K48,$L$3))</f>
        <v>1</v>
      </c>
      <c r="M48" s="260">
        <f>IF(D48 = D59,1,_xll.BDP(K48,$M$3)*L48)</f>
        <v>0.86363000000000001</v>
      </c>
      <c r="N48" s="126">
        <f>H48*J48*R48/M48</f>
        <v>0</v>
      </c>
      <c r="O48" s="268">
        <f>N48 / U59</f>
        <v>0</v>
      </c>
      <c r="P48" s="128">
        <f>IF(OR(OR(J48=0,G48 = "#N/A N/A"),G48="#N/A Real Time"),0,G48*J48*R48/M48)</f>
        <v>277239.57018630666</v>
      </c>
      <c r="Q48" s="273">
        <f>P48 / U59*100</f>
        <v>1.4672694398699049</v>
      </c>
      <c r="R48" s="120">
        <f>IF(EXACT(D48,UPPER(D48)),1,0.01)/T48</f>
        <v>0.01</v>
      </c>
      <c r="S48" s="120">
        <v>0</v>
      </c>
      <c r="T48" s="120">
        <v>1</v>
      </c>
      <c r="U48" s="209"/>
      <c r="V48" s="130">
        <f>_xll.BDH(C48,$V$3,$D$1,$D$1)</f>
        <v>39.5</v>
      </c>
      <c r="W48" s="130">
        <f>IF(OR(OR(F48="#N/A N/A",F48="#N/A Real Time"),OR(V48="#N/A N/A",V48="#N/A Real Time")),0,  F48 - V48)</f>
        <v>0</v>
      </c>
      <c r="X48" s="177">
        <f>IF(OR(V48=0,V48="#N/A N/A"),0,W48 / V48*100)</f>
        <v>0</v>
      </c>
      <c r="Y48" s="132">
        <v>606158</v>
      </c>
      <c r="Z48" s="133">
        <f>IF(D48 = D59,1,_xll.BDP(K48,$Z$3)*L48)</f>
        <v>0.86409000000000002</v>
      </c>
      <c r="AA48" s="278">
        <f>W48*Y48*R48/Z48 / AB59</f>
        <v>0</v>
      </c>
      <c r="AB48" s="224"/>
    </row>
    <row r="49" spans="1:28" s="117" customFormat="1" ht="12" customHeight="1" x14ac:dyDescent="0.2">
      <c r="A49" s="120"/>
      <c r="B49" s="120">
        <v>19477</v>
      </c>
      <c r="C49" s="120" t="s">
        <v>69</v>
      </c>
      <c r="D49" s="120" t="str">
        <f>_xll.BDP(C49,$D$3)</f>
        <v>GBp</v>
      </c>
      <c r="E49" s="120" t="s">
        <v>334</v>
      </c>
      <c r="F49" s="121">
        <f>_xll.BDP(C49,$F$3)</f>
        <v>40.5</v>
      </c>
      <c r="G49" s="121">
        <f>_xll.BDP(C49,$G$3)</f>
        <v>42</v>
      </c>
      <c r="H49" s="122">
        <f>IF(OR(OR(G49="#N/A N/A",G49="#N/A Real Time"),OR(F49="#N/A N/A",F49="#N/A Real Time")),0,  G49 - F49)</f>
        <v>1.5</v>
      </c>
      <c r="I49" s="123">
        <f>IF(OR(F49=0,F49="#N/A N/A"),0,H49 / F49*100)</f>
        <v>3.7037037037037033</v>
      </c>
      <c r="J49" s="124">
        <v>604323</v>
      </c>
      <c r="K49" s="120" t="str">
        <f>CONCATENATE(D59,D49, " Curncy")</f>
        <v>EURGBp Curncy</v>
      </c>
      <c r="L49" s="120">
        <f>IF(D49 = D59,1,_xll.BDP(K49,$L$3))</f>
        <v>1</v>
      </c>
      <c r="M49" s="260">
        <f>IF(D49 = D59,1,_xll.BDP(K49,$M$3)*L49)</f>
        <v>0.86363000000000001</v>
      </c>
      <c r="N49" s="126">
        <f>H49*J49*R49/M49</f>
        <v>10496.213656311151</v>
      </c>
      <c r="O49" s="268">
        <f>N49 / U59</f>
        <v>5.5550416276800227E-4</v>
      </c>
      <c r="P49" s="128">
        <f>IF(OR(OR(J49=0,G49 = "#N/A N/A"),G49="#N/A Real Time"),0,G49*J49*R49/M49)</f>
        <v>293893.98237671226</v>
      </c>
      <c r="Q49" s="273">
        <f>P49 / U59*100</f>
        <v>1.5554116557504065</v>
      </c>
      <c r="R49" s="120">
        <f>IF(EXACT(D49,UPPER(D49)),1,0.01)/T49</f>
        <v>0.01</v>
      </c>
      <c r="S49" s="120">
        <v>0</v>
      </c>
      <c r="T49" s="120">
        <v>1</v>
      </c>
      <c r="U49" s="120"/>
      <c r="V49" s="130">
        <f>_xll.BDH(C49,$V$3,$D$1,$D$1)</f>
        <v>42</v>
      </c>
      <c r="W49" s="130">
        <f>IF(OR(OR(F49="#N/A N/A",F49="#N/A Real Time"),OR(V49="#N/A N/A",V49="#N/A Real Time")),0,  F49 - V49)</f>
        <v>-1.5</v>
      </c>
      <c r="X49" s="177">
        <f>IF(OR(V49=0,V49="#N/A N/A"),0,W49 / V49*100)</f>
        <v>-3.5714285714285712</v>
      </c>
      <c r="Y49" s="132">
        <v>604323</v>
      </c>
      <c r="Z49" s="133">
        <f>IF(D49 = D59,1,_xll.BDP(K49,$Z$3)*L49)</f>
        <v>0.86409000000000002</v>
      </c>
      <c r="AA49" s="278">
        <f>W49*Y49*R49/Z49 / AB59</f>
        <v>-5.5608416549443682E-4</v>
      </c>
      <c r="AB49" s="135"/>
    </row>
    <row r="50" spans="1:28" x14ac:dyDescent="0.2">
      <c r="A50" s="120"/>
      <c r="B50" s="120">
        <v>3419</v>
      </c>
      <c r="C50" s="120" t="s">
        <v>3</v>
      </c>
      <c r="D50" s="120" t="str">
        <f>_xll.BDP(C50,$D$3)</f>
        <v>GBp</v>
      </c>
      <c r="E50" s="120" t="s">
        <v>457</v>
      </c>
      <c r="F50" s="121">
        <f>_xll.BDP(C50,$F$3)</f>
        <v>140.54</v>
      </c>
      <c r="G50" s="121">
        <f>_xll.BDP(C50,$G$3)</f>
        <v>140.94</v>
      </c>
      <c r="H50" s="122">
        <f>IF(OR(OR(G50="#N/A N/A",G50="#N/A Real Time"),OR(F50="#N/A N/A",F50="#N/A Real Time")),0,  G50 - F50)</f>
        <v>0.40000000000000568</v>
      </c>
      <c r="I50" s="123">
        <f>IF(OR(F50=0,F50="#N/A N/A"),0,H50 / F50*100)</f>
        <v>0.28461647929415518</v>
      </c>
      <c r="J50" s="124">
        <v>223531</v>
      </c>
      <c r="K50" s="120" t="str">
        <f>CONCATENATE(D59,D50, " Curncy")</f>
        <v>EURGBp Curncy</v>
      </c>
      <c r="L50" s="120">
        <f>IF(D50 = D59,1,_xll.BDP(K50,$L$3))</f>
        <v>1</v>
      </c>
      <c r="M50" s="260">
        <f>IF(D50 = D59,1,_xll.BDP(K50,$M$3)*L50)</f>
        <v>0.86363000000000001</v>
      </c>
      <c r="N50" s="126">
        <f>H50*J50*R50/M50</f>
        <v>1035.3091022776105</v>
      </c>
      <c r="O50" s="268">
        <f>N50 / U59</f>
        <v>5.4792950572324664E-5</v>
      </c>
      <c r="P50" s="128">
        <f>IF(OR(OR(J50=0,G50 = "#N/A N/A"),G50="#N/A Real Time"),0,G50*J50*R50/M50)</f>
        <v>364791.16218751087</v>
      </c>
      <c r="Q50" s="273">
        <f>P50 / U59*100</f>
        <v>1.9306296134158325</v>
      </c>
      <c r="R50" s="120">
        <f>IF(EXACT(D50,UPPER(D50)),1,0.01)/T50</f>
        <v>0.01</v>
      </c>
      <c r="S50" s="120">
        <v>0</v>
      </c>
      <c r="T50" s="120">
        <v>1</v>
      </c>
      <c r="U50" s="120"/>
      <c r="V50" s="130">
        <f>_xll.BDH(C50,$V$3,$D$1,$D$1)</f>
        <v>138.1</v>
      </c>
      <c r="W50" s="130">
        <f>IF(OR(OR(F50="#N/A N/A",F50="#N/A Real Time"),OR(V50="#N/A N/A",V50="#N/A Real Time")),0,  F50 - V50)</f>
        <v>2.4399999999999977</v>
      </c>
      <c r="X50" s="177">
        <f>IF(OR(V50=0,V50="#N/A N/A"),0,W50 / V50*100)</f>
        <v>1.7668356263577101</v>
      </c>
      <c r="Y50" s="132">
        <v>223531</v>
      </c>
      <c r="Z50" s="133">
        <f>IF(D50 = D59,1,_xll.BDP(K50,$Z$3)*L50)</f>
        <v>0.86409000000000002</v>
      </c>
      <c r="AA50" s="278">
        <f>W50*Y50*R50/Z50 / AB59</f>
        <v>3.3458597584074955E-4</v>
      </c>
      <c r="AB50" s="135"/>
    </row>
    <row r="51" spans="1:28" x14ac:dyDescent="0.2">
      <c r="A51" s="102" t="s">
        <v>1423</v>
      </c>
      <c r="B51" s="102"/>
      <c r="C51" s="102"/>
      <c r="D51" s="102"/>
      <c r="E51" s="102" t="s">
        <v>19</v>
      </c>
      <c r="F51" s="136"/>
      <c r="G51" s="136"/>
      <c r="H51" s="137"/>
      <c r="I51" s="138"/>
      <c r="J51" s="139"/>
      <c r="K51" s="102"/>
      <c r="L51" s="102"/>
      <c r="M51" s="263"/>
      <c r="N51" s="158">
        <f xml:space="preserve"> SUM(N30:N50)</f>
        <v>52063.758735197574</v>
      </c>
      <c r="O51" s="270">
        <f xml:space="preserve"> SUM(O30:O50)</f>
        <v>2.7554350219768276E-3</v>
      </c>
      <c r="P51" s="141">
        <f xml:space="preserve"> SUM(P30:P50)</f>
        <v>7390382.7921781978</v>
      </c>
      <c r="Q51" s="275">
        <f xml:space="preserve"> SUM(Q30:Q50)</f>
        <v>39.113041520791803</v>
      </c>
      <c r="R51" s="102"/>
      <c r="S51" s="102"/>
      <c r="T51" s="102"/>
      <c r="U51" s="102"/>
      <c r="V51" s="144"/>
      <c r="W51" s="144"/>
      <c r="X51" s="178"/>
      <c r="Y51" s="145"/>
      <c r="Z51" s="146"/>
      <c r="AA51" s="280">
        <f xml:space="preserve"> SUM(AA30:AA50)</f>
        <v>4.4417048590088455E-4</v>
      </c>
      <c r="AB51" s="171"/>
    </row>
    <row r="52" spans="1:28" s="117" customFormat="1" ht="12" customHeight="1" x14ac:dyDescent="0.2">
      <c r="A52" s="120"/>
      <c r="B52" s="120"/>
      <c r="C52" s="120"/>
      <c r="D52" s="120"/>
      <c r="E52" s="120"/>
      <c r="F52" s="121"/>
      <c r="G52" s="121"/>
      <c r="H52" s="122"/>
      <c r="I52" s="123"/>
      <c r="J52" s="124"/>
      <c r="K52" s="120"/>
      <c r="L52" s="120"/>
      <c r="M52" s="260"/>
      <c r="N52" s="126"/>
      <c r="O52" s="268"/>
      <c r="P52" s="128"/>
      <c r="Q52" s="273"/>
      <c r="R52" s="120"/>
      <c r="S52" s="120"/>
      <c r="T52" s="120"/>
      <c r="U52" s="120"/>
      <c r="V52" s="130"/>
      <c r="W52" s="130"/>
      <c r="X52" s="131"/>
      <c r="Y52" s="132"/>
      <c r="Z52" s="133"/>
      <c r="AA52" s="278"/>
      <c r="AB52" s="135"/>
    </row>
    <row r="53" spans="1:28" x14ac:dyDescent="0.2">
      <c r="A53" s="120"/>
      <c r="B53" s="120">
        <v>26364</v>
      </c>
      <c r="C53" s="120" t="s">
        <v>1461</v>
      </c>
      <c r="D53" s="120" t="str">
        <f>_xll.BDP(C53,$D$3)</f>
        <v>USD</v>
      </c>
      <c r="E53" s="120" t="s">
        <v>1462</v>
      </c>
      <c r="F53" s="121">
        <f>_xll.BDP(C53,$F$3)</f>
        <v>15.76</v>
      </c>
      <c r="G53" s="121">
        <f>_xll.BDP(C53,$G$3)</f>
        <v>15.76</v>
      </c>
      <c r="H53" s="122">
        <f>IF(OR(OR(G53="#N/A N/A",G53="#N/A Real Time"),OR(F53="#N/A N/A",F53="#N/A Real Time")),0,  G53 - F53)</f>
        <v>0</v>
      </c>
      <c r="I53" s="123">
        <f>IF(OR(F53=0,F53="#N/A N/A"),0,H53 / F53*100)</f>
        <v>0</v>
      </c>
      <c r="J53" s="124">
        <v>57948</v>
      </c>
      <c r="K53" s="120" t="str">
        <f>CONCATENATE(D59,D53, " Curncy")</f>
        <v>EURUSD Curncy</v>
      </c>
      <c r="L53" s="120">
        <f>IF(D53 = D59,1,_xll.BDP(K53,$L$3))</f>
        <v>1</v>
      </c>
      <c r="M53" s="260">
        <f>IF(D53 = D59,1,_xll.BDP(K53,$M$3)*L53)</f>
        <v>1.1314</v>
      </c>
      <c r="N53" s="126">
        <f>H53*J53*R53/M53</f>
        <v>0</v>
      </c>
      <c r="O53" s="268">
        <f>N53 / U59</f>
        <v>0</v>
      </c>
      <c r="P53" s="128">
        <f>IF(OR(OR(J53=0,G53 = "#N/A N/A"),G53="#N/A Real Time"),0,G53*J53*R53/M53)</f>
        <v>807195.0503800601</v>
      </c>
      <c r="Q53" s="273">
        <f>P53 / U59*100</f>
        <v>4.2720187044042994</v>
      </c>
      <c r="R53" s="120">
        <f>IF(EXACT(D53,UPPER(D53)),1,0.01)/T53</f>
        <v>1</v>
      </c>
      <c r="S53" s="120">
        <v>0</v>
      </c>
      <c r="T53" s="120">
        <v>1</v>
      </c>
      <c r="U53" s="120"/>
      <c r="V53" s="130">
        <f>_xll.BDH(C53,$V$3,$D$1,$D$1)</f>
        <v>16.37</v>
      </c>
      <c r="W53" s="130">
        <f>IF(OR(OR(F53="#N/A N/A",F53="#N/A Real Time"),OR(V53="#N/A N/A",V53="#N/A Real Time")),0,  F53 - V53)</f>
        <v>-0.61000000000000121</v>
      </c>
      <c r="X53" s="177">
        <f>IF(OR(V53=0,V53="#N/A N/A"),0,W53 / V53*100)</f>
        <v>-3.7263286499694632</v>
      </c>
      <c r="Y53" s="132">
        <v>57948</v>
      </c>
      <c r="Z53" s="133">
        <f>IF(D53 = D59,1,_xll.BDP(K53,$Z$3)*L53)</f>
        <v>1.1298999999999999</v>
      </c>
      <c r="AA53" s="278">
        <f>W53*Y53*R53/Z53 / AB59</f>
        <v>-1.6583164284095927E-3</v>
      </c>
      <c r="AB53" s="135"/>
    </row>
    <row r="54" spans="1:28" x14ac:dyDescent="0.2">
      <c r="A54" s="120"/>
      <c r="B54" s="120">
        <v>29006</v>
      </c>
      <c r="C54" s="120" t="s">
        <v>1549</v>
      </c>
      <c r="D54" s="120" t="str">
        <f>_xll.BDP(C54,$D$3)</f>
        <v>USD</v>
      </c>
      <c r="E54" s="120" t="s">
        <v>1632</v>
      </c>
      <c r="F54" s="121">
        <f>_xll.BDP(C54,$F$3)</f>
        <v>37.53</v>
      </c>
      <c r="G54" s="121">
        <f>_xll.BDP(C54,$G$3)</f>
        <v>37.53</v>
      </c>
      <c r="H54" s="122">
        <f>IF(OR(OR(G54="#N/A N/A",G54="#N/A Real Time"),OR(F54="#N/A N/A",F54="#N/A Real Time")),0,  G54 - F54)</f>
        <v>0</v>
      </c>
      <c r="I54" s="123">
        <f>IF(OR(F54=0,F54="#N/A N/A"),0,H54 / F54*100)</f>
        <v>0</v>
      </c>
      <c r="J54" s="124">
        <v>2000</v>
      </c>
      <c r="K54" s="120" t="str">
        <f>CONCATENATE(D59,D54, " Curncy")</f>
        <v>EURUSD Curncy</v>
      </c>
      <c r="L54" s="120">
        <f>IF(D54 = D59,1,_xll.BDP(K54,$L$3))</f>
        <v>1</v>
      </c>
      <c r="M54" s="260">
        <f>IF(D54 = D59,1,_xll.BDP(K54,$M$3)*L54)</f>
        <v>1.1314</v>
      </c>
      <c r="N54" s="126">
        <f>H54*J54*R54/M54</f>
        <v>0</v>
      </c>
      <c r="O54" s="268">
        <f>N54 / U59</f>
        <v>0</v>
      </c>
      <c r="P54" s="128">
        <f>IF(OR(OR(J54=0,G54 = "#N/A N/A"),G54="#N/A Real Time"),0,G54*J54*R54/M54)</f>
        <v>66342.584408697192</v>
      </c>
      <c r="Q54" s="273">
        <f>P54 / U59*100</f>
        <v>0.35111310625484055</v>
      </c>
      <c r="R54" s="120">
        <f>IF(EXACT(D54,UPPER(D54)),1,0.01)/T54</f>
        <v>1</v>
      </c>
      <c r="S54" s="120">
        <v>0</v>
      </c>
      <c r="T54" s="120">
        <v>1</v>
      </c>
      <c r="U54" s="120"/>
      <c r="V54" s="130">
        <f>_xll.BDH(C54,$V$3,$D$1,$D$1)</f>
        <v>37.090000000000003</v>
      </c>
      <c r="W54" s="130">
        <f>IF(OR(OR(F54="#N/A N/A",F54="#N/A Real Time"),OR(V54="#N/A N/A",V54="#N/A Real Time")),0,  F54 - V54)</f>
        <v>0.43999999999999773</v>
      </c>
      <c r="X54" s="177">
        <f>IF(OR(V54=0,V54="#N/A N/A"),0,W54 / V54*100)</f>
        <v>1.1863035858721964</v>
      </c>
      <c r="Y54" s="132">
        <v>2000</v>
      </c>
      <c r="Z54" s="133">
        <f>IF(D54 = D59,1,_xll.BDP(K54,$Z$3)*L54)</f>
        <v>1.1298999999999999</v>
      </c>
      <c r="AA54" s="278">
        <f>W54*Y54*R54/Z54 / AB59</f>
        <v>4.1284001852436132E-5</v>
      </c>
      <c r="AB54" s="135"/>
    </row>
    <row r="55" spans="1:28" x14ac:dyDescent="0.2">
      <c r="A55" s="120"/>
      <c r="B55" s="120">
        <v>24143</v>
      </c>
      <c r="C55" s="120" t="s">
        <v>49</v>
      </c>
      <c r="D55" s="120" t="str">
        <f>_xll.BDP(C55,$D$3)</f>
        <v>USD</v>
      </c>
      <c r="E55" s="120" t="s">
        <v>320</v>
      </c>
      <c r="F55" s="121">
        <f>_xll.BDP(C55,$F$3)</f>
        <v>3.47</v>
      </c>
      <c r="G55" s="121">
        <f>_xll.BDP(C55,$G$3)</f>
        <v>3.47</v>
      </c>
      <c r="H55" s="122">
        <f>IF(OR(OR(G55="#N/A N/A",G55="#N/A Real Time"),OR(F55="#N/A N/A",F55="#N/A Real Time")),0,  G55 - F55)</f>
        <v>0</v>
      </c>
      <c r="I55" s="123">
        <f>IF(OR(F55=0,F55="#N/A N/A"),0,H55 / F55*100)</f>
        <v>0</v>
      </c>
      <c r="J55" s="124">
        <v>18322</v>
      </c>
      <c r="K55" s="120" t="str">
        <f>CONCATENATE(D59,D55, " Curncy")</f>
        <v>EURUSD Curncy</v>
      </c>
      <c r="L55" s="120">
        <f>IF(D55 = D59,1,_xll.BDP(K55,$L$3))</f>
        <v>1</v>
      </c>
      <c r="M55" s="260">
        <f>IF(D55 = D59,1,_xll.BDP(K55,$M$3)*L55)</f>
        <v>1.1314</v>
      </c>
      <c r="N55" s="126">
        <f>H55*J55*R55/M55</f>
        <v>0</v>
      </c>
      <c r="O55" s="268">
        <f>N55 / U59</f>
        <v>0</v>
      </c>
      <c r="P55" s="128">
        <f>IF(OR(OR(J55=0,G55 = "#N/A N/A"),G55="#N/A Real Time"),0,G55*J55*R55/M55)</f>
        <v>56193.512462435923</v>
      </c>
      <c r="Q55" s="273">
        <f>P55 / U59*100</f>
        <v>0.29739991120197345</v>
      </c>
      <c r="R55" s="120">
        <f>IF(EXACT(D55,UPPER(D55)),1,0.01)/T55</f>
        <v>1</v>
      </c>
      <c r="S55" s="120">
        <v>0</v>
      </c>
      <c r="T55" s="120">
        <v>1</v>
      </c>
      <c r="U55" s="120"/>
      <c r="V55" s="130">
        <f>_xll.BDH(C55,$V$3,$D$1,$D$1)</f>
        <v>3.4699999999999998</v>
      </c>
      <c r="W55" s="130">
        <f>IF(OR(OR(F55="#N/A N/A",F55="#N/A Real Time"),OR(V55="#N/A N/A",V55="#N/A Real Time")),0,  F55 - V55)</f>
        <v>4.4408920985006262E-16</v>
      </c>
      <c r="X55" s="177">
        <f>IF(OR(V55=0,V55="#N/A N/A"),0,W55 / V55*100)</f>
        <v>1.2797959938042151E-14</v>
      </c>
      <c r="Y55" s="132">
        <v>18322</v>
      </c>
      <c r="Z55" s="133">
        <f>IF(D55 = D59,1,_xll.BDP(K55,$Z$3)*L55)</f>
        <v>1.1298999999999999</v>
      </c>
      <c r="AA55" s="278">
        <f>W55*Y55*R55/Z55 / AB59</f>
        <v>3.8171762818311459E-19</v>
      </c>
      <c r="AB55" s="135"/>
    </row>
    <row r="56" spans="1:28" s="117" customFormat="1" ht="12" customHeight="1" x14ac:dyDescent="0.2">
      <c r="A56" s="120"/>
      <c r="B56" s="120">
        <v>24161</v>
      </c>
      <c r="C56" s="120" t="s">
        <v>1355</v>
      </c>
      <c r="D56" s="120" t="str">
        <f>_xll.BDP(C56,$D$3)</f>
        <v>USD</v>
      </c>
      <c r="E56" s="120" t="s">
        <v>1356</v>
      </c>
      <c r="F56" s="121" t="str">
        <f>_xll.BDP(C56,$F$3)</f>
        <v>#N/A N/A</v>
      </c>
      <c r="G56" s="121">
        <f>_xll.BDP(C56,$G$3)</f>
        <v>11.129</v>
      </c>
      <c r="H56" s="122">
        <f>IF(OR(OR(G56="#N/A N/A",G56="#N/A Real Time"),OR(F56="#N/A N/A",F56="#N/A Real Time")),0,  G56 - F56)</f>
        <v>0</v>
      </c>
      <c r="I56" s="123">
        <f>IF(OR(F56=0,F56="#N/A N/A"),0,H56 / F56*100)</f>
        <v>0</v>
      </c>
      <c r="J56" s="124">
        <v>99936</v>
      </c>
      <c r="K56" s="120" t="str">
        <f>CONCATENATE(D59,D56, " Curncy")</f>
        <v>EURUSD Curncy</v>
      </c>
      <c r="L56" s="120">
        <f>IF(D56 = D59,1,_xll.BDP(K56,$L$3))</f>
        <v>1</v>
      </c>
      <c r="M56" s="260">
        <f>IF(D56 = D59,1,_xll.BDP(K56,$M$3)*L56)</f>
        <v>1.1314</v>
      </c>
      <c r="N56" s="126">
        <f>H56*J56*R56/M56</f>
        <v>0</v>
      </c>
      <c r="O56" s="268">
        <f>N56 / U59</f>
        <v>0</v>
      </c>
      <c r="P56" s="128">
        <f>IF(OR(OR(J56=0,G56 = "#N/A N/A"),G56="#N/A Real Time"),0,G56*J56*R56/M56)</f>
        <v>983019.04189499735</v>
      </c>
      <c r="Q56" s="273">
        <f>P56 / U59*100</f>
        <v>5.202553870695489</v>
      </c>
      <c r="R56" s="120">
        <f>IF(EXACT(D56,UPPER(D56)),1,0.01)/T56</f>
        <v>1</v>
      </c>
      <c r="S56" s="120">
        <v>0</v>
      </c>
      <c r="T56" s="120">
        <v>1</v>
      </c>
      <c r="U56" s="120"/>
      <c r="V56" s="130" t="str">
        <f>_xll.BDH(C56,$V$3,$D$1,$D$1)</f>
        <v>#N/A N/A</v>
      </c>
      <c r="W56" s="130">
        <f>IF(OR(OR(F56="#N/A N/A",F56="#N/A Real Time"),OR(V56="#N/A N/A",V56="#N/A Real Time")),0,  F56 - V56)</f>
        <v>0</v>
      </c>
      <c r="X56" s="177">
        <f>IF(OR(V56=0,V56="#N/A N/A"),0,W56 / V56*100)</f>
        <v>0</v>
      </c>
      <c r="Y56" s="132">
        <v>99936</v>
      </c>
      <c r="Z56" s="133">
        <f>IF(D56 = D59,1,_xll.BDP(K56,$Z$3)*L56)</f>
        <v>1.1298999999999999</v>
      </c>
      <c r="AA56" s="278">
        <f>W56*Y56*R56/Z56 / AB59</f>
        <v>0</v>
      </c>
      <c r="AB56" s="135"/>
    </row>
    <row r="57" spans="1:28" x14ac:dyDescent="0.2">
      <c r="A57" s="102" t="s">
        <v>1424</v>
      </c>
      <c r="B57" s="102"/>
      <c r="C57" s="102"/>
      <c r="D57" s="102"/>
      <c r="E57" s="102" t="s">
        <v>26</v>
      </c>
      <c r="F57" s="136"/>
      <c r="G57" s="136"/>
      <c r="H57" s="137"/>
      <c r="I57" s="138"/>
      <c r="J57" s="139"/>
      <c r="K57" s="102"/>
      <c r="L57" s="102"/>
      <c r="M57" s="263"/>
      <c r="N57" s="158">
        <f xml:space="preserve"> SUM(N52:N56)</f>
        <v>0</v>
      </c>
      <c r="O57" s="270">
        <f xml:space="preserve"> SUM(O52:O56)</f>
        <v>0</v>
      </c>
      <c r="P57" s="141">
        <f xml:space="preserve"> SUM(P52:P56)</f>
        <v>1912750.1891461904</v>
      </c>
      <c r="Q57" s="275">
        <f xml:space="preserve"> SUM(Q52:Q56)</f>
        <v>10.123085592556603</v>
      </c>
      <c r="R57" s="102"/>
      <c r="S57" s="102"/>
      <c r="T57" s="102"/>
      <c r="U57" s="102"/>
      <c r="V57" s="144"/>
      <c r="W57" s="144"/>
      <c r="X57" s="178"/>
      <c r="Y57" s="145"/>
      <c r="Z57" s="146"/>
      <c r="AA57" s="280">
        <f xml:space="preserve"> SUM(AA52:AA56)</f>
        <v>-1.6170324265571562E-3</v>
      </c>
      <c r="AB57" s="171"/>
    </row>
    <row r="58" spans="1:28" s="117" customFormat="1" ht="12" customHeight="1" x14ac:dyDescent="0.2">
      <c r="A58" s="120"/>
      <c r="B58" s="120"/>
      <c r="C58" s="120"/>
      <c r="D58" s="120"/>
      <c r="E58" s="120"/>
      <c r="F58" s="121"/>
      <c r="G58" s="121"/>
      <c r="H58" s="122"/>
      <c r="I58" s="123"/>
      <c r="J58" s="124"/>
      <c r="K58" s="120"/>
      <c r="L58" s="120"/>
      <c r="M58" s="260"/>
      <c r="N58" s="126"/>
      <c r="O58" s="268"/>
      <c r="P58" s="128"/>
      <c r="Q58" s="273"/>
      <c r="R58" s="120"/>
      <c r="S58" s="120"/>
      <c r="T58" s="120"/>
      <c r="U58" s="120"/>
      <c r="V58" s="130"/>
      <c r="W58" s="130"/>
      <c r="X58" s="131"/>
      <c r="Y58" s="132"/>
      <c r="Z58" s="133"/>
      <c r="AA58" s="278"/>
      <c r="AB58" s="135"/>
    </row>
    <row r="59" spans="1:28" s="117" customFormat="1" ht="12" customHeight="1" thickBot="1" x14ac:dyDescent="0.25">
      <c r="A59" s="161" t="s">
        <v>1361</v>
      </c>
      <c r="B59" s="161"/>
      <c r="C59" s="161"/>
      <c r="D59" s="161" t="s">
        <v>6</v>
      </c>
      <c r="E59" s="161" t="s">
        <v>1362</v>
      </c>
      <c r="F59" s="162"/>
      <c r="G59" s="162"/>
      <c r="H59" s="163"/>
      <c r="I59" s="164"/>
      <c r="J59" s="165"/>
      <c r="K59" s="161"/>
      <c r="L59" s="161"/>
      <c r="M59" s="266"/>
      <c r="N59" s="167">
        <f>N51+N29+N25+N12+N57+N19+N15+N7</f>
        <v>41074.88087791908</v>
      </c>
      <c r="O59" s="272">
        <f>O51+O29+O25+O12+O57+O19+O15+O7</f>
        <v>2.1738569792893194E-3</v>
      </c>
      <c r="P59" s="168">
        <f>P51+P29+P25+P12+P57+P19+P15+P7</f>
        <v>14132492.198341878</v>
      </c>
      <c r="Q59" s="277">
        <f>Q51+Q29+Q25+Q12+Q57+Q19+Q15+Q7</f>
        <v>74.795145216435216</v>
      </c>
      <c r="R59" s="161"/>
      <c r="S59" s="161"/>
      <c r="T59" s="161"/>
      <c r="U59" s="161">
        <v>18894932.495212879</v>
      </c>
      <c r="V59" s="162"/>
      <c r="W59" s="162"/>
      <c r="X59" s="164"/>
      <c r="Y59" s="165"/>
      <c r="Z59" s="166"/>
      <c r="AA59" s="272">
        <f>AA51+AA29+AA25+AA12+AA57+AA19+AA15+AA7</f>
        <v>-1.671959539238261E-3</v>
      </c>
      <c r="AB59" s="161">
        <v>18865176.581917498</v>
      </c>
    </row>
    <row r="60" spans="1:28" s="117" customFormat="1" ht="12" customHeight="1" thickTop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4" spans="1:28" s="117" customFormat="1" ht="12" customHeigh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15" sqref="AA1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24498</v>
      </c>
      <c r="C6" s="120" t="s">
        <v>135</v>
      </c>
      <c r="D6" s="120" t="str">
        <f>_xll.BDP(C6,$D$3)</f>
        <v>NOK</v>
      </c>
      <c r="E6" s="120" t="s">
        <v>310</v>
      </c>
      <c r="F6" s="121">
        <f>_xll.BDP(C6,$F$3)</f>
        <v>306.8</v>
      </c>
      <c r="G6" s="121">
        <f>_xll.BDP(C6,$G$3)</f>
        <v>306.10000000000002</v>
      </c>
      <c r="H6" s="122">
        <f>IF(OR(OR(G6="#N/A N/A",G6="#N/A Real Time"),OR(F6="#N/A N/A",F6="#N/A Real Time")),0,  G6 - F6)</f>
        <v>-0.69999999999998863</v>
      </c>
      <c r="I6" s="123">
        <f>IF(OR(F6=0,F6="#N/A N/A"),0,H6 / F6*100)</f>
        <v>-0.22816166883963124</v>
      </c>
      <c r="J6" s="124">
        <v>117055</v>
      </c>
      <c r="K6" s="120" t="str">
        <f>CONCATENATE(D15,D6, " Curncy")</f>
        <v>GBPNOK Curncy</v>
      </c>
      <c r="L6" s="120">
        <f>IF(D6 = D15,1,_xll.BDP(K6,$L$3))</f>
        <v>1</v>
      </c>
      <c r="M6" s="260">
        <f>IF(D6 = D15,1,_xll.BDP(K6,$M$3)*L6)</f>
        <v>11.131399999999999</v>
      </c>
      <c r="N6" s="126">
        <f>H6*J6*R6/M6</f>
        <v>-7361.0237705947757</v>
      </c>
      <c r="O6" s="268">
        <f>N6 / U15</f>
        <v>-2.5158120716296827E-4</v>
      </c>
      <c r="P6" s="128">
        <f>IF(OR(OR(J6=0,G6 = "#N/A N/A"),G6="#N/A Real Time"),0,G6*J6*R6/M6)</f>
        <v>3218870.5373987104</v>
      </c>
      <c r="Q6" s="273">
        <f>P6 / U15*100</f>
        <v>11.001286787512262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308.7</v>
      </c>
      <c r="W6" s="130">
        <f>IF(OR(OR(F6="#N/A N/A",F6="#N/A Real Time"),OR(V6="#N/A N/A",V6="#N/A Real Time")),0,  F6 - V6)</f>
        <v>-1.8999999999999773</v>
      </c>
      <c r="X6" s="177">
        <f>IF(OR(V6=0,V6="#N/A N/A"),0,W6 / V6*100)</f>
        <v>-0.61548428895366936</v>
      </c>
      <c r="Y6" s="132">
        <v>117055</v>
      </c>
      <c r="Z6" s="133">
        <f>IF(D6 = D15,1,_xll.BDP(K6,$Z$3)*L6)</f>
        <v>11.097200000000001</v>
      </c>
      <c r="AA6" s="278">
        <f>W6*Y6*R6/Z6 / AB15</f>
        <v>-6.8804317250619927E-4</v>
      </c>
      <c r="AB6" s="135"/>
    </row>
    <row r="7" spans="1:28" x14ac:dyDescent="0.2">
      <c r="A7" s="209"/>
      <c r="B7" s="120">
        <v>19642</v>
      </c>
      <c r="C7" s="120" t="s">
        <v>62</v>
      </c>
      <c r="D7" s="120" t="str">
        <f>_xll.BDP(C7,$D$3)</f>
        <v>USD</v>
      </c>
      <c r="E7" s="120" t="s">
        <v>331</v>
      </c>
      <c r="F7" s="121">
        <f>_xll.BDP(C7,$F$3)</f>
        <v>48.43</v>
      </c>
      <c r="G7" s="121">
        <f>_xll.BDP(C7,$G$3)</f>
        <v>48.43</v>
      </c>
      <c r="H7" s="122">
        <f>IF(OR(OR(G7="#N/A N/A",G7="#N/A Real Time"),OR(F7="#N/A N/A",F7="#N/A Real Time")),0,  G7 - F7)</f>
        <v>0</v>
      </c>
      <c r="I7" s="123">
        <f>IF(OR(F7=0,F7="#N/A N/A"),0,H7 / F7*100)</f>
        <v>0</v>
      </c>
      <c r="J7" s="124">
        <v>81478</v>
      </c>
      <c r="K7" s="120" t="str">
        <f>CONCATENATE(D15,D7, " Curncy")</f>
        <v>GBPUSD Curncy</v>
      </c>
      <c r="L7" s="120">
        <f>IF(D7 = D15,1,_xll.BDP(K7,$L$3))</f>
        <v>1</v>
      </c>
      <c r="M7" s="260">
        <f>IF(D7 = D15,1,_xll.BDP(K7,$M$3)*L7)</f>
        <v>1.31</v>
      </c>
      <c r="N7" s="126">
        <f>H7*J7*R7/M7</f>
        <v>0</v>
      </c>
      <c r="O7" s="268">
        <f>N7 / U15</f>
        <v>0</v>
      </c>
      <c r="P7" s="128">
        <f>IF(OR(OR(J7=0,G7 = "#N/A N/A"),G7="#N/A Real Time"),0,G7*J7*R7/M7)</f>
        <v>3012198.1221374045</v>
      </c>
      <c r="Q7" s="273">
        <f>P7 / U15*100</f>
        <v>10.294932653370886</v>
      </c>
      <c r="R7" s="120">
        <f>IF(EXACT(D7,UPPER(D7)),1,0.01)/T7</f>
        <v>1</v>
      </c>
      <c r="S7" s="120">
        <v>0</v>
      </c>
      <c r="T7" s="120">
        <v>1</v>
      </c>
      <c r="U7" s="209"/>
      <c r="V7" s="130">
        <f>_xll.BDH(C7,$V$3,$D$1,$D$1)</f>
        <v>46.1</v>
      </c>
      <c r="W7" s="130">
        <f>IF(OR(OR(F7="#N/A N/A",F7="#N/A Real Time"),OR(V7="#N/A N/A",V7="#N/A Real Time")),0,  F7 - V7)</f>
        <v>2.3299999999999983</v>
      </c>
      <c r="X7" s="177">
        <f>IF(OR(V7=0,V7="#N/A N/A"),0,W7 / V7*100)</f>
        <v>5.0542299349240736</v>
      </c>
      <c r="Y7" s="132">
        <v>81478</v>
      </c>
      <c r="Z7" s="133">
        <f>IF(D7 = D15,1,_xll.BDP(K7,$Z$3)*L7)</f>
        <v>1.3073999999999999</v>
      </c>
      <c r="AA7" s="278">
        <f>W7*Y7*R7/Z7 / AB15</f>
        <v>4.9850937841979829E-3</v>
      </c>
      <c r="AB7" s="224"/>
    </row>
    <row r="8" spans="1:28" x14ac:dyDescent="0.2">
      <c r="A8" s="209"/>
      <c r="B8" s="120">
        <v>26234</v>
      </c>
      <c r="C8" s="120" t="s">
        <v>1572</v>
      </c>
      <c r="D8" s="120" t="str">
        <f>_xll.BDP(C8,$D$3)</f>
        <v>CAD</v>
      </c>
      <c r="E8" s="120" t="s">
        <v>1573</v>
      </c>
      <c r="F8" s="121">
        <f>_xll.BDP(C8,$F$3)</f>
        <v>17.91</v>
      </c>
      <c r="G8" s="121">
        <f>_xll.BDP(C8,$G$3)</f>
        <v>17.91</v>
      </c>
      <c r="H8" s="122">
        <f>IF(OR(OR(G8="#N/A N/A",G8="#N/A Real Time"),OR(F8="#N/A N/A",F8="#N/A Real Time")),0,  G8 - F8)</f>
        <v>0</v>
      </c>
      <c r="I8" s="123">
        <f>IF(OR(F8=0,F8="#N/A N/A"),0,H8 / F8*100)</f>
        <v>0</v>
      </c>
      <c r="J8" s="124">
        <v>364679</v>
      </c>
      <c r="K8" s="120" t="str">
        <f>CONCATENATE(D15,D8, " Curncy")</f>
        <v>GBPCAD Curncy</v>
      </c>
      <c r="L8" s="120">
        <f>IF(D8 = D15,1,_xll.BDP(K8,$L$3))</f>
        <v>1</v>
      </c>
      <c r="M8" s="260">
        <f>IF(D8 = D15,1,_xll.BDP(K8,$M$3)*L8)</f>
        <v>1.7464999999999999</v>
      </c>
      <c r="N8" s="126">
        <f>H8*J8*R8/M8</f>
        <v>0</v>
      </c>
      <c r="O8" s="268">
        <f>N8 / U15</f>
        <v>0</v>
      </c>
      <c r="P8" s="128">
        <f>IF(OR(OR(J8=0,G8 = "#N/A N/A"),G8="#N/A Real Time"),0,G8*J8*R8/M8)</f>
        <v>3739708.4969939878</v>
      </c>
      <c r="Q8" s="273">
        <f>P8 / U15*100</f>
        <v>12.781379430803504</v>
      </c>
      <c r="R8" s="120">
        <f>IF(EXACT(D8,UPPER(D8)),1,0.01)/T8</f>
        <v>1</v>
      </c>
      <c r="S8" s="120">
        <v>0</v>
      </c>
      <c r="T8" s="120">
        <v>1</v>
      </c>
      <c r="U8" s="209"/>
      <c r="V8" s="130">
        <f>_xll.BDH(C8,$V$3,$D$1,$D$1)</f>
        <v>17.95</v>
      </c>
      <c r="W8" s="130">
        <f>IF(OR(OR(F8="#N/A N/A",F8="#N/A Real Time"),OR(V8="#N/A N/A",V8="#N/A Real Time")),0,  F8 - V8)</f>
        <v>-3.9999999999999147E-2</v>
      </c>
      <c r="X8" s="177">
        <f>IF(OR(V8=0,V8="#N/A N/A"),0,W8 / V8*100)</f>
        <v>-0.22284122562673619</v>
      </c>
      <c r="Y8" s="132">
        <v>364679</v>
      </c>
      <c r="Z8" s="133">
        <f>IF(D8 = D15,1,_xll.BDP(K8,$Z$3)*L8)</f>
        <v>1.7421</v>
      </c>
      <c r="AA8" s="278">
        <f>W8*Y8*R8/Z8 / AB15</f>
        <v>-2.8746382395873382E-4</v>
      </c>
      <c r="AB8" s="224"/>
    </row>
    <row r="9" spans="1:28" s="117" customFormat="1" ht="12" customHeight="1" x14ac:dyDescent="0.2">
      <c r="A9" s="209"/>
      <c r="B9" s="120">
        <v>27628</v>
      </c>
      <c r="C9" s="120" t="s">
        <v>787</v>
      </c>
      <c r="D9" s="120" t="str">
        <f>_xll.BDP(C9,$D$3)</f>
        <v>JPY</v>
      </c>
      <c r="E9" s="120" t="s">
        <v>833</v>
      </c>
      <c r="F9" s="121">
        <f>_xll.BDP(C9,$F$3)</f>
        <v>205</v>
      </c>
      <c r="G9" s="121">
        <f>_xll.BDP(C9,$G$3)</f>
        <v>211</v>
      </c>
      <c r="H9" s="122">
        <f>IF(OR(OR(G9="#N/A N/A",G9="#N/A Real Time"),OR(F9="#N/A N/A",F9="#N/A Real Time")),0,  G9 - F9)</f>
        <v>6</v>
      </c>
      <c r="I9" s="123">
        <f>IF(OR(F9=0,F9="#N/A N/A"),0,H9 / F9*100)</f>
        <v>2.9268292682926833</v>
      </c>
      <c r="J9" s="124">
        <v>990600</v>
      </c>
      <c r="K9" s="120" t="str">
        <f>CONCATENATE(D15,D9, " Curncy")</f>
        <v>GBPJPY Curncy</v>
      </c>
      <c r="L9" s="120">
        <f>IF(D9 = D15,1,_xll.BDP(K9,$L$3))</f>
        <v>1</v>
      </c>
      <c r="M9" s="260">
        <f>IF(D9 = D15,1,_xll.BDP(K9,$M$3)*L9)</f>
        <v>146.66</v>
      </c>
      <c r="N9" s="126">
        <f>H9*J9*R9/M9</f>
        <v>40526.387563071046</v>
      </c>
      <c r="O9" s="268">
        <f>N9 / U15</f>
        <v>1.3850896047640261E-3</v>
      </c>
      <c r="P9" s="128">
        <f>IF(OR(OR(J9=0,G9 = "#N/A N/A"),G9="#N/A Real Time"),0,G9*J9*R9/M9)</f>
        <v>1425177.9626346652</v>
      </c>
      <c r="Q9" s="273">
        <f>P9 / U15*100</f>
        <v>4.8708984434201588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208</v>
      </c>
      <c r="W9" s="130">
        <f>IF(OR(OR(F9="#N/A N/A",F9="#N/A Real Time"),OR(V9="#N/A N/A",V9="#N/A Real Time")),0,  F9 - V9)</f>
        <v>-3</v>
      </c>
      <c r="X9" s="177">
        <f>IF(OR(V9=0,V9="#N/A N/A"),0,W9 / V9*100)</f>
        <v>-1.4423076923076923</v>
      </c>
      <c r="Y9" s="132">
        <v>990600</v>
      </c>
      <c r="Z9" s="133">
        <f>IF(D9 = D15,1,_xll.BDP(K9,$Z$3)*L9)</f>
        <v>146.47999999999999</v>
      </c>
      <c r="AA9" s="278">
        <f>W9*Y9*R9/Z9 / AB15</f>
        <v>-6.9650907559127325E-4</v>
      </c>
      <c r="AB9" s="224"/>
    </row>
    <row r="10" spans="1:28" s="117" customFormat="1" ht="12" customHeight="1" x14ac:dyDescent="0.2">
      <c r="A10" s="120"/>
      <c r="B10" s="120">
        <v>3404</v>
      </c>
      <c r="C10" s="120" t="s">
        <v>81</v>
      </c>
      <c r="D10" s="120" t="str">
        <f>_xll.BDP(C10,$D$3)</f>
        <v>GBp</v>
      </c>
      <c r="E10" s="120" t="s">
        <v>337</v>
      </c>
      <c r="F10" s="121">
        <f>_xll.BDP(C10,$F$3)</f>
        <v>26</v>
      </c>
      <c r="G10" s="121">
        <f>_xll.BDP(C10,$G$3)</f>
        <v>26.3</v>
      </c>
      <c r="H10" s="122">
        <f>IF(OR(OR(G10="#N/A N/A",G10="#N/A Real Time"),OR(F10="#N/A N/A",F10="#N/A Real Time")),0,  G10 - F10)</f>
        <v>0.30000000000000071</v>
      </c>
      <c r="I10" s="123">
        <f>IF(OR(F10=0,F10="#N/A N/A"),0,H10 / F10*100)</f>
        <v>1.1538461538461564</v>
      </c>
      <c r="J10" s="124">
        <v>10832440</v>
      </c>
      <c r="K10" s="120" t="str">
        <f>CONCATENATE(D15,D10, " Curncy")</f>
        <v>GBPGBp Curncy</v>
      </c>
      <c r="L10" s="120">
        <f>IF(D10 = D15,1,_xll.BDP(K10,$L$3))</f>
        <v>1</v>
      </c>
      <c r="M10" s="260">
        <f>IF(D10 = D15,1,_xll.BDP(K10,$M$3)*L10)</f>
        <v>1</v>
      </c>
      <c r="N10" s="126">
        <f>H10*J10*R10/M10</f>
        <v>32497.32000000008</v>
      </c>
      <c r="O10" s="268">
        <f>N10 / U15</f>
        <v>1.110676347469625E-3</v>
      </c>
      <c r="P10" s="128">
        <f>IF(OR(OR(J10=0,G10 = "#N/A N/A"),G10="#N/A Real Time"),0,G10*J10*R10/M10)</f>
        <v>2848931.72</v>
      </c>
      <c r="Q10" s="273">
        <f>P10 / U15*100</f>
        <v>9.7369293128170238</v>
      </c>
      <c r="R10" s="120">
        <f>IF(EXACT(D10,UPPER(D10)),1,0.01)/T10</f>
        <v>0.01</v>
      </c>
      <c r="S10" s="120">
        <v>0</v>
      </c>
      <c r="T10" s="120">
        <v>1</v>
      </c>
      <c r="U10" s="120"/>
      <c r="V10" s="130">
        <f>_xll.BDH(C10,$V$3,$D$1,$D$1)</f>
        <v>26</v>
      </c>
      <c r="W10" s="130">
        <f>IF(OR(OR(F10="#N/A N/A",F10="#N/A Real Time"),OR(V10="#N/A N/A",V10="#N/A Real Time")),0,  F10 - V10)</f>
        <v>0</v>
      </c>
      <c r="X10" s="177">
        <f>IF(OR(V10=0,V10="#N/A N/A"),0,W10 / V10*100)</f>
        <v>0</v>
      </c>
      <c r="Y10" s="132">
        <v>10832440</v>
      </c>
      <c r="Z10" s="133">
        <f>IF(D10 = D15,1,_xll.BDP(K10,$Z$3)*L10)</f>
        <v>1</v>
      </c>
      <c r="AA10" s="278">
        <f>W10*Y10*R10/Z10 / AB15</f>
        <v>0</v>
      </c>
      <c r="AB10" s="135"/>
    </row>
    <row r="11" spans="1:28" x14ac:dyDescent="0.2">
      <c r="A11" s="209"/>
      <c r="B11" s="120">
        <v>22749</v>
      </c>
      <c r="C11" s="120" t="s">
        <v>143</v>
      </c>
      <c r="D11" s="120" t="str">
        <f>_xll.BDP(C11,$D$3)</f>
        <v>JPY</v>
      </c>
      <c r="E11" s="120" t="s">
        <v>352</v>
      </c>
      <c r="F11" s="121">
        <f>_xll.BDP(C11,$F$3)</f>
        <v>7999</v>
      </c>
      <c r="G11" s="121">
        <f>_xll.BDP(C11,$G$3)</f>
        <v>8152</v>
      </c>
      <c r="H11" s="122">
        <f>IF(OR(OR(G11="#N/A N/A",G11="#N/A Real Time"),OR(F11="#N/A N/A",F11="#N/A Real Time")),0,  G11 - F11)</f>
        <v>153</v>
      </c>
      <c r="I11" s="123">
        <f>IF(OR(F11=0,F11="#N/A N/A"),0,H11 / F11*100)</f>
        <v>1.9127390923865482</v>
      </c>
      <c r="J11" s="124">
        <v>78100</v>
      </c>
      <c r="K11" s="120" t="str">
        <f>CONCATENATE(D15,D11, " Curncy")</f>
        <v>GBPJPY Curncy</v>
      </c>
      <c r="L11" s="120">
        <f>IF(D11 = D15,1,_xll.BDP(K11,$L$3))</f>
        <v>1</v>
      </c>
      <c r="M11" s="260">
        <f>IF(D11 = D15,1,_xll.BDP(K11,$M$3)*L11)</f>
        <v>146.66</v>
      </c>
      <c r="N11" s="126">
        <f>H11*J11*R11/M11</f>
        <v>81476.203463793805</v>
      </c>
      <c r="O11" s="268">
        <f>N11 / U15</f>
        <v>2.7846509210254352E-3</v>
      </c>
      <c r="P11" s="128">
        <f>IF(OR(OR(J11=0,G11 = "#N/A N/A"),G11="#N/A Real Time"),0,G11*J11*R11/M11)</f>
        <v>4341137.3244238375</v>
      </c>
      <c r="Q11" s="273">
        <f>P11 / U15*100</f>
        <v>14.836911312548596</v>
      </c>
      <c r="R11" s="120">
        <f>IF(EXACT(D11,UPPER(D11)),1,0.01)/T11</f>
        <v>1</v>
      </c>
      <c r="S11" s="120">
        <v>0</v>
      </c>
      <c r="T11" s="120">
        <v>1</v>
      </c>
      <c r="U11" s="209"/>
      <c r="V11" s="130">
        <f>_xll.BDH(C11,$V$3,$D$1,$D$1)</f>
        <v>8076</v>
      </c>
      <c r="W11" s="130">
        <f>IF(OR(OR(F11="#N/A N/A",F11="#N/A Real Time"),OR(V11="#N/A N/A",V11="#N/A Real Time")),0,  F11 - V11)</f>
        <v>-77</v>
      </c>
      <c r="X11" s="177">
        <f>IF(OR(V11=0,V11="#N/A N/A"),0,W11 / V11*100)</f>
        <v>-0.95344229816740966</v>
      </c>
      <c r="Y11" s="132">
        <v>78100</v>
      </c>
      <c r="Z11" s="133">
        <f>IF(D11 = D15,1,_xll.BDP(K11,$Z$3)*L11)</f>
        <v>146.47999999999999</v>
      </c>
      <c r="AA11" s="278">
        <f>W11*Y11*R11/Z11 / AB15</f>
        <v>-1.4094476841924894E-3</v>
      </c>
      <c r="AB11" s="224"/>
    </row>
    <row r="12" spans="1:28" x14ac:dyDescent="0.2">
      <c r="A12" s="120"/>
      <c r="B12" s="120">
        <v>24161</v>
      </c>
      <c r="C12" s="120" t="s">
        <v>1355</v>
      </c>
      <c r="D12" s="120" t="str">
        <f>_xll.BDP(C12,$D$3)</f>
        <v>USD</v>
      </c>
      <c r="E12" s="120" t="s">
        <v>1356</v>
      </c>
      <c r="F12" s="121" t="str">
        <f>_xll.BDP(C12,$F$3)</f>
        <v>#N/A N/A</v>
      </c>
      <c r="G12" s="121">
        <f>_xll.BDP(C12,$G$3)</f>
        <v>11.129</v>
      </c>
      <c r="H12" s="122">
        <f>IF(OR(OR(G12="#N/A N/A",G12="#N/A Real Time"),OR(F12="#N/A N/A",F12="#N/A Real Time")),0,  G12 - F12)</f>
        <v>0</v>
      </c>
      <c r="I12" s="123">
        <f>IF(OR(F12=0,F12="#N/A N/A"),0,H12 / F12*100)</f>
        <v>0</v>
      </c>
      <c r="J12" s="124">
        <v>567804</v>
      </c>
      <c r="K12" s="120" t="str">
        <f>CONCATENATE(D15,D12, " Curncy")</f>
        <v>GBPUSD Curncy</v>
      </c>
      <c r="L12" s="120">
        <f>IF(D12 = D15,1,_xll.BDP(K12,$L$3))</f>
        <v>1</v>
      </c>
      <c r="M12" s="260">
        <f>IF(D12 = D15,1,_xll.BDP(K12,$M$3)*L12)</f>
        <v>1.31</v>
      </c>
      <c r="N12" s="126">
        <f>H12*J12*R12/M12</f>
        <v>0</v>
      </c>
      <c r="O12" s="268">
        <f>N12 / U15</f>
        <v>0</v>
      </c>
      <c r="P12" s="128">
        <f>IF(OR(OR(J12=0,G12 = "#N/A N/A"),G12="#N/A Real Time"),0,G12*J12*R12/M12)</f>
        <v>4823733.3709923662</v>
      </c>
      <c r="Q12" s="273">
        <f>P12 / U15*100</f>
        <v>16.486302752538148</v>
      </c>
      <c r="R12" s="120">
        <f>IF(EXACT(D12,UPPER(D12)),1,0.01)/T12</f>
        <v>1</v>
      </c>
      <c r="S12" s="120">
        <v>0</v>
      </c>
      <c r="T12" s="120">
        <v>1</v>
      </c>
      <c r="U12" s="120"/>
      <c r="V12" s="130" t="str">
        <f>_xll.BDH(C12,$V$3,$D$1,$D$1)</f>
        <v>#N/A N/A</v>
      </c>
      <c r="W12" s="130">
        <f>IF(OR(OR(F12="#N/A N/A",F12="#N/A Real Time"),OR(V12="#N/A N/A",V12="#N/A Real Time")),0,  F12 - V12)</f>
        <v>0</v>
      </c>
      <c r="X12" s="177">
        <f>IF(OR(V12=0,V12="#N/A N/A"),0,W12 / V12*100)</f>
        <v>0</v>
      </c>
      <c r="Y12" s="132">
        <v>567804</v>
      </c>
      <c r="Z12" s="133">
        <f>IF(D12 = D15,1,_xll.BDP(K12,$Z$3)*L12)</f>
        <v>1.3073999999999999</v>
      </c>
      <c r="AA12" s="278">
        <f>W12*Y12*R12/Z12 / AB15</f>
        <v>0</v>
      </c>
      <c r="AB12" s="135"/>
    </row>
    <row r="13" spans="1:28" x14ac:dyDescent="0.2">
      <c r="A13" s="209"/>
      <c r="B13" s="120">
        <v>113</v>
      </c>
      <c r="C13" s="120" t="s">
        <v>121</v>
      </c>
      <c r="D13" s="120" t="str">
        <f>_xll.BDP(C13,$D$3)</f>
        <v>SEK</v>
      </c>
      <c r="E13" s="120" t="s">
        <v>342</v>
      </c>
      <c r="F13" s="121">
        <f>_xll.BDP(C13,$F$3)</f>
        <v>91.4</v>
      </c>
      <c r="G13" s="121">
        <f>_xll.BDP(C13,$G$3)</f>
        <v>90.6</v>
      </c>
      <c r="H13" s="122">
        <f>IF(OR(OR(G13="#N/A N/A",G13="#N/A Real Time"),OR(F13="#N/A N/A",F13="#N/A Real Time")),0,  G13 - F13)</f>
        <v>-0.80000000000001137</v>
      </c>
      <c r="I13" s="123">
        <f>IF(OR(F13=0,F13="#N/A N/A"),0,H13 / F13*100)</f>
        <v>-0.87527352297594241</v>
      </c>
      <c r="J13" s="124">
        <v>339421</v>
      </c>
      <c r="K13" s="120" t="str">
        <f>CONCATENATE(D15,D13, " Curncy")</f>
        <v>GBPSEK Curncy</v>
      </c>
      <c r="L13" s="120">
        <f>IF(D13 = D15,1,_xll.BDP(K13,$L$3))</f>
        <v>1</v>
      </c>
      <c r="M13" s="260">
        <f>IF(D13 = D15,1,_xll.BDP(K13,$M$3)*L13)</f>
        <v>12.1149</v>
      </c>
      <c r="N13" s="126">
        <f>H13*J13*R13/M13</f>
        <v>-22413.457808153911</v>
      </c>
      <c r="O13" s="268">
        <f>N13 / U15</f>
        <v>-7.6603539776587339E-4</v>
      </c>
      <c r="P13" s="128">
        <f>IF(OR(OR(J13=0,G13 = "#N/A N/A"),G13="#N/A Real Time"),0,G13*J13*R13/M13)</f>
        <v>2538324.0967733944</v>
      </c>
      <c r="Q13" s="273">
        <f>P13 / U15*100</f>
        <v>8.6753508796983922</v>
      </c>
      <c r="R13" s="120">
        <f>IF(EXACT(D13,UPPER(D13)),1,0.01)/T13</f>
        <v>1</v>
      </c>
      <c r="S13" s="120">
        <v>0</v>
      </c>
      <c r="T13" s="120">
        <v>1</v>
      </c>
      <c r="U13" s="209"/>
      <c r="V13" s="130">
        <f>_xll.BDH(C13,$V$3,$D$1,$D$1)</f>
        <v>91.36</v>
      </c>
      <c r="W13" s="130">
        <f>IF(OR(OR(F13="#N/A N/A",F13="#N/A Real Time"),OR(V13="#N/A N/A",V13="#N/A Real Time")),0,  F13 - V13)</f>
        <v>4.0000000000006253E-2</v>
      </c>
      <c r="X13" s="177">
        <f>IF(OR(V13=0,V13="#N/A N/A"),0,W13 / V13*100)</f>
        <v>4.3782837127852733E-2</v>
      </c>
      <c r="Y13" s="132">
        <v>339421</v>
      </c>
      <c r="Z13" s="133">
        <f>IF(D13 = D15,1,_xll.BDP(K13,$Z$3)*L13)</f>
        <v>12.1166</v>
      </c>
      <c r="AA13" s="278">
        <f>W13*Y13*R13/Z13 / AB15</f>
        <v>3.8468341396960132E-5</v>
      </c>
      <c r="AB13" s="224"/>
    </row>
    <row r="14" spans="1:28" x14ac:dyDescent="0.2">
      <c r="A14" s="120"/>
      <c r="B14" s="120">
        <v>25072</v>
      </c>
      <c r="C14" s="120" t="s">
        <v>29</v>
      </c>
      <c r="D14" s="120" t="str">
        <f>_xll.BDP(C14,$D$3)</f>
        <v>USD</v>
      </c>
      <c r="E14" s="120" t="s">
        <v>279</v>
      </c>
      <c r="F14" s="121">
        <f>_xll.BDP(C14,$F$3)</f>
        <v>87</v>
      </c>
      <c r="G14" s="121">
        <f>_xll.BDP(C14,$G$3)</f>
        <v>87</v>
      </c>
      <c r="H14" s="122">
        <f>IF(OR(OR(G14="#N/A N/A",G14="#N/A Real Time"),OR(F14="#N/A N/A",F14="#N/A Real Time")),0,  G14 - F14)</f>
        <v>0</v>
      </c>
      <c r="I14" s="123">
        <f>IF(OR(F14=0,F14="#N/A N/A"),0,H14 / F14*100)</f>
        <v>0</v>
      </c>
      <c r="J14" s="124">
        <v>23404</v>
      </c>
      <c r="K14" s="120" t="str">
        <f>CONCATENATE(D15,D14, " Curncy")</f>
        <v>GBPUSD Curncy</v>
      </c>
      <c r="L14" s="120">
        <f>IF(D14 = D15,1,_xll.BDP(K14,$L$3))</f>
        <v>1</v>
      </c>
      <c r="M14" s="260">
        <f>IF(D14 = D15,1,_xll.BDP(K14,$M$3)*L14)</f>
        <v>1.31</v>
      </c>
      <c r="N14" s="126">
        <f>H14*J14*R14/M14</f>
        <v>0</v>
      </c>
      <c r="O14" s="268">
        <f>N14 / U15</f>
        <v>0</v>
      </c>
      <c r="P14" s="128">
        <f>IF(OR(OR(J14=0,G14 = "#N/A N/A"),G14="#N/A Real Time"),0,G14*J14*R14/M14)</f>
        <v>1554311.4503816792</v>
      </c>
      <c r="Q14" s="273">
        <f>P14 / U15*100</f>
        <v>5.3122441005600916</v>
      </c>
      <c r="R14" s="120">
        <f>IF(EXACT(D14,UPPER(D14)),1,0.01)/T14</f>
        <v>1</v>
      </c>
      <c r="S14" s="120">
        <v>0</v>
      </c>
      <c r="T14" s="120">
        <v>1</v>
      </c>
      <c r="U14" s="120"/>
      <c r="V14" s="130">
        <f>_xll.BDH(C14,$V$3,$D$1,$D$1)</f>
        <v>85.55</v>
      </c>
      <c r="W14" s="130">
        <f>IF(OR(OR(F14="#N/A N/A",F14="#N/A Real Time"),OR(V14="#N/A N/A",V14="#N/A Real Time")),0,  F14 - V14)</f>
        <v>1.4500000000000028</v>
      </c>
      <c r="X14" s="177">
        <f>IF(OR(V14=0,V14="#N/A N/A"),0,W14 / V14*100)</f>
        <v>1.6949152542372916</v>
      </c>
      <c r="Y14" s="132">
        <v>23404</v>
      </c>
      <c r="Z14" s="133">
        <f>IF(D14 = D15,1,_xll.BDP(K14,$Z$3)*L14)</f>
        <v>1.3073999999999999</v>
      </c>
      <c r="AA14" s="278">
        <f>W14*Y14*R14/Z14 / AB15</f>
        <v>8.9111785114318954E-4</v>
      </c>
      <c r="AB14" s="135"/>
    </row>
    <row r="15" spans="1:28" s="117" customFormat="1" ht="12" customHeight="1" thickBot="1" x14ac:dyDescent="0.25">
      <c r="A15" s="161" t="s">
        <v>1365</v>
      </c>
      <c r="B15" s="161"/>
      <c r="C15" s="161"/>
      <c r="D15" s="161" t="s">
        <v>75</v>
      </c>
      <c r="E15" s="161" t="s">
        <v>1366</v>
      </c>
      <c r="F15" s="162"/>
      <c r="G15" s="162"/>
      <c r="H15" s="163"/>
      <c r="I15" s="164"/>
      <c r="J15" s="165"/>
      <c r="K15" s="161"/>
      <c r="L15" s="161"/>
      <c r="M15" s="266"/>
      <c r="N15" s="167">
        <f xml:space="preserve"> SUM(N5:N14)</f>
        <v>124725.42944811625</v>
      </c>
      <c r="O15" s="272">
        <f xml:space="preserve"> SUM(O5:O14)</f>
        <v>4.2628002683302449E-3</v>
      </c>
      <c r="P15" s="168">
        <f xml:space="preserve"> SUM(P5:P14)</f>
        <v>27502393.081736043</v>
      </c>
      <c r="Q15" s="277">
        <f xml:space="preserve"> SUM(Q5:Q14)</f>
        <v>93.996235673269069</v>
      </c>
      <c r="R15" s="161"/>
      <c r="S15" s="161"/>
      <c r="T15" s="161"/>
      <c r="U15" s="161">
        <v>29259036.68880355</v>
      </c>
      <c r="V15" s="162"/>
      <c r="W15" s="162"/>
      <c r="X15" s="164"/>
      <c r="Y15" s="165"/>
      <c r="Z15" s="166"/>
      <c r="AA15" s="272">
        <f xml:space="preserve"> SUM(AA5:AA14)</f>
        <v>2.8332162204894366E-3</v>
      </c>
      <c r="AB15" s="161">
        <v>29128254.962817509</v>
      </c>
    </row>
    <row r="16" spans="1:28" ht="12.75" thickTop="1" x14ac:dyDescent="0.2">
      <c r="T16" s="117">
        <f>_xll.BDP("GBPEUR Curncy","LAST_PRICE")</f>
        <v>1.1578999999999999</v>
      </c>
      <c r="U16" s="117">
        <f>U15*T16</f>
        <v>33879038.581965625</v>
      </c>
    </row>
    <row r="17" spans="1:28" s="117" customFormat="1" ht="12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117" customFormat="1" ht="12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78" sqref="AA78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24498</v>
      </c>
      <c r="C6" s="120" t="s">
        <v>135</v>
      </c>
      <c r="D6" s="120" t="str">
        <f>_xll.BDP(C6,$D$3)</f>
        <v>NOK</v>
      </c>
      <c r="E6" s="120" t="s">
        <v>310</v>
      </c>
      <c r="F6" s="121">
        <f>_xll.BDP(C6,$F$3)</f>
        <v>306.8</v>
      </c>
      <c r="G6" s="121">
        <f>_xll.BDP(C6,$G$3)</f>
        <v>306.10000000000002</v>
      </c>
      <c r="H6" s="122">
        <f>IF(OR(OR(G6="#N/A N/A",G6="#N/A Real Time"),OR(F6="#N/A N/A",F6="#N/A Real Time")),0,  G6 - F6)</f>
        <v>-0.69999999999998863</v>
      </c>
      <c r="I6" s="123">
        <f>IF(OR(F6=0,F6="#N/A N/A"),0,H6 / F6*100)</f>
        <v>-0.22816166883963124</v>
      </c>
      <c r="J6" s="124">
        <v>68567</v>
      </c>
      <c r="K6" s="120" t="str">
        <f>CONCATENATE(D15,D6, " Curncy")</f>
        <v>EURNOK Curncy</v>
      </c>
      <c r="L6" s="120">
        <f>IF(D6 = D15,1,_xll.BDP(K6,$L$3))</f>
        <v>1</v>
      </c>
      <c r="M6" s="260">
        <f>IF(D6 = D15,1,_xll.BDP(K6,$M$3)*L6)</f>
        <v>9.6133000000000006</v>
      </c>
      <c r="N6" s="126">
        <f>H6*J6*R6/M6</f>
        <v>-4992.7600303745039</v>
      </c>
      <c r="O6" s="268">
        <f>N6 / U15</f>
        <v>-3.9775860412903012E-4</v>
      </c>
      <c r="P6" s="128">
        <f>IF(OR(OR(J6=0,G6 = "#N/A N/A"),G6="#N/A Real Time"),0,G6*J6*R6/M6)</f>
        <v>2183262.6361395153</v>
      </c>
      <c r="Q6" s="273">
        <f>P6 / U15*100</f>
        <v>17.393415531985447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308.7</v>
      </c>
      <c r="W6" s="130">
        <f>IF(OR(OR(F6="#N/A N/A",F6="#N/A Real Time"),OR(V6="#N/A N/A",V6="#N/A Real Time")),0,  F6 - V6)</f>
        <v>-1.8999999999999773</v>
      </c>
      <c r="X6" s="177">
        <f>IF(OR(V6=0,V6="#N/A N/A"),0,W6 / V6*100)</f>
        <v>-0.61548428895366936</v>
      </c>
      <c r="Y6" s="132">
        <v>68567</v>
      </c>
      <c r="Z6" s="133">
        <f>IF(D6 = D15,1,_xll.BDP(K6,$Z$3)*L6)</f>
        <v>9.5894999999999992</v>
      </c>
      <c r="AA6" s="278">
        <f>W6*Y6*R6/Z6 / AB15</f>
        <v>-1.0840395310330118E-3</v>
      </c>
      <c r="AB6" s="135"/>
    </row>
    <row r="7" spans="1:28" x14ac:dyDescent="0.2">
      <c r="A7" s="209"/>
      <c r="B7" s="120">
        <v>19463</v>
      </c>
      <c r="C7" s="120" t="s">
        <v>1496</v>
      </c>
      <c r="D7" s="120" t="str">
        <f>_xll.BDP(C7,$D$3)</f>
        <v>GBp</v>
      </c>
      <c r="E7" s="120" t="s">
        <v>1536</v>
      </c>
      <c r="F7" s="121">
        <f>_xll.BDP(C7,$F$3)</f>
        <v>197</v>
      </c>
      <c r="G7" s="121">
        <f>_xll.BDP(C7,$G$3)</f>
        <v>197.1</v>
      </c>
      <c r="H7" s="122">
        <f>IF(OR(OR(G7="#N/A N/A",G7="#N/A Real Time"),OR(F7="#N/A N/A",F7="#N/A Real Time")),0,  G7 - F7)</f>
        <v>9.9999999999994316E-2</v>
      </c>
      <c r="I7" s="123">
        <f>IF(OR(F7=0,F7="#N/A N/A"),0,H7 / F7*100)</f>
        <v>5.0761421319794074E-2</v>
      </c>
      <c r="J7" s="124">
        <v>312845</v>
      </c>
      <c r="K7" s="120" t="str">
        <f>CONCATENATE(D15,D7, " Curncy")</f>
        <v>EURGBp Curncy</v>
      </c>
      <c r="L7" s="120">
        <f>IF(D7 = D15,1,_xll.BDP(K7,$L$3))</f>
        <v>1</v>
      </c>
      <c r="M7" s="260">
        <f>IF(D7 = D15,1,_xll.BDP(K7,$M$3)*L7)</f>
        <v>0.86363000000000001</v>
      </c>
      <c r="N7" s="126">
        <f>H7*J7*R7/M7</f>
        <v>362.24424811549187</v>
      </c>
      <c r="O7" s="268">
        <f>N7 / U15</f>
        <v>2.8858940867899138E-5</v>
      </c>
      <c r="P7" s="128">
        <f>IF(OR(OR(J7=0,G7 = "#N/A N/A"),G7="#N/A Real Time"),0,G7*J7*R7/M7)</f>
        <v>713983.41303567495</v>
      </c>
      <c r="Q7" s="273">
        <f>P7 / U15*100</f>
        <v>5.6880972450632425</v>
      </c>
      <c r="R7" s="120">
        <f>IF(EXACT(D7,UPPER(D7)),1,0.01)/T7</f>
        <v>0.01</v>
      </c>
      <c r="S7" s="120">
        <v>0</v>
      </c>
      <c r="T7" s="120">
        <v>1</v>
      </c>
      <c r="U7" s="209"/>
      <c r="V7" s="130">
        <f>_xll.BDH(C7,$V$3,$D$1,$D$1)</f>
        <v>195.9</v>
      </c>
      <c r="W7" s="130">
        <f>IF(OR(OR(F7="#N/A N/A",F7="#N/A Real Time"),OR(V7="#N/A N/A",V7="#N/A Real Time")),0,  F7 - V7)</f>
        <v>1.0999999999999943</v>
      </c>
      <c r="X7" s="177">
        <f>IF(OR(V7=0,V7="#N/A N/A"),0,W7 / V7*100)</f>
        <v>0.56151097498723546</v>
      </c>
      <c r="Y7" s="132">
        <v>312845</v>
      </c>
      <c r="Z7" s="133">
        <f>IF(D7 = D15,1,_xll.BDP(K7,$Z$3)*L7)</f>
        <v>0.86409000000000002</v>
      </c>
      <c r="AA7" s="278">
        <f>W7*Y7*R7/Z7 / AB15</f>
        <v>3.1778636420532548E-4</v>
      </c>
      <c r="AB7" s="224"/>
    </row>
    <row r="8" spans="1:28" s="117" customFormat="1" ht="12" customHeight="1" x14ac:dyDescent="0.2">
      <c r="A8" s="120"/>
      <c r="B8" s="120">
        <v>2204</v>
      </c>
      <c r="C8" s="120" t="s">
        <v>106</v>
      </c>
      <c r="D8" s="120" t="str">
        <f>_xll.BDP(C8,$D$3)</f>
        <v>GBp</v>
      </c>
      <c r="E8" s="120" t="s">
        <v>436</v>
      </c>
      <c r="F8" s="121">
        <f>_xll.BDP(C8,$F$3)</f>
        <v>165.96</v>
      </c>
      <c r="G8" s="121">
        <f>_xll.BDP(C8,$G$3)</f>
        <v>167.74</v>
      </c>
      <c r="H8" s="122">
        <f>IF(OR(OR(G8="#N/A N/A",G8="#N/A Real Time"),OR(F8="#N/A N/A",F8="#N/A Real Time")),0,  G8 - F8)</f>
        <v>1.7800000000000011</v>
      </c>
      <c r="I8" s="123">
        <f>IF(OR(F8=0,F8="#N/A N/A"),0,H8 / F8*100)</f>
        <v>1.0725476018317672</v>
      </c>
      <c r="J8" s="124">
        <v>601461</v>
      </c>
      <c r="K8" s="120" t="str">
        <f>CONCATENATE(D15,D8, " Curncy")</f>
        <v>EURGBp Curncy</v>
      </c>
      <c r="L8" s="120">
        <f>IF(D8 = D15,1,_xll.BDP(K8,$L$3))</f>
        <v>1</v>
      </c>
      <c r="M8" s="260">
        <f>IF(D8 = D15,1,_xll.BDP(K8,$M$3)*L8)</f>
        <v>0.86363000000000001</v>
      </c>
      <c r="N8" s="126">
        <f>H8*J8*R8/M8</f>
        <v>12396.51911119346</v>
      </c>
      <c r="O8" s="268">
        <f>N8 / U15</f>
        <v>9.8759445832154245E-4</v>
      </c>
      <c r="P8" s="128">
        <f>IF(OR(OR(J8=0,G8 = "#N/A N/A"),G8="#N/A Real Time"),0,G8*J8*R8/M8)</f>
        <v>1168197.8178154996</v>
      </c>
      <c r="Q8" s="273">
        <f>P8 / U15*100</f>
        <v>9.3066906988121012</v>
      </c>
      <c r="R8" s="120">
        <f>IF(EXACT(D8,UPPER(D8)),1,0.01)/T8</f>
        <v>0.01</v>
      </c>
      <c r="S8" s="120">
        <v>0</v>
      </c>
      <c r="T8" s="120">
        <v>1</v>
      </c>
      <c r="U8" s="120"/>
      <c r="V8" s="130">
        <f>_xll.BDH(C8,$V$3,$D$1,$D$1)</f>
        <v>163.68</v>
      </c>
      <c r="W8" s="130">
        <f>IF(OR(OR(F8="#N/A N/A",F8="#N/A Real Time"),OR(V8="#N/A N/A",V8="#N/A Real Time")),0,  F8 - V8)</f>
        <v>2.2800000000000011</v>
      </c>
      <c r="X8" s="177">
        <f>IF(OR(V8=0,V8="#N/A N/A"),0,W8 / V8*100)</f>
        <v>1.3929618768328453</v>
      </c>
      <c r="Y8" s="132">
        <v>601461</v>
      </c>
      <c r="Z8" s="133">
        <f>IF(D8 = D15,1,_xll.BDP(K8,$Z$3)*L8)</f>
        <v>0.86409000000000002</v>
      </c>
      <c r="AA8" s="278">
        <f>W8*Y8*R8/Z8 / AB15</f>
        <v>1.2663555958874926E-3</v>
      </c>
      <c r="AB8" s="135"/>
    </row>
    <row r="9" spans="1:28" x14ac:dyDescent="0.2">
      <c r="A9" s="209"/>
      <c r="B9" s="120">
        <v>26234</v>
      </c>
      <c r="C9" s="120" t="s">
        <v>1572</v>
      </c>
      <c r="D9" s="120" t="str">
        <f>_xll.BDP(C9,$D$3)</f>
        <v>CAD</v>
      </c>
      <c r="E9" s="120" t="s">
        <v>1573</v>
      </c>
      <c r="F9" s="121">
        <f>_xll.BDP(C9,$F$3)</f>
        <v>17.91</v>
      </c>
      <c r="G9" s="121">
        <f>_xll.BDP(C9,$G$3)</f>
        <v>17.91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195764</v>
      </c>
      <c r="K9" s="120" t="str">
        <f>CONCATENATE(D15,D9, " Curncy")</f>
        <v>EURCAD Curncy</v>
      </c>
      <c r="L9" s="120">
        <f>IF(D9 = D15,1,_xll.BDP(K9,$L$3))</f>
        <v>1</v>
      </c>
      <c r="M9" s="260">
        <f>IF(D9 = D15,1,_xll.BDP(K9,$M$3)*L9)</f>
        <v>1.5083800000000001</v>
      </c>
      <c r="N9" s="126">
        <f>H9*J9*R9/M9</f>
        <v>0</v>
      </c>
      <c r="O9" s="268">
        <f>N9 / U15</f>
        <v>0</v>
      </c>
      <c r="P9" s="128">
        <f>IF(OR(OR(J9=0,G9 = "#N/A N/A"),G9="#N/A Real Time"),0,G9*J9*R9/M9)</f>
        <v>2324436.3091528662</v>
      </c>
      <c r="Q9" s="273">
        <f>P9 / U15*100</f>
        <v>18.518104937763809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>IF(OR(OR(F9="#N/A N/A",F9="#N/A Real Time"),OR(V9="#N/A N/A",V9="#N/A Real Time")),0,  F9 - V9)</f>
        <v>-3.9999999999999147E-2</v>
      </c>
      <c r="X9" s="177">
        <f>IF(OR(V9=0,V9="#N/A N/A"),0,W9 / V9*100)</f>
        <v>-0.22284122562673619</v>
      </c>
      <c r="Y9" s="132">
        <v>195764</v>
      </c>
      <c r="Z9" s="133">
        <f>IF(D9 = D15,1,_xll.BDP(K9,$Z$3)*L9)</f>
        <v>1.5054799999999999</v>
      </c>
      <c r="AA9" s="278">
        <f>W9*Y9*R9/Z9 / AB15</f>
        <v>-4.1504020140005758E-4</v>
      </c>
      <c r="AB9" s="224"/>
    </row>
    <row r="10" spans="1:28" x14ac:dyDescent="0.2">
      <c r="A10" s="120"/>
      <c r="B10" s="120">
        <v>5993</v>
      </c>
      <c r="C10" s="120" t="s">
        <v>101</v>
      </c>
      <c r="D10" s="120" t="str">
        <f>_xll.BDP(C10,$D$3)</f>
        <v>GBp</v>
      </c>
      <c r="E10" s="120" t="s">
        <v>440</v>
      </c>
      <c r="F10" s="121">
        <f>_xll.BDP(C10,$F$3)</f>
        <v>668.1</v>
      </c>
      <c r="G10" s="121">
        <f>_xll.BDP(C10,$G$3)</f>
        <v>667</v>
      </c>
      <c r="H10" s="122">
        <f>IF(OR(OR(G10="#N/A N/A",G10="#N/A Real Time"),OR(F10="#N/A N/A",F10="#N/A Real Time")),0,  G10 - F10)</f>
        <v>-1.1000000000000227</v>
      </c>
      <c r="I10" s="123">
        <f>IF(OR(F10=0,F10="#N/A N/A"),0,H10 / F10*100)</f>
        <v>-0.16464601107618959</v>
      </c>
      <c r="J10" s="124">
        <v>79270</v>
      </c>
      <c r="K10" s="120" t="str">
        <f>CONCATENATE(D15,D10, " Curncy")</f>
        <v>EURGBp Curncy</v>
      </c>
      <c r="L10" s="120">
        <f>IF(D10 = D15,1,_xll.BDP(K10,$L$3))</f>
        <v>1</v>
      </c>
      <c r="M10" s="260">
        <f>IF(D10 = D15,1,_xll.BDP(K10,$M$3)*L10)</f>
        <v>0.86363000000000001</v>
      </c>
      <c r="N10" s="126">
        <f>H10*J10*R10/M10</f>
        <v>-1009.656913261487</v>
      </c>
      <c r="O10" s="268">
        <f>N10 / U15</f>
        <v>-8.0436416335833905E-5</v>
      </c>
      <c r="P10" s="128">
        <f>IF(OR(OR(J10=0,G10 = "#N/A N/A"),G10="#N/A Real Time"),0,G10*J10*R10/M10)</f>
        <v>612219.23740490724</v>
      </c>
      <c r="Q10" s="273">
        <f>P10 / U15*100</f>
        <v>4.8773717905454639</v>
      </c>
      <c r="R10" s="120">
        <f>IF(EXACT(D10,UPPER(D10)),1,0.01)/T10</f>
        <v>0.01</v>
      </c>
      <c r="S10" s="120">
        <v>0</v>
      </c>
      <c r="T10" s="120">
        <v>1</v>
      </c>
      <c r="U10" s="120"/>
      <c r="V10" s="130">
        <f>_xll.BDH(C10,$V$3,$D$1,$D$1)</f>
        <v>668.2</v>
      </c>
      <c r="W10" s="130">
        <f>IF(OR(OR(F10="#N/A N/A",F10="#N/A Real Time"),OR(V10="#N/A N/A",V10="#N/A Real Time")),0,  F10 - V10)</f>
        <v>-0.10000000000002274</v>
      </c>
      <c r="X10" s="177">
        <f>IF(OR(V10=0,V10="#N/A N/A"),0,W10 / V10*100)</f>
        <v>-1.4965579167917201E-2</v>
      </c>
      <c r="Y10" s="132">
        <v>79270</v>
      </c>
      <c r="Z10" s="133">
        <f>IF(D10 = D15,1,_xll.BDP(K10,$Z$3)*L10)</f>
        <v>0.86409000000000002</v>
      </c>
      <c r="AA10" s="278">
        <f>W10*Y10*R10/Z10 / AB15</f>
        <v>-7.3201876301107623E-6</v>
      </c>
      <c r="AB10" s="135"/>
    </row>
    <row r="11" spans="1:28" x14ac:dyDescent="0.2">
      <c r="A11" s="209"/>
      <c r="B11" s="120">
        <v>3746</v>
      </c>
      <c r="C11" s="120" t="s">
        <v>1087</v>
      </c>
      <c r="D11" s="120" t="str">
        <f>_xll.BDP(C11,$D$3)</f>
        <v>GBp</v>
      </c>
      <c r="E11" s="120" t="s">
        <v>1204</v>
      </c>
      <c r="F11" s="121">
        <f>_xll.BDP(C11,$F$3)</f>
        <v>145.05000000000001</v>
      </c>
      <c r="G11" s="121">
        <f>_xll.BDP(C11,$G$3)</f>
        <v>147.1</v>
      </c>
      <c r="H11" s="122">
        <f>IF(OR(OR(G11="#N/A N/A",G11="#N/A Real Time"),OR(F11="#N/A N/A",F11="#N/A Real Time")),0,  G11 - F11)</f>
        <v>2.0499999999999829</v>
      </c>
      <c r="I11" s="123">
        <f>IF(OR(F11=0,F11="#N/A N/A"),0,H11 / F11*100)</f>
        <v>1.4133057566356311</v>
      </c>
      <c r="J11" s="124">
        <v>361661</v>
      </c>
      <c r="K11" s="120" t="str">
        <f>CONCATENATE(D15,D11, " Curncy")</f>
        <v>EURGBp Curncy</v>
      </c>
      <c r="L11" s="120">
        <f>IF(D11 = D15,1,_xll.BDP(K11,$L$3))</f>
        <v>1</v>
      </c>
      <c r="M11" s="260">
        <f>IF(D11 = D15,1,_xll.BDP(K11,$M$3)*L11)</f>
        <v>0.86363000000000001</v>
      </c>
      <c r="N11" s="126">
        <f>H11*J11*R11/M11</f>
        <v>8584.7533087085194</v>
      </c>
      <c r="O11" s="268">
        <f>N11 / U15</f>
        <v>6.839222137835938E-4</v>
      </c>
      <c r="P11" s="128">
        <f>IF(OR(OR(J11=0,G11 = "#N/A N/A"),G11="#N/A Real Time"),0,G11*J11*R11/M11)</f>
        <v>616008.39595660183</v>
      </c>
      <c r="Q11" s="273">
        <f>P11 / U15*100</f>
        <v>4.9075589096374381</v>
      </c>
      <c r="R11" s="120">
        <f>IF(EXACT(D11,UPPER(D11)),1,0.01)/T11</f>
        <v>0.01</v>
      </c>
      <c r="S11" s="120">
        <v>0</v>
      </c>
      <c r="T11" s="120">
        <v>1</v>
      </c>
      <c r="U11" s="209"/>
      <c r="V11" s="130">
        <f>_xll.BDH(C11,$V$3,$D$1,$D$1)</f>
        <v>144.69999999999999</v>
      </c>
      <c r="W11" s="130">
        <f>IF(OR(OR(F11="#N/A N/A",F11="#N/A Real Time"),OR(V11="#N/A N/A",V11="#N/A Real Time")),0,  F11 - V11)</f>
        <v>0.35000000000002274</v>
      </c>
      <c r="X11" s="177">
        <f>IF(OR(V11=0,V11="#N/A N/A"),0,W11 / V11*100)</f>
        <v>0.24187975120941446</v>
      </c>
      <c r="Y11" s="132">
        <v>361661</v>
      </c>
      <c r="Z11" s="133">
        <f>IF(D11 = D15,1,_xll.BDP(K11,$Z$3)*L11)</f>
        <v>0.86409000000000002</v>
      </c>
      <c r="AA11" s="278">
        <f>W11*Y11*R11/Z11 / AB15</f>
        <v>1.1689153935569199E-4</v>
      </c>
      <c r="AB11" s="224"/>
    </row>
    <row r="12" spans="1:28" x14ac:dyDescent="0.2">
      <c r="A12" s="120"/>
      <c r="B12" s="120">
        <v>29069</v>
      </c>
      <c r="C12" s="120" t="s">
        <v>1658</v>
      </c>
      <c r="D12" s="120" t="str">
        <f>_xll.BDP(C12,$D$3)</f>
        <v>GBp</v>
      </c>
      <c r="E12" s="120" t="s">
        <v>1659</v>
      </c>
      <c r="F12" s="121">
        <f>_xll.BDP(C12,$F$3)</f>
        <v>1250</v>
      </c>
      <c r="G12" s="121">
        <f>_xll.BDP(C12,$G$3)</f>
        <v>1256</v>
      </c>
      <c r="H12" s="122">
        <f>IF(OR(OR(G12="#N/A N/A",G12="#N/A Real Time"),OR(F12="#N/A N/A",F12="#N/A Real Time")),0,  G12 - F12)</f>
        <v>6</v>
      </c>
      <c r="I12" s="123">
        <f>IF(OR(F12=0,F12="#N/A N/A"),0,H12 / F12*100)</f>
        <v>0.48</v>
      </c>
      <c r="J12" s="124">
        <v>13420</v>
      </c>
      <c r="K12" s="120" t="str">
        <f>CONCATENATE(D15,D12, " Curncy")</f>
        <v>EURGBp Curncy</v>
      </c>
      <c r="L12" s="120">
        <f>IF(D12 = D15,1,_xll.BDP(K12,$L$3))</f>
        <v>1</v>
      </c>
      <c r="M12" s="260">
        <f>IF(D12 = D15,1,_xll.BDP(K12,$M$3)*L12)</f>
        <v>0.86363000000000001</v>
      </c>
      <c r="N12" s="126">
        <f>H12*J12*R12/M12</f>
        <v>932.34371200629903</v>
      </c>
      <c r="O12" s="268">
        <f>N12 / U15</f>
        <v>7.4277099480041887E-5</v>
      </c>
      <c r="P12" s="128">
        <f>IF(OR(OR(J12=0,G12 = "#N/A N/A"),G12="#N/A Real Time"),0,G12*J12*R12/M12)</f>
        <v>195170.61704665193</v>
      </c>
      <c r="Q12" s="273">
        <f>P12 / U15*100</f>
        <v>1.554867282448877</v>
      </c>
      <c r="R12" s="120">
        <f>IF(EXACT(D12,UPPER(D12)),1,0.01)/T12</f>
        <v>0.01</v>
      </c>
      <c r="S12" s="120">
        <v>0</v>
      </c>
      <c r="T12" s="120">
        <v>1</v>
      </c>
      <c r="U12" s="120"/>
      <c r="V12" s="130">
        <f>_xll.BDH(C12,$V$3,$D$1,$D$1)</f>
        <v>1250</v>
      </c>
      <c r="W12" s="130">
        <f>IF(OR(OR(F12="#N/A N/A",F12="#N/A Real Time"),OR(V12="#N/A N/A",V12="#N/A Real Time")),0,  F12 - V12)</f>
        <v>0</v>
      </c>
      <c r="X12" s="177">
        <f>IF(OR(V12=0,V12="#N/A N/A"),0,W12 / V12*100)</f>
        <v>0</v>
      </c>
      <c r="Y12" s="132">
        <v>13420</v>
      </c>
      <c r="Z12" s="133">
        <f>IF(D12 = D15,1,_xll.BDP(K12,$Z$3)*L12)</f>
        <v>0.86409000000000002</v>
      </c>
      <c r="AA12" s="278">
        <f>W12*Y12*R12/Z12 / AB15</f>
        <v>0</v>
      </c>
      <c r="AB12" s="135"/>
    </row>
    <row r="13" spans="1:28" s="117" customFormat="1" ht="12" customHeight="1" x14ac:dyDescent="0.2">
      <c r="A13" s="120"/>
      <c r="B13" s="120">
        <v>3404</v>
      </c>
      <c r="C13" s="120" t="s">
        <v>81</v>
      </c>
      <c r="D13" s="120" t="str">
        <f>_xll.BDP(C13,$D$3)</f>
        <v>GBp</v>
      </c>
      <c r="E13" s="120" t="s">
        <v>337</v>
      </c>
      <c r="F13" s="121">
        <f>_xll.BDP(C13,$F$3)</f>
        <v>26</v>
      </c>
      <c r="G13" s="121">
        <f>_xll.BDP(C13,$G$3)</f>
        <v>26.3</v>
      </c>
      <c r="H13" s="122">
        <f>IF(OR(OR(G13="#N/A N/A",G13="#N/A Real Time"),OR(F13="#N/A N/A",F13="#N/A Real Time")),0,  G13 - F13)</f>
        <v>0.30000000000000071</v>
      </c>
      <c r="I13" s="123">
        <f>IF(OR(F13=0,F13="#N/A N/A"),0,H13 / F13*100)</f>
        <v>1.1538461538461564</v>
      </c>
      <c r="J13" s="124">
        <v>6011000</v>
      </c>
      <c r="K13" s="120" t="str">
        <f>CONCATENATE(D15,D13, " Curncy")</f>
        <v>EURGBp Curncy</v>
      </c>
      <c r="L13" s="120">
        <f>IF(D13 = D15,1,_xll.BDP(K13,$L$3))</f>
        <v>1</v>
      </c>
      <c r="M13" s="260">
        <f>IF(D13 = D15,1,_xll.BDP(K13,$M$3)*L13)</f>
        <v>0.86363000000000001</v>
      </c>
      <c r="N13" s="126">
        <f>H13*J13*R13/M13</f>
        <v>20880.46964556586</v>
      </c>
      <c r="O13" s="268">
        <f>N13 / U15</f>
        <v>1.6634860095921492E-3</v>
      </c>
      <c r="P13" s="128">
        <f>IF(OR(OR(J13=0,G13 = "#N/A N/A"),G13="#N/A Real Time"),0,G13*J13*R13/M13)</f>
        <v>1830521.1722612693</v>
      </c>
      <c r="Q13" s="273">
        <f>P13 / U15*100</f>
        <v>14.583227350757808</v>
      </c>
      <c r="R13" s="120">
        <f>IF(EXACT(D13,UPPER(D13)),1,0.01)/T13</f>
        <v>0.01</v>
      </c>
      <c r="S13" s="120">
        <v>0</v>
      </c>
      <c r="T13" s="120">
        <v>1</v>
      </c>
      <c r="U13" s="120"/>
      <c r="V13" s="130">
        <f>_xll.BDH(C13,$V$3,$D$1,$D$1)</f>
        <v>26</v>
      </c>
      <c r="W13" s="130">
        <f>IF(OR(OR(F13="#N/A N/A",F13="#N/A Real Time"),OR(V13="#N/A N/A",V13="#N/A Real Time")),0,  F13 - V13)</f>
        <v>0</v>
      </c>
      <c r="X13" s="177">
        <f>IF(OR(V13=0,V13="#N/A N/A"),0,W13 / V13*100)</f>
        <v>0</v>
      </c>
      <c r="Y13" s="132">
        <v>6011000</v>
      </c>
      <c r="Z13" s="133">
        <f>IF(D13 = D15,1,_xll.BDP(K13,$Z$3)*L13)</f>
        <v>0.86409000000000002</v>
      </c>
      <c r="AA13" s="278">
        <f>W13*Y13*R13/Z13 / AB15</f>
        <v>0</v>
      </c>
      <c r="AB13" s="135"/>
    </row>
    <row r="14" spans="1:28" x14ac:dyDescent="0.2">
      <c r="A14" s="209"/>
      <c r="B14" s="120">
        <v>113</v>
      </c>
      <c r="C14" s="120" t="s">
        <v>121</v>
      </c>
      <c r="D14" s="120" t="str">
        <f>_xll.BDP(C14,$D$3)</f>
        <v>SEK</v>
      </c>
      <c r="E14" s="120" t="s">
        <v>342</v>
      </c>
      <c r="F14" s="121">
        <f>_xll.BDP(C14,$F$3)</f>
        <v>91.4</v>
      </c>
      <c r="G14" s="121">
        <f>_xll.BDP(C14,$G$3)</f>
        <v>90.6</v>
      </c>
      <c r="H14" s="122">
        <f>IF(OR(OR(G14="#N/A N/A",G14="#N/A Real Time"),OR(F14="#N/A N/A",F14="#N/A Real Time")),0,  G14 - F14)</f>
        <v>-0.80000000000001137</v>
      </c>
      <c r="I14" s="123">
        <f>IF(OR(F14=0,F14="#N/A N/A"),0,H14 / F14*100)</f>
        <v>-0.87527352297594241</v>
      </c>
      <c r="J14" s="124">
        <v>161059</v>
      </c>
      <c r="K14" s="120" t="str">
        <f>CONCATENATE(D15,D14, " Curncy")</f>
        <v>EURSEK Curncy</v>
      </c>
      <c r="L14" s="120">
        <f>IF(D14 = D15,1,_xll.BDP(K14,$L$3))</f>
        <v>1</v>
      </c>
      <c r="M14" s="260">
        <f>IF(D14 = D15,1,_xll.BDP(K14,$M$3)*L14)</f>
        <v>10.462999999999999</v>
      </c>
      <c r="N14" s="126">
        <f>H14*J14*R14/M14</f>
        <v>-12314.556054669009</v>
      </c>
      <c r="O14" s="268">
        <f>N14 / U15</f>
        <v>-9.8106470108206439E-4</v>
      </c>
      <c r="P14" s="128">
        <f>IF(OR(OR(J14=0,G14 = "#N/A N/A"),G14="#N/A Real Time"),0,G14*J14*R14/M14)</f>
        <v>1394623.4731912452</v>
      </c>
      <c r="Q14" s="273">
        <f>P14 / U15*100</f>
        <v>11.110557739754221</v>
      </c>
      <c r="R14" s="120">
        <f>IF(EXACT(D14,UPPER(D14)),1,0.01)/T14</f>
        <v>1</v>
      </c>
      <c r="S14" s="120">
        <v>0</v>
      </c>
      <c r="T14" s="120">
        <v>1</v>
      </c>
      <c r="U14" s="209"/>
      <c r="V14" s="130">
        <f>_xll.BDH(C14,$V$3,$D$1,$D$1)</f>
        <v>91.36</v>
      </c>
      <c r="W14" s="130">
        <f>IF(OR(OR(F14="#N/A N/A",F14="#N/A Real Time"),OR(V14="#N/A N/A",V14="#N/A Real Time")),0,  F14 - V14)</f>
        <v>4.0000000000006253E-2</v>
      </c>
      <c r="X14" s="177">
        <f>IF(OR(V14=0,V14="#N/A N/A"),0,W14 / V14*100)</f>
        <v>4.3782837127852733E-2</v>
      </c>
      <c r="Y14" s="132">
        <v>161059</v>
      </c>
      <c r="Z14" s="133">
        <f>IF(D14 = D15,1,_xll.BDP(K14,$Z$3)*L14)</f>
        <v>10.473599999999999</v>
      </c>
      <c r="AA14" s="278">
        <f>W14*Y14*R14/Z14 / AB15</f>
        <v>4.9081897018726808E-5</v>
      </c>
      <c r="AB14" s="224"/>
    </row>
    <row r="15" spans="1:28" ht="12.75" thickBot="1" x14ac:dyDescent="0.25">
      <c r="A15" s="161" t="s">
        <v>1367</v>
      </c>
      <c r="B15" s="161"/>
      <c r="C15" s="161"/>
      <c r="D15" s="161" t="s">
        <v>6</v>
      </c>
      <c r="E15" s="161" t="s">
        <v>1368</v>
      </c>
      <c r="F15" s="162"/>
      <c r="G15" s="162"/>
      <c r="H15" s="163"/>
      <c r="I15" s="164"/>
      <c r="J15" s="165"/>
      <c r="K15" s="161"/>
      <c r="L15" s="161"/>
      <c r="M15" s="266"/>
      <c r="N15" s="167">
        <f xml:space="preserve"> SUM(N5:N14)</f>
        <v>24839.357027284626</v>
      </c>
      <c r="O15" s="272">
        <f xml:space="preserve"> SUM(O5:O14)</f>
        <v>1.9788790004982978E-3</v>
      </c>
      <c r="P15" s="168">
        <f xml:space="preserve"> SUM(P5:P14)</f>
        <v>11038423.072004233</v>
      </c>
      <c r="Q15" s="277">
        <f xml:space="preserve"> SUM(Q5:Q14)</f>
        <v>87.939891486768403</v>
      </c>
      <c r="R15" s="161"/>
      <c r="S15" s="161"/>
      <c r="T15" s="161"/>
      <c r="U15" s="161">
        <v>12552236.40304934</v>
      </c>
      <c r="V15" s="162"/>
      <c r="W15" s="162"/>
      <c r="X15" s="164"/>
      <c r="Y15" s="165"/>
      <c r="Z15" s="166"/>
      <c r="AA15" s="272">
        <f xml:space="preserve"> SUM(AA5:AA14)</f>
        <v>2.4371547640405665E-4</v>
      </c>
      <c r="AB15" s="161">
        <v>12532210.06968919</v>
      </c>
    </row>
    <row r="16" spans="1:28" ht="12.7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1329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1328</v>
      </c>
      <c r="P4" s="242" t="s">
        <v>16</v>
      </c>
      <c r="Q4" s="261" t="s">
        <v>1328</v>
      </c>
      <c r="R4" s="242" t="s">
        <v>15</v>
      </c>
      <c r="S4" s="242" t="s">
        <v>1332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1328</v>
      </c>
      <c r="AB4" s="242" t="s">
        <v>274</v>
      </c>
    </row>
    <row r="5" spans="1:28" x14ac:dyDescent="0.2">
      <c r="A5" s="209"/>
      <c r="B5" s="209"/>
      <c r="C5" s="209"/>
      <c r="D5" s="209"/>
      <c r="E5" s="209"/>
      <c r="F5" s="230"/>
      <c r="G5" s="230"/>
      <c r="H5" s="226"/>
      <c r="I5" s="227"/>
      <c r="J5" s="231"/>
      <c r="K5" s="209"/>
      <c r="L5" s="209"/>
      <c r="M5" s="281"/>
      <c r="N5" s="231"/>
      <c r="O5" s="282"/>
      <c r="P5" s="232"/>
      <c r="Q5" s="283"/>
      <c r="R5" s="209"/>
      <c r="S5" s="209"/>
      <c r="T5" s="209"/>
      <c r="U5" s="209"/>
      <c r="V5" s="228"/>
      <c r="W5" s="228"/>
      <c r="X5" s="229"/>
      <c r="Y5" s="233"/>
      <c r="Z5" s="234"/>
      <c r="AA5" s="284"/>
      <c r="AB5" s="224"/>
    </row>
    <row r="6" spans="1:28" x14ac:dyDescent="0.2">
      <c r="A6" s="209"/>
      <c r="B6" s="120">
        <v>26234</v>
      </c>
      <c r="C6" s="120" t="s">
        <v>1572</v>
      </c>
      <c r="D6" s="120" t="str">
        <f>_xll.BDP(C6,$D$3)</f>
        <v>CAD</v>
      </c>
      <c r="E6" s="120" t="s">
        <v>1573</v>
      </c>
      <c r="F6" s="121">
        <f>_xll.BDP(C6,$F$3)</f>
        <v>17.91</v>
      </c>
      <c r="G6" s="121">
        <f>_xll.BDP(C6,$G$3)</f>
        <v>17.91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670412</v>
      </c>
      <c r="K6" s="120" t="str">
        <f>CONCATENATE(D78,D6, " Curncy")</f>
        <v>USDCAD Curncy</v>
      </c>
      <c r="L6" s="120">
        <f>IF(D6 = D78,1,_xll.BDP(K6,$L$3))</f>
        <v>1</v>
      </c>
      <c r="M6" s="260">
        <f>IF(D6 = D78,1,_xll.BDP(K6,$M$3)*L6)</f>
        <v>1.3332999999999999</v>
      </c>
      <c r="N6" s="126">
        <f>H6*J6*R6/M6</f>
        <v>0</v>
      </c>
      <c r="O6" s="268">
        <f>N6 / U78</f>
        <v>0</v>
      </c>
      <c r="P6" s="128">
        <f>IF(OR(OR(J6=0,G6 = "#N/A N/A"),G6="#N/A Real Time"),0,G6*J6*R6/M6)</f>
        <v>9005534.3283582088</v>
      </c>
      <c r="Q6" s="273">
        <f>P6 / U78*100</f>
        <v>4.8749248553502822</v>
      </c>
      <c r="R6" s="120">
        <f>IF(EXACT(D6,UPPER(D6)),1,0.01)/T6</f>
        <v>1</v>
      </c>
      <c r="S6" s="120">
        <v>0</v>
      </c>
      <c r="T6" s="120">
        <v>1</v>
      </c>
      <c r="U6" s="209"/>
      <c r="V6" s="130">
        <f>_xll.BDH(C6,$V$3,$D$1,$D$1)</f>
        <v>17.95</v>
      </c>
      <c r="W6" s="130">
        <f>IF(OR(OR(F6="#N/A N/A",F6="#N/A Real Time"),OR(V6="#N/A N/A",V6="#N/A Real Time")),0,  F6 - V6)</f>
        <v>-3.9999999999999147E-2</v>
      </c>
      <c r="X6" s="177">
        <f>IF(OR(V6=0,V6="#N/A N/A"),0,W6 / V6*100)</f>
        <v>-0.22284122562673619</v>
      </c>
      <c r="Y6" s="132">
        <v>670412</v>
      </c>
      <c r="Z6" s="133">
        <f>IF(D6 = D78,1,_xll.BDP(K6,$Z$3)*L6)</f>
        <v>1.3323</v>
      </c>
      <c r="AA6" s="278">
        <f>W6*Y6*R6/Z6 / AB78</f>
        <v>-1.0921918338009624E-4</v>
      </c>
      <c r="AB6" s="224"/>
    </row>
    <row r="7" spans="1:28" x14ac:dyDescent="0.2">
      <c r="A7" s="102" t="s">
        <v>1577</v>
      </c>
      <c r="B7" s="102"/>
      <c r="C7" s="102"/>
      <c r="D7" s="102"/>
      <c r="E7" s="102" t="s">
        <v>197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9005534.3283582088</v>
      </c>
      <c r="Q7" s="275">
        <f xml:space="preserve"> SUM(Q5:Q6)</f>
        <v>4.8749248553502822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-1.0921918338009624E-4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120"/>
      <c r="B9" s="120">
        <v>1575</v>
      </c>
      <c r="C9" s="120" t="s">
        <v>182</v>
      </c>
      <c r="D9" s="120" t="str">
        <f>_xll.BDP(C9,$D$3)</f>
        <v>EUR</v>
      </c>
      <c r="E9" s="120" t="s">
        <v>375</v>
      </c>
      <c r="F9" s="121">
        <f>_xll.BDP(C9,$F$3)</f>
        <v>64.2</v>
      </c>
      <c r="G9" s="121">
        <f>_xll.BDP(C9,$G$3)</f>
        <v>64.400000000000006</v>
      </c>
      <c r="H9" s="122">
        <f>IF(OR(OR(G9="#N/A N/A",G9="#N/A Real Time"),OR(F9="#N/A N/A",F9="#N/A Real Time")),0,  G9 - F9)</f>
        <v>0.20000000000000284</v>
      </c>
      <c r="I9" s="123">
        <f>IF(OR(F9=0,F9="#N/A N/A"),0,H9 / F9*100)</f>
        <v>0.31152647975078324</v>
      </c>
      <c r="J9" s="124">
        <v>5786</v>
      </c>
      <c r="K9" s="120" t="str">
        <f>CONCATENATE(D78,D9, " Curncy")</f>
        <v>USDEUR Curncy</v>
      </c>
      <c r="L9" s="120">
        <f>IF(D9 = D78,1,_xll.BDP(K9,$L$3))</f>
        <v>1</v>
      </c>
      <c r="M9" s="260">
        <f>IF(D9 = D78,1,_xll.BDP(K9,$M$3)*L9)</f>
        <v>0.88390000000000002</v>
      </c>
      <c r="N9" s="126">
        <f>H9*J9*R9/M9</f>
        <v>1309.1978730625822</v>
      </c>
      <c r="O9" s="268">
        <f>N9 / U78</f>
        <v>7.0870211797061095E-6</v>
      </c>
      <c r="P9" s="128">
        <f>IF(OR(OR(J9=0,G9 = "#N/A N/A"),G9="#N/A Real Time"),0,G9*J9*R9/M9)</f>
        <v>421561.71512614551</v>
      </c>
      <c r="Q9" s="273">
        <f>P9 / U78*100</f>
        <v>0.22820208198653349</v>
      </c>
      <c r="R9" s="120">
        <f>IF(EXACT(D9,UPPER(D9)),1,0.01)/T9</f>
        <v>1</v>
      </c>
      <c r="S9" s="120">
        <v>0</v>
      </c>
      <c r="T9" s="120">
        <v>1</v>
      </c>
      <c r="U9" s="120"/>
      <c r="V9" s="130">
        <f>_xll.BDH(C9,$V$3,$D$1,$D$1)</f>
        <v>65</v>
      </c>
      <c r="W9" s="130">
        <f>IF(OR(OR(F9="#N/A N/A",F9="#N/A Real Time"),OR(V9="#N/A N/A",V9="#N/A Real Time")),0,  F9 - V9)</f>
        <v>-0.79999999999999716</v>
      </c>
      <c r="X9" s="177">
        <f>IF(OR(V9=0,V9="#N/A N/A"),0,W9 / V9*100)</f>
        <v>-1.2307692307692264</v>
      </c>
      <c r="Y9" s="132">
        <v>5786</v>
      </c>
      <c r="Z9" s="133">
        <f>IF(D9 = D78,1,_xll.BDP(K9,$Z$3)*L9)</f>
        <v>0.88500000000000001</v>
      </c>
      <c r="AA9" s="278">
        <f>W9*Y9*R9/Z9 / AB78</f>
        <v>-2.8380780047123245E-5</v>
      </c>
      <c r="AB9" s="135"/>
    </row>
    <row r="10" spans="1:28" x14ac:dyDescent="0.2">
      <c r="A10" s="120"/>
      <c r="B10" s="120">
        <v>3988</v>
      </c>
      <c r="C10" s="120" t="s">
        <v>176</v>
      </c>
      <c r="D10" s="120" t="str">
        <f>_xll.BDP(C10,$D$3)</f>
        <v>EUR</v>
      </c>
      <c r="E10" s="120" t="s">
        <v>370</v>
      </c>
      <c r="F10" s="121">
        <f>_xll.BDP(C10,$F$3)</f>
        <v>26.28</v>
      </c>
      <c r="G10" s="121">
        <f>_xll.BDP(C10,$G$3)</f>
        <v>26.54</v>
      </c>
      <c r="H10" s="122">
        <f>IF(OR(OR(G10="#N/A N/A",G10="#N/A Real Time"),OR(F10="#N/A N/A",F10="#N/A Real Time")),0,  G10 - F10)</f>
        <v>0.25999999999999801</v>
      </c>
      <c r="I10" s="123">
        <f>IF(OR(F10=0,F10="#N/A N/A"),0,H10 / F10*100)</f>
        <v>0.98934550989344738</v>
      </c>
      <c r="J10" s="124">
        <v>126206</v>
      </c>
      <c r="K10" s="120" t="str">
        <f>CONCATENATE(D78,D10, " Curncy")</f>
        <v>USDEUR Curncy</v>
      </c>
      <c r="L10" s="120">
        <f>IF(D10 = D78,1,_xll.BDP(K10,$L$3))</f>
        <v>1</v>
      </c>
      <c r="M10" s="260">
        <f>IF(D10 = D78,1,_xll.BDP(K10,$M$3)*L10)</f>
        <v>0.88390000000000002</v>
      </c>
      <c r="N10" s="126">
        <f>H10*J10*R10/M10</f>
        <v>37123.611268242734</v>
      </c>
      <c r="O10" s="268">
        <f>N10 / U78</f>
        <v>2.0095955297403401E-4</v>
      </c>
      <c r="P10" s="128">
        <f>IF(OR(OR(J10=0,G10 = "#N/A N/A"),G10="#N/A Real Time"),0,G10*J10*R10/M10)</f>
        <v>3789464.0117660365</v>
      </c>
      <c r="Q10" s="273">
        <f>P10 / U78*100</f>
        <v>2.0513332830503472</v>
      </c>
      <c r="R10" s="120">
        <f>IF(EXACT(D10,UPPER(D10)),1,0.01)/T10</f>
        <v>1</v>
      </c>
      <c r="S10" s="120">
        <v>0</v>
      </c>
      <c r="T10" s="120">
        <v>1</v>
      </c>
      <c r="U10" s="120"/>
      <c r="V10" s="130">
        <f>_xll.BDH(C10,$V$3,$D$1,$D$1)</f>
        <v>26.32</v>
      </c>
      <c r="W10" s="130">
        <f>IF(OR(OR(F10="#N/A N/A",F10="#N/A Real Time"),OR(V10="#N/A N/A",V10="#N/A Real Time")),0,  F10 - V10)</f>
        <v>-3.9999999999999147E-2</v>
      </c>
      <c r="X10" s="177">
        <f>IF(OR(V10=0,V10="#N/A N/A"),0,W10 / V10*100)</f>
        <v>-0.15197568389057428</v>
      </c>
      <c r="Y10" s="132">
        <v>126206</v>
      </c>
      <c r="Z10" s="133">
        <f>IF(D10 = D78,1,_xll.BDP(K10,$Z$3)*L10)</f>
        <v>0.88500000000000001</v>
      </c>
      <c r="AA10" s="278">
        <f>W10*Y10*R10/Z10 / AB78</f>
        <v>-3.0952512328268003E-5</v>
      </c>
      <c r="AB10" s="135"/>
    </row>
    <row r="11" spans="1:28" x14ac:dyDescent="0.2">
      <c r="A11" s="102" t="s">
        <v>1425</v>
      </c>
      <c r="B11" s="102"/>
      <c r="C11" s="102"/>
      <c r="D11" s="102"/>
      <c r="E11" s="102" t="s">
        <v>175</v>
      </c>
      <c r="F11" s="136"/>
      <c r="G11" s="136"/>
      <c r="H11" s="137"/>
      <c r="I11" s="138"/>
      <c r="J11" s="139"/>
      <c r="K11" s="102"/>
      <c r="L11" s="102"/>
      <c r="M11" s="263"/>
      <c r="N11" s="158">
        <f xml:space="preserve"> SUM(N8:N10)</f>
        <v>38432.809141305319</v>
      </c>
      <c r="O11" s="270">
        <f xml:space="preserve"> SUM(O8:O10)</f>
        <v>2.080465741537401E-4</v>
      </c>
      <c r="P11" s="141">
        <f xml:space="preserve"> SUM(P8:P10)</f>
        <v>4211025.7268921817</v>
      </c>
      <c r="Q11" s="275">
        <f xml:space="preserve"> SUM(Q8:Q10)</f>
        <v>2.2795353650368808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280">
        <f xml:space="preserve"> SUM(AA8:AA10)</f>
        <v>-5.9333292375391248E-5</v>
      </c>
      <c r="AB11" s="171"/>
    </row>
    <row r="12" spans="1:28" x14ac:dyDescent="0.2">
      <c r="A12" s="209"/>
      <c r="B12" s="209"/>
      <c r="C12" s="209"/>
      <c r="D12" s="209"/>
      <c r="E12" s="209"/>
      <c r="F12" s="210"/>
      <c r="G12" s="210"/>
      <c r="H12" s="211"/>
      <c r="I12" s="212"/>
      <c r="J12" s="213"/>
      <c r="K12" s="209"/>
      <c r="L12" s="209"/>
      <c r="M12" s="262"/>
      <c r="N12" s="214"/>
      <c r="O12" s="269"/>
      <c r="P12" s="216"/>
      <c r="Q12" s="274"/>
      <c r="R12" s="209"/>
      <c r="S12" s="209"/>
      <c r="T12" s="209"/>
      <c r="U12" s="209"/>
      <c r="V12" s="219"/>
      <c r="W12" s="219"/>
      <c r="X12" s="220"/>
      <c r="Y12" s="221"/>
      <c r="Z12" s="222"/>
      <c r="AA12" s="279"/>
      <c r="AB12" s="224"/>
    </row>
    <row r="13" spans="1:28" x14ac:dyDescent="0.2">
      <c r="A13" s="209"/>
      <c r="B13" s="120">
        <v>26542</v>
      </c>
      <c r="C13" s="120" t="s">
        <v>148</v>
      </c>
      <c r="D13" s="120" t="str">
        <f>_xll.BDP(C13,$D$3)</f>
        <v>USD</v>
      </c>
      <c r="E13" s="120" t="s">
        <v>355</v>
      </c>
      <c r="F13" s="121">
        <f>_xll.BDP(C13,$F$3)</f>
        <v>135.44</v>
      </c>
      <c r="G13" s="121">
        <f>_xll.BDP(C13,$G$3)</f>
        <v>135.09700000000001</v>
      </c>
      <c r="H13" s="122">
        <f>IF(OR(OR(G13="#N/A N/A",G13="#N/A Real Time"),OR(F13="#N/A N/A",F13="#N/A Real Time")),0,  G13 - F13)</f>
        <v>-0.34299999999998931</v>
      </c>
      <c r="I13" s="123">
        <f>IF(OR(F13=0,F13="#N/A N/A"),0,H13 / F13*100)</f>
        <v>-0.25324867099822013</v>
      </c>
      <c r="J13" s="124">
        <v>220000</v>
      </c>
      <c r="K13" s="120" t="str">
        <f>CONCATENATE(D78,D13, " Curncy")</f>
        <v>USDUSD Curncy</v>
      </c>
      <c r="L13" s="120">
        <f>IF(D13 = D78,1,_xll.BDP(K13,$L$3))</f>
        <v>1</v>
      </c>
      <c r="M13" s="260">
        <f>IF(D13 = D78,1,_xll.BDP(K13,$M$3)*L13)</f>
        <v>1</v>
      </c>
      <c r="N13" s="126">
        <f>H13*J13*R13/M13</f>
        <v>-754.59999999997649</v>
      </c>
      <c r="O13" s="268">
        <f>N13 / U78</f>
        <v>-4.0848417891910408E-6</v>
      </c>
      <c r="P13" s="128">
        <f>IF(OR(OR(J13=0,G13 = "#N/A N/A"),G13="#N/A Real Time"),0,G13*J13*R13/M13)</f>
        <v>297213.40000000002</v>
      </c>
      <c r="Q13" s="273">
        <f>P13 / U78*100</f>
        <v>0.16088917527532343</v>
      </c>
      <c r="R13" s="120">
        <f>IF(EXACT(D13,UPPER(D13)),1,0.01)/T13</f>
        <v>0.01</v>
      </c>
      <c r="S13" s="120">
        <v>4</v>
      </c>
      <c r="T13" s="120">
        <v>100</v>
      </c>
      <c r="U13" s="209"/>
      <c r="V13" s="130" t="str">
        <f>_xll.BDH(C13,$V$3,$D$1,$D$1)</f>
        <v>#N/A N/A</v>
      </c>
      <c r="W13" s="130">
        <f>IF(OR(OR(F13="#N/A N/A",F13="#N/A Real Time"),OR(V13="#N/A N/A",V13="#N/A Real Time")),0,  F13 - V13)</f>
        <v>0</v>
      </c>
      <c r="X13" s="177">
        <f>IF(OR(V13=0,V13="#N/A N/A"),0,W13 / V13*100)</f>
        <v>0</v>
      </c>
      <c r="Y13" s="132">
        <v>220000</v>
      </c>
      <c r="Z13" s="133">
        <f>IF(D13 = D78,1,_xll.BDP(K13,$Z$3)*L13)</f>
        <v>1</v>
      </c>
      <c r="AA13" s="278">
        <f>W13*Y13*R13/Z13 / AB78</f>
        <v>0</v>
      </c>
      <c r="AB13" s="224"/>
    </row>
    <row r="14" spans="1:28" x14ac:dyDescent="0.2">
      <c r="A14" s="102" t="s">
        <v>1562</v>
      </c>
      <c r="B14" s="102"/>
      <c r="C14" s="102"/>
      <c r="D14" s="102"/>
      <c r="E14" s="102" t="s">
        <v>161</v>
      </c>
      <c r="F14" s="136"/>
      <c r="G14" s="136"/>
      <c r="H14" s="137"/>
      <c r="I14" s="138"/>
      <c r="J14" s="139"/>
      <c r="K14" s="102"/>
      <c r="L14" s="102"/>
      <c r="M14" s="263"/>
      <c r="N14" s="158">
        <f xml:space="preserve"> SUM(N12:N13)</f>
        <v>-754.59999999997649</v>
      </c>
      <c r="O14" s="270">
        <f xml:space="preserve"> SUM(O12:O13)</f>
        <v>-4.0848417891910408E-6</v>
      </c>
      <c r="P14" s="141">
        <f xml:space="preserve"> SUM(P12:P13)</f>
        <v>297213.40000000002</v>
      </c>
      <c r="Q14" s="275">
        <f xml:space="preserve"> SUM(Q12:Q13)</f>
        <v>0.16088917527532343</v>
      </c>
      <c r="R14" s="102"/>
      <c r="S14" s="102"/>
      <c r="T14" s="102"/>
      <c r="U14" s="102"/>
      <c r="V14" s="144"/>
      <c r="W14" s="144"/>
      <c r="X14" s="178"/>
      <c r="Y14" s="145"/>
      <c r="Z14" s="146"/>
      <c r="AA14" s="280">
        <f xml:space="preserve"> SUM(AA12:AA13)</f>
        <v>0</v>
      </c>
      <c r="AB14" s="171"/>
    </row>
    <row r="15" spans="1:28" x14ac:dyDescent="0.2">
      <c r="A15" s="209"/>
      <c r="B15" s="209"/>
      <c r="C15" s="209"/>
      <c r="D15" s="209"/>
      <c r="E15" s="209"/>
      <c r="F15" s="210"/>
      <c r="G15" s="210"/>
      <c r="H15" s="211"/>
      <c r="I15" s="212"/>
      <c r="J15" s="213"/>
      <c r="K15" s="209"/>
      <c r="L15" s="209"/>
      <c r="M15" s="262"/>
      <c r="N15" s="214"/>
      <c r="O15" s="269"/>
      <c r="P15" s="216"/>
      <c r="Q15" s="274"/>
      <c r="R15" s="209"/>
      <c r="S15" s="209"/>
      <c r="T15" s="209"/>
      <c r="U15" s="209"/>
      <c r="V15" s="219"/>
      <c r="W15" s="219"/>
      <c r="X15" s="220"/>
      <c r="Y15" s="221"/>
      <c r="Z15" s="222"/>
      <c r="AA15" s="279"/>
      <c r="AB15" s="224"/>
    </row>
    <row r="16" spans="1:28" x14ac:dyDescent="0.2">
      <c r="A16" s="209"/>
      <c r="B16" s="120">
        <v>6885</v>
      </c>
      <c r="C16" s="120" t="s">
        <v>1479</v>
      </c>
      <c r="D16" s="120" t="str">
        <f>_xll.BDP(C16,$D$3)</f>
        <v>EUR</v>
      </c>
      <c r="E16" s="120" t="s">
        <v>1480</v>
      </c>
      <c r="F16" s="121">
        <f>_xll.BDP(C16,$F$3)</f>
        <v>1.64</v>
      </c>
      <c r="G16" s="121">
        <f>_xll.BDP(C16,$G$3)</f>
        <v>1.6419999999999999</v>
      </c>
      <c r="H16" s="122">
        <f>IF(OR(OR(G16="#N/A N/A",G16="#N/A Real Time"),OR(F16="#N/A N/A",F16="#N/A Real Time")),0,  G16 - F16)</f>
        <v>2.0000000000000018E-3</v>
      </c>
      <c r="I16" s="123">
        <f>IF(OR(F16=0,F16="#N/A N/A"),0,H16 / F16*100)</f>
        <v>0.12195121951219523</v>
      </c>
      <c r="J16" s="124">
        <v>283300</v>
      </c>
      <c r="K16" s="120" t="str">
        <f>CONCATENATE(D78,D16, " Curncy")</f>
        <v>USDEUR Curncy</v>
      </c>
      <c r="L16" s="120">
        <f>IF(D16 = D78,1,_xll.BDP(K16,$L$3))</f>
        <v>1</v>
      </c>
      <c r="M16" s="260">
        <f>IF(D16 = D78,1,_xll.BDP(K16,$M$3)*L16)</f>
        <v>0.88390000000000002</v>
      </c>
      <c r="N16" s="126">
        <f>H16*J16*R16/M16</f>
        <v>641.02274012897442</v>
      </c>
      <c r="O16" s="268">
        <f>N16 / U78</f>
        <v>3.4700191846019947E-6</v>
      </c>
      <c r="P16" s="128">
        <f>IF(OR(OR(J16=0,G16 = "#N/A N/A"),G16="#N/A Real Time"),0,G16*J16*R16/M16)</f>
        <v>526279.66964588745</v>
      </c>
      <c r="Q16" s="273">
        <f>P16 / U78*100</f>
        <v>0.28488857505582349</v>
      </c>
      <c r="R16" s="120">
        <f>IF(EXACT(D16,UPPER(D16)),1,0.01)/T16</f>
        <v>1</v>
      </c>
      <c r="S16" s="120">
        <v>0</v>
      </c>
      <c r="T16" s="120">
        <v>1</v>
      </c>
      <c r="U16" s="209"/>
      <c r="V16" s="130">
        <f>_xll.BDH(C16,$V$3,$D$1,$D$1)</f>
        <v>1.649</v>
      </c>
      <c r="W16" s="130">
        <f>IF(OR(OR(F16="#N/A N/A",F16="#N/A Real Time"),OR(V16="#N/A N/A",V16="#N/A Real Time")),0,  F16 - V16)</f>
        <v>-9.000000000000119E-3</v>
      </c>
      <c r="X16" s="177">
        <f>IF(OR(V16=0,V16="#N/A N/A"),0,W16 / V16*100)</f>
        <v>-0.54578532443906114</v>
      </c>
      <c r="Y16" s="132">
        <v>283300</v>
      </c>
      <c r="Z16" s="133">
        <f>IF(D16 = D78,1,_xll.BDP(K16,$Z$3)*L16)</f>
        <v>0.88500000000000001</v>
      </c>
      <c r="AA16" s="278">
        <f>W16*Y16*R16/Z16 / AB78</f>
        <v>-1.5633096026216591E-5</v>
      </c>
      <c r="AB16" s="224"/>
    </row>
    <row r="17" spans="1:28" x14ac:dyDescent="0.2">
      <c r="A17" s="102" t="s">
        <v>1555</v>
      </c>
      <c r="B17" s="102"/>
      <c r="C17" s="102"/>
      <c r="D17" s="102"/>
      <c r="E17" s="102" t="s">
        <v>150</v>
      </c>
      <c r="F17" s="136"/>
      <c r="G17" s="136"/>
      <c r="H17" s="137"/>
      <c r="I17" s="138"/>
      <c r="J17" s="139"/>
      <c r="K17" s="102"/>
      <c r="L17" s="102"/>
      <c r="M17" s="263"/>
      <c r="N17" s="158">
        <f xml:space="preserve"> SUM(N15:N16)</f>
        <v>641.02274012897442</v>
      </c>
      <c r="O17" s="270">
        <f xml:space="preserve"> SUM(O15:O16)</f>
        <v>3.4700191846019947E-6</v>
      </c>
      <c r="P17" s="141">
        <f xml:space="preserve"> SUM(P15:P16)</f>
        <v>526279.66964588745</v>
      </c>
      <c r="Q17" s="275">
        <f xml:space="preserve"> SUM(Q15:Q16)</f>
        <v>0.28488857505582349</v>
      </c>
      <c r="R17" s="102"/>
      <c r="S17" s="102"/>
      <c r="T17" s="102"/>
      <c r="U17" s="102"/>
      <c r="V17" s="144"/>
      <c r="W17" s="144"/>
      <c r="X17" s="178"/>
      <c r="Y17" s="145"/>
      <c r="Z17" s="146"/>
      <c r="AA17" s="280">
        <f xml:space="preserve"> SUM(AA15:AA16)</f>
        <v>-1.5633096026216591E-5</v>
      </c>
      <c r="AB17" s="171"/>
    </row>
    <row r="18" spans="1:28" x14ac:dyDescent="0.2">
      <c r="A18" s="120"/>
      <c r="B18" s="120"/>
      <c r="C18" s="120"/>
      <c r="D18" s="120"/>
      <c r="E18" s="120"/>
      <c r="F18" s="121"/>
      <c r="G18" s="121"/>
      <c r="H18" s="122"/>
      <c r="I18" s="123"/>
      <c r="J18" s="124"/>
      <c r="K18" s="120"/>
      <c r="L18" s="120"/>
      <c r="M18" s="260"/>
      <c r="N18" s="126"/>
      <c r="O18" s="268"/>
      <c r="P18" s="128"/>
      <c r="Q18" s="273"/>
      <c r="R18" s="120"/>
      <c r="S18" s="120"/>
      <c r="T18" s="120"/>
      <c r="U18" s="120"/>
      <c r="V18" s="130"/>
      <c r="W18" s="130"/>
      <c r="X18" s="131"/>
      <c r="Y18" s="132"/>
      <c r="Z18" s="133"/>
      <c r="AA18" s="278"/>
      <c r="AB18" s="135"/>
    </row>
    <row r="19" spans="1:28" x14ac:dyDescent="0.2">
      <c r="A19" s="120"/>
      <c r="B19" s="120">
        <v>25510</v>
      </c>
      <c r="C19" s="120" t="s">
        <v>1652</v>
      </c>
      <c r="D19" s="120" t="str">
        <f>_xll.BDP(C19,$D$3)</f>
        <v>JPY</v>
      </c>
      <c r="E19" s="120" t="s">
        <v>1653</v>
      </c>
      <c r="F19" s="121">
        <f>_xll.BDP(C19,$F$3)</f>
        <v>3550</v>
      </c>
      <c r="G19" s="121">
        <f>_xll.BDP(C19,$G$3)</f>
        <v>3580</v>
      </c>
      <c r="H19" s="122">
        <f>IF(OR(OR(G19="#N/A N/A",G19="#N/A Real Time"),OR(F19="#N/A N/A",F19="#N/A Real Time")),0,  G19 - F19)</f>
        <v>30</v>
      </c>
      <c r="I19" s="123">
        <f>IF(OR(F19=0,F19="#N/A N/A"),0,H19 / F19*100)</f>
        <v>0.84507042253521114</v>
      </c>
      <c r="J19" s="124">
        <v>16441</v>
      </c>
      <c r="K19" s="120" t="str">
        <f>CONCATENATE(D78,D19, " Curncy")</f>
        <v>USDJPY Curncy</v>
      </c>
      <c r="L19" s="120">
        <f>IF(D19 = D78,1,_xll.BDP(K19,$L$3))</f>
        <v>1</v>
      </c>
      <c r="M19" s="260">
        <f>IF(D19 = D78,1,_xll.BDP(K19,$M$3)*L19)</f>
        <v>111.95</v>
      </c>
      <c r="N19" s="126">
        <f>H19*J19*R19/M19</f>
        <v>4405.8061634658325</v>
      </c>
      <c r="O19" s="268">
        <f>N19 / U78</f>
        <v>2.3849749710576794E-5</v>
      </c>
      <c r="P19" s="128">
        <f>IF(OR(OR(J19=0,G19 = "#N/A N/A"),G19="#N/A Real Time"),0,G19*J19*R19/M19)</f>
        <v>525759.53550692275</v>
      </c>
      <c r="Q19" s="273">
        <f>P19 / U78*100</f>
        <v>0.28460701321288306</v>
      </c>
      <c r="R19" s="120">
        <f>IF(EXACT(D19,UPPER(D19)),1,0.01)/T19</f>
        <v>1</v>
      </c>
      <c r="S19" s="120">
        <v>0</v>
      </c>
      <c r="T19" s="120">
        <v>1</v>
      </c>
      <c r="U19" s="120"/>
      <c r="V19" s="130">
        <f>_xll.BDH(C19,$V$3,$D$1,$D$1)</f>
        <v>3680</v>
      </c>
      <c r="W19" s="130">
        <f>IF(OR(OR(F19="#N/A N/A",F19="#N/A Real Time"),OR(V19="#N/A N/A",V19="#N/A Real Time")),0,  F19 - V19)</f>
        <v>-130</v>
      </c>
      <c r="X19" s="177">
        <f>IF(OR(V19=0,V19="#N/A N/A"),0,W19 / V19*100)</f>
        <v>-3.5326086956521738</v>
      </c>
      <c r="Y19" s="132">
        <v>16441</v>
      </c>
      <c r="Z19" s="133">
        <f>IF(D19 = D78,1,_xll.BDP(K19,$Z$3)*L19)</f>
        <v>112.02</v>
      </c>
      <c r="AA19" s="278">
        <f>W19*Y19*R19/Z19 / AB78</f>
        <v>-1.0353214111251242E-4</v>
      </c>
      <c r="AB19" s="135"/>
    </row>
    <row r="20" spans="1:28" x14ac:dyDescent="0.2">
      <c r="A20" s="120"/>
      <c r="B20" s="120">
        <v>25511</v>
      </c>
      <c r="C20" s="120" t="s">
        <v>421</v>
      </c>
      <c r="D20" s="120" t="str">
        <f>_xll.BDP(C20,$D$3)</f>
        <v>JPY</v>
      </c>
      <c r="E20" s="120" t="s">
        <v>1474</v>
      </c>
      <c r="F20" s="121">
        <f>_xll.BDP(C20,$F$3)</f>
        <v>535.9</v>
      </c>
      <c r="G20" s="121">
        <f>_xll.BDP(C20,$G$3)</f>
        <v>544.20000000000005</v>
      </c>
      <c r="H20" s="122">
        <f>IF(OR(OR(G20="#N/A N/A",G20="#N/A Real Time"),OR(F20="#N/A N/A",F20="#N/A Real Time")),0,  G20 - F20)</f>
        <v>8.3000000000000682</v>
      </c>
      <c r="I20" s="123">
        <f>IF(OR(F20=0,F20="#N/A N/A"),0,H20 / F20*100)</f>
        <v>1.5487964172420357</v>
      </c>
      <c r="J20" s="124">
        <v>865516</v>
      </c>
      <c r="K20" s="120" t="str">
        <f>CONCATENATE(D78,D20, " Curncy")</f>
        <v>USDJPY Curncy</v>
      </c>
      <c r="L20" s="120">
        <f>IF(D20 = D78,1,_xll.BDP(K20,$L$3))</f>
        <v>1</v>
      </c>
      <c r="M20" s="260">
        <f>IF(D20 = D78,1,_xll.BDP(K20,$M$3)*L20)</f>
        <v>111.95</v>
      </c>
      <c r="N20" s="126">
        <f>H20*J20*R20/M20</f>
        <v>64169.564984368553</v>
      </c>
      <c r="O20" s="268">
        <f>N20 / U78</f>
        <v>3.4736618160928571E-4</v>
      </c>
      <c r="P20" s="128">
        <f>IF(OR(OR(J20=0,G20 = "#N/A N/A"),G20="#N/A Real Time"),0,G20*J20*R20/M20)</f>
        <v>4207358.7065654313</v>
      </c>
      <c r="Q20" s="273">
        <f>P20 / U78*100</f>
        <v>2.2775503136358037</v>
      </c>
      <c r="R20" s="120">
        <f>IF(EXACT(D20,UPPER(D20)),1,0.01)/T20</f>
        <v>1</v>
      </c>
      <c r="S20" s="120">
        <v>0</v>
      </c>
      <c r="T20" s="120">
        <v>1</v>
      </c>
      <c r="U20" s="120"/>
      <c r="V20" s="130">
        <f>_xll.BDH(C20,$V$3,$D$1,$D$1)</f>
        <v>545.70000000000005</v>
      </c>
      <c r="W20" s="130">
        <f>IF(OR(OR(F20="#N/A N/A",F20="#N/A Real Time"),OR(V20="#N/A N/A",V20="#N/A Real Time")),0,  F20 - V20)</f>
        <v>-9.8000000000000682</v>
      </c>
      <c r="X20" s="177">
        <f>IF(OR(V20=0,V20="#N/A N/A"),0,W20 / V20*100)</f>
        <v>-1.7958585303280312</v>
      </c>
      <c r="Y20" s="132">
        <v>865516</v>
      </c>
      <c r="Z20" s="133">
        <f>IF(D20 = D78,1,_xll.BDP(K20,$Z$3)*L20)</f>
        <v>112.02</v>
      </c>
      <c r="AA20" s="278">
        <f>W20*Y20*R20/Z20 / AB78</f>
        <v>-4.1087033894716859E-4</v>
      </c>
      <c r="AB20" s="135"/>
    </row>
    <row r="21" spans="1:28" x14ac:dyDescent="0.2">
      <c r="A21" s="120"/>
      <c r="B21" s="120">
        <v>27628</v>
      </c>
      <c r="C21" s="120" t="s">
        <v>787</v>
      </c>
      <c r="D21" s="120" t="str">
        <f>_xll.BDP(C21,$D$3)</f>
        <v>JPY</v>
      </c>
      <c r="E21" s="120" t="s">
        <v>833</v>
      </c>
      <c r="F21" s="121">
        <f>_xll.BDP(C21,$F$3)</f>
        <v>205</v>
      </c>
      <c r="G21" s="121">
        <f>_xll.BDP(C21,$G$3)</f>
        <v>211</v>
      </c>
      <c r="H21" s="122">
        <f>IF(OR(OR(G21="#N/A N/A",G21="#N/A Real Time"),OR(F21="#N/A N/A",F21="#N/A Real Time")),0,  G21 - F21)</f>
        <v>6</v>
      </c>
      <c r="I21" s="123">
        <f>IF(OR(F21=0,F21="#N/A N/A"),0,H21 / F21*100)</f>
        <v>2.9268292682926833</v>
      </c>
      <c r="J21" s="124">
        <v>2626100</v>
      </c>
      <c r="K21" s="120" t="str">
        <f>CONCATENATE(D78,D21, " Curncy")</f>
        <v>USDJPY Curncy</v>
      </c>
      <c r="L21" s="120">
        <f>IF(D21 = D78,1,_xll.BDP(K21,$L$3))</f>
        <v>1</v>
      </c>
      <c r="M21" s="260">
        <f>IF(D21 = D78,1,_xll.BDP(K21,$M$3)*L21)</f>
        <v>111.95</v>
      </c>
      <c r="N21" s="126">
        <f>H21*J21*R21/M21</f>
        <v>140746.7619472979</v>
      </c>
      <c r="O21" s="268">
        <f>N21 / U78</f>
        <v>7.6189803193170392E-4</v>
      </c>
      <c r="P21" s="128">
        <f>IF(OR(OR(J21=0,G21 = "#N/A N/A"),G21="#N/A Real Time"),0,G21*J21*R21/M21)</f>
        <v>4949594.4618133092</v>
      </c>
      <c r="Q21" s="273">
        <f>P21 / U78*100</f>
        <v>2.6793414122931587</v>
      </c>
      <c r="R21" s="120">
        <f>IF(EXACT(D21,UPPER(D21)),1,0.01)/T21</f>
        <v>1</v>
      </c>
      <c r="S21" s="120">
        <v>0</v>
      </c>
      <c r="T21" s="120">
        <v>1</v>
      </c>
      <c r="U21" s="120"/>
      <c r="V21" s="130">
        <f>_xll.BDH(C21,$V$3,$D$1,$D$1)</f>
        <v>208</v>
      </c>
      <c r="W21" s="130">
        <f>IF(OR(OR(F21="#N/A N/A",F21="#N/A Real Time"),OR(V21="#N/A N/A",V21="#N/A Real Time")),0,  F21 - V21)</f>
        <v>-3</v>
      </c>
      <c r="X21" s="177">
        <f>IF(OR(V21=0,V21="#N/A N/A"),0,W21 / V21*100)</f>
        <v>-1.4423076923076923</v>
      </c>
      <c r="Y21" s="132">
        <v>2626100</v>
      </c>
      <c r="Z21" s="133">
        <f>IF(D21 = D78,1,_xll.BDP(K21,$Z$3)*L21)</f>
        <v>112.02</v>
      </c>
      <c r="AA21" s="278">
        <f>W21*Y21*R21/Z21 / AB78</f>
        <v>-3.81624394607621E-4</v>
      </c>
      <c r="AB21" s="135"/>
    </row>
    <row r="22" spans="1:28" x14ac:dyDescent="0.2">
      <c r="A22" s="120"/>
      <c r="B22" s="120">
        <v>22749</v>
      </c>
      <c r="C22" s="120" t="s">
        <v>143</v>
      </c>
      <c r="D22" s="120" t="str">
        <f>_xll.BDP(C22,$D$3)</f>
        <v>JPY</v>
      </c>
      <c r="E22" s="120" t="s">
        <v>352</v>
      </c>
      <c r="F22" s="121">
        <f>_xll.BDP(C22,$F$3)</f>
        <v>7999</v>
      </c>
      <c r="G22" s="121">
        <f>_xll.BDP(C22,$G$3)</f>
        <v>8152</v>
      </c>
      <c r="H22" s="122">
        <f>IF(OR(OR(G22="#N/A N/A",G22="#N/A Real Time"),OR(F22="#N/A N/A",F22="#N/A Real Time")),0,  G22 - F22)</f>
        <v>153</v>
      </c>
      <c r="I22" s="123">
        <f>IF(OR(F22=0,F22="#N/A N/A"),0,H22 / F22*100)</f>
        <v>1.9127390923865482</v>
      </c>
      <c r="J22" s="124">
        <v>221989</v>
      </c>
      <c r="K22" s="120" t="str">
        <f>CONCATENATE(D78,D22, " Curncy")</f>
        <v>USDJPY Curncy</v>
      </c>
      <c r="L22" s="120">
        <f>IF(D22 = D78,1,_xll.BDP(K22,$L$3))</f>
        <v>1</v>
      </c>
      <c r="M22" s="260">
        <f>IF(D22 = D78,1,_xll.BDP(K22,$M$3)*L22)</f>
        <v>111.95</v>
      </c>
      <c r="N22" s="126">
        <f>H22*J22*R22/M22</f>
        <v>303388.27154979901</v>
      </c>
      <c r="O22" s="268">
        <f>N22 / U78</f>
        <v>1.6423179034946952E-3</v>
      </c>
      <c r="P22" s="128">
        <f>IF(OR(OR(J22=0,G22 = "#N/A N/A"),G22="#N/A Real Time"),0,G22*J22*R22/M22)</f>
        <v>16164844.376953997</v>
      </c>
      <c r="Q22" s="273">
        <f>P22 / U78*100</f>
        <v>8.750441535482846</v>
      </c>
      <c r="R22" s="120">
        <f>IF(EXACT(D22,UPPER(D22)),1,0.01)/T22</f>
        <v>1</v>
      </c>
      <c r="S22" s="120">
        <v>0</v>
      </c>
      <c r="T22" s="120">
        <v>1</v>
      </c>
      <c r="U22" s="120"/>
      <c r="V22" s="130">
        <f>_xll.BDH(C22,$V$3,$D$1,$D$1)</f>
        <v>8076</v>
      </c>
      <c r="W22" s="130">
        <f>IF(OR(OR(F22="#N/A N/A",F22="#N/A Real Time"),OR(V22="#N/A N/A",V22="#N/A Real Time")),0,  F22 - V22)</f>
        <v>-77</v>
      </c>
      <c r="X22" s="177">
        <f>IF(OR(V22=0,V22="#N/A N/A"),0,W22 / V22*100)</f>
        <v>-0.95344229816740966</v>
      </c>
      <c r="Y22" s="132">
        <v>221989</v>
      </c>
      <c r="Z22" s="133">
        <f>IF(D22 = D78,1,_xll.BDP(K22,$Z$3)*L22)</f>
        <v>112.02</v>
      </c>
      <c r="AA22" s="278">
        <f>W22*Y22*R22/Z22 / AB78</f>
        <v>-8.2799133893865962E-4</v>
      </c>
      <c r="AB22" s="135"/>
    </row>
    <row r="23" spans="1:28" s="117" customFormat="1" ht="12" customHeight="1" x14ac:dyDescent="0.2">
      <c r="A23" s="120"/>
      <c r="B23" s="120">
        <v>21029</v>
      </c>
      <c r="C23" s="120" t="s">
        <v>803</v>
      </c>
      <c r="D23" s="120" t="str">
        <f>_xll.BDP(C23,$D$3)</f>
        <v>JPY</v>
      </c>
      <c r="E23" s="120" t="s">
        <v>847</v>
      </c>
      <c r="F23" s="121">
        <f>_xll.BDP(C23,$F$3)</f>
        <v>4890</v>
      </c>
      <c r="G23" s="121">
        <f>_xll.BDP(C23,$G$3)</f>
        <v>4915</v>
      </c>
      <c r="H23" s="122">
        <f>IF(OR(OR(G23="#N/A N/A",G23="#N/A Real Time"),OR(F23="#N/A N/A",F23="#N/A Real Time")),0,  G23 - F23)</f>
        <v>25</v>
      </c>
      <c r="I23" s="123">
        <f>IF(OR(F23=0,F23="#N/A N/A"),0,H23 / F23*100)</f>
        <v>0.5112474437627812</v>
      </c>
      <c r="J23" s="124">
        <v>12000</v>
      </c>
      <c r="K23" s="120" t="str">
        <f>CONCATENATE(D78,D23, " Curncy")</f>
        <v>USDJPY Curncy</v>
      </c>
      <c r="L23" s="120">
        <f>IF(D23 = D78,1,_xll.BDP(K23,$L$3))</f>
        <v>1</v>
      </c>
      <c r="M23" s="260">
        <f>IF(D23 = D78,1,_xll.BDP(K23,$M$3)*L23)</f>
        <v>111.95</v>
      </c>
      <c r="N23" s="126">
        <f>H23*J23*R23/M23</f>
        <v>2679.7677534613667</v>
      </c>
      <c r="O23" s="268">
        <f>N23 / U78</f>
        <v>1.4506264649703058E-5</v>
      </c>
      <c r="P23" s="128">
        <f>IF(OR(OR(J23=0,G23 = "#N/A N/A"),G23="#N/A Real Time"),0,G23*J23*R23/M23)</f>
        <v>526842.3403305047</v>
      </c>
      <c r="Q23" s="273">
        <f>P23 / U78*100</f>
        <v>0.28519316301316211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4875</v>
      </c>
      <c r="W23" s="130">
        <f>IF(OR(OR(F23="#N/A N/A",F23="#N/A Real Time"),OR(V23="#N/A N/A",V23="#N/A Real Time")),0,  F23 - V23)</f>
        <v>15</v>
      </c>
      <c r="X23" s="177">
        <f>IF(OR(V23=0,V23="#N/A N/A"),0,W23 / V23*100)</f>
        <v>0.30769230769230771</v>
      </c>
      <c r="Y23" s="132">
        <v>12000</v>
      </c>
      <c r="Z23" s="133">
        <f>IF(D23 = D78,1,_xll.BDP(K23,$Z$3)*L23)</f>
        <v>112.02</v>
      </c>
      <c r="AA23" s="278">
        <f>W23*Y23*R23/Z23 / AB78</f>
        <v>8.7191895496962285E-6</v>
      </c>
      <c r="AB23" s="135"/>
    </row>
    <row r="24" spans="1:28" x14ac:dyDescent="0.2">
      <c r="A24" s="102" t="s">
        <v>1426</v>
      </c>
      <c r="B24" s="102"/>
      <c r="C24" s="102"/>
      <c r="D24" s="102"/>
      <c r="E24" s="102" t="s">
        <v>21</v>
      </c>
      <c r="F24" s="136"/>
      <c r="G24" s="136"/>
      <c r="H24" s="137"/>
      <c r="I24" s="138"/>
      <c r="J24" s="139"/>
      <c r="K24" s="102"/>
      <c r="L24" s="102"/>
      <c r="M24" s="263"/>
      <c r="N24" s="158">
        <f xml:space="preserve"> SUM(N18:N23)</f>
        <v>515390.17239839269</v>
      </c>
      <c r="O24" s="270">
        <f xml:space="preserve"> SUM(O18:O23)</f>
        <v>2.7899381313959649E-3</v>
      </c>
      <c r="P24" s="141">
        <f xml:space="preserve"> SUM(P18:P23)</f>
        <v>26374399.421170164</v>
      </c>
      <c r="Q24" s="275">
        <f xml:space="preserve"> SUM(Q18:Q23)</f>
        <v>14.277133437637854</v>
      </c>
      <c r="R24" s="102"/>
      <c r="S24" s="102"/>
      <c r="T24" s="102"/>
      <c r="U24" s="102"/>
      <c r="V24" s="144"/>
      <c r="W24" s="144"/>
      <c r="X24" s="178"/>
      <c r="Y24" s="145"/>
      <c r="Z24" s="146"/>
      <c r="AA24" s="280">
        <f xml:space="preserve"> SUM(AA18:AA23)</f>
        <v>-1.7152990240562654E-3</v>
      </c>
      <c r="AB24" s="171"/>
    </row>
    <row r="25" spans="1:28" x14ac:dyDescent="0.2">
      <c r="A25" s="120"/>
      <c r="B25" s="120"/>
      <c r="C25" s="120"/>
      <c r="D25" s="120"/>
      <c r="E25" s="120"/>
      <c r="F25" s="121"/>
      <c r="G25" s="121"/>
      <c r="H25" s="122"/>
      <c r="I25" s="123"/>
      <c r="J25" s="124"/>
      <c r="K25" s="120"/>
      <c r="L25" s="120"/>
      <c r="M25" s="260"/>
      <c r="N25" s="126"/>
      <c r="O25" s="268"/>
      <c r="P25" s="128"/>
      <c r="Q25" s="273"/>
      <c r="R25" s="120"/>
      <c r="S25" s="120"/>
      <c r="T25" s="120"/>
      <c r="U25" s="120"/>
      <c r="V25" s="130"/>
      <c r="W25" s="130"/>
      <c r="X25" s="131"/>
      <c r="Y25" s="132"/>
      <c r="Z25" s="133"/>
      <c r="AA25" s="278"/>
      <c r="AB25" s="135"/>
    </row>
    <row r="26" spans="1:28" x14ac:dyDescent="0.2">
      <c r="A26" s="120"/>
      <c r="B26" s="120">
        <v>24498</v>
      </c>
      <c r="C26" s="120" t="s">
        <v>135</v>
      </c>
      <c r="D26" s="120" t="str">
        <f>_xll.BDP(C26,$D$3)</f>
        <v>NOK</v>
      </c>
      <c r="E26" s="120" t="s">
        <v>310</v>
      </c>
      <c r="F26" s="121">
        <f>_xll.BDP(C26,$F$3)</f>
        <v>306.8</v>
      </c>
      <c r="G26" s="121">
        <f>_xll.BDP(C26,$G$3)</f>
        <v>306.10000000000002</v>
      </c>
      <c r="H26" s="122">
        <f>IF(OR(OR(G26="#N/A N/A",G26="#N/A Real Time"),OR(F26="#N/A N/A",F26="#N/A Real Time")),0,  G26 - F26)</f>
        <v>-0.69999999999998863</v>
      </c>
      <c r="I26" s="123">
        <f>IF(OR(F26=0,F26="#N/A N/A"),0,H26 / F26*100)</f>
        <v>-0.22816166883963124</v>
      </c>
      <c r="J26" s="124">
        <v>187431</v>
      </c>
      <c r="K26" s="120" t="str">
        <f>CONCATENATE(D78,D26, " Curncy")</f>
        <v>USDNOK Curncy</v>
      </c>
      <c r="L26" s="120">
        <f>IF(D26 = D78,1,_xll.BDP(K26,$L$3))</f>
        <v>1</v>
      </c>
      <c r="M26" s="260">
        <f>IF(D26 = D78,1,_xll.BDP(K26,$M$3)*L26)</f>
        <v>8.4970999999999997</v>
      </c>
      <c r="N26" s="126">
        <f>H26*J26*R26/M26</f>
        <v>-15440.762142377736</v>
      </c>
      <c r="O26" s="268">
        <f>N26 / U78</f>
        <v>-8.3584773994361947E-5</v>
      </c>
      <c r="P26" s="128">
        <f>IF(OR(OR(J26=0,G26 = "#N/A N/A"),G26="#N/A Real Time"),0,G26*J26*R26/M26)</f>
        <v>6752024.7025455749</v>
      </c>
      <c r="Q26" s="273">
        <f>P26 / U78*100</f>
        <v>3.655042759953516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308.7</v>
      </c>
      <c r="W26" s="130">
        <f>IF(OR(OR(F26="#N/A N/A",F26="#N/A Real Time"),OR(V26="#N/A N/A",V26="#N/A Real Time")),0,  F26 - V26)</f>
        <v>-1.8999999999999773</v>
      </c>
      <c r="X26" s="177">
        <f>IF(OR(V26=0,V26="#N/A N/A"),0,W26 / V26*100)</f>
        <v>-0.61548428895366936</v>
      </c>
      <c r="Y26" s="132">
        <v>187431</v>
      </c>
      <c r="Z26" s="133">
        <f>IF(D26 = D78,1,_xll.BDP(K26,$Z$3)*L26)</f>
        <v>8.4878999999999998</v>
      </c>
      <c r="AA26" s="278">
        <f>W26*Y26*R26/Z26 / AB78</f>
        <v>-2.276637846507681E-4</v>
      </c>
      <c r="AB26" s="135"/>
    </row>
    <row r="27" spans="1:28" x14ac:dyDescent="0.2">
      <c r="A27" s="209"/>
      <c r="B27" s="120">
        <v>565</v>
      </c>
      <c r="C27" s="120" t="s">
        <v>133</v>
      </c>
      <c r="D27" s="120" t="str">
        <f>_xll.BDP(C27,$D$3)</f>
        <v>NOK</v>
      </c>
      <c r="E27" s="120" t="s">
        <v>301</v>
      </c>
      <c r="F27" s="121">
        <f>_xll.BDP(C27,$F$3)</f>
        <v>67.05</v>
      </c>
      <c r="G27" s="121">
        <f>_xll.BDP(C27,$G$3)</f>
        <v>66.3</v>
      </c>
      <c r="H27" s="122">
        <f>IF(OR(OR(G27="#N/A N/A",G27="#N/A Real Time"),OR(F27="#N/A N/A",F27="#N/A Real Time")),0,  G27 - F27)</f>
        <v>-0.75</v>
      </c>
      <c r="I27" s="123">
        <f>IF(OR(F27=0,F27="#N/A N/A"),0,H27 / F27*100)</f>
        <v>-1.1185682326621924</v>
      </c>
      <c r="J27" s="124">
        <v>411598</v>
      </c>
      <c r="K27" s="120" t="str">
        <f>CONCATENATE(D78,D27, " Curncy")</f>
        <v>USDNOK Curncy</v>
      </c>
      <c r="L27" s="120">
        <f>IF(D27 = D78,1,_xll.BDP(K27,$L$3))</f>
        <v>1</v>
      </c>
      <c r="M27" s="260">
        <f>IF(D27 = D78,1,_xll.BDP(K27,$M$3)*L27)</f>
        <v>8.4970999999999997</v>
      </c>
      <c r="N27" s="126">
        <f>H27*J27*R27/M27</f>
        <v>-36329.865483517904</v>
      </c>
      <c r="O27" s="268">
        <f>N27 / U78</f>
        <v>-1.966628050924566E-4</v>
      </c>
      <c r="P27" s="128">
        <f>IF(OR(OR(J27=0,G27 = "#N/A N/A"),G27="#N/A Real Time"),0,G27*J27*R27/M27)</f>
        <v>3211560.1087429831</v>
      </c>
      <c r="Q27" s="273">
        <f>P27 / U78*100</f>
        <v>1.7384991970173167</v>
      </c>
      <c r="R27" s="120">
        <f>IF(EXACT(D27,UPPER(D27)),1,0.01)/T27</f>
        <v>1</v>
      </c>
      <c r="S27" s="120">
        <v>0</v>
      </c>
      <c r="T27" s="120">
        <v>1</v>
      </c>
      <c r="U27" s="209"/>
      <c r="V27" s="130">
        <f>_xll.BDH(C27,$V$3,$D$1,$D$1)</f>
        <v>66.2</v>
      </c>
      <c r="W27" s="130">
        <f>IF(OR(OR(F27="#N/A N/A",F27="#N/A Real Time"),OR(V27="#N/A N/A",V27="#N/A Real Time")),0,  F27 - V27)</f>
        <v>0.84999999999999432</v>
      </c>
      <c r="X27" s="177">
        <f>IF(OR(V27=0,V27="#N/A N/A"),0,W27 / V27*100)</f>
        <v>1.2839879154078464</v>
      </c>
      <c r="Y27" s="132">
        <v>411598</v>
      </c>
      <c r="Z27" s="133">
        <f>IF(D27 = D78,1,_xll.BDP(K27,$Z$3)*L27)</f>
        <v>8.4878999999999998</v>
      </c>
      <c r="AA27" s="278">
        <f>W27*Y27*R27/Z27 / AB78</f>
        <v>2.2366143630535824E-4</v>
      </c>
      <c r="AB27" s="224"/>
    </row>
    <row r="28" spans="1:28" x14ac:dyDescent="0.2">
      <c r="A28" s="209"/>
      <c r="B28" s="120">
        <v>26989</v>
      </c>
      <c r="C28" s="120" t="s">
        <v>132</v>
      </c>
      <c r="D28" s="120" t="str">
        <f>_xll.BDP(C28,$D$3)</f>
        <v>NOK</v>
      </c>
      <c r="E28" s="120" t="s">
        <v>287</v>
      </c>
      <c r="F28" s="121">
        <f>_xll.BDP(C28,$F$3)</f>
        <v>57</v>
      </c>
      <c r="G28" s="121">
        <f>_xll.BDP(C28,$G$3)</f>
        <v>56.4</v>
      </c>
      <c r="H28" s="122">
        <f>IF(OR(OR(G28="#N/A N/A",G28="#N/A Real Time"),OR(F28="#N/A N/A",F28="#N/A Real Time")),0,  G28 - F28)</f>
        <v>-0.60000000000000142</v>
      </c>
      <c r="I28" s="123">
        <f>IF(OR(F28=0,F28="#N/A N/A"),0,H28 / F28*100)</f>
        <v>-1.052631578947371</v>
      </c>
      <c r="J28" s="124">
        <v>10306</v>
      </c>
      <c r="K28" s="120" t="str">
        <f>CONCATENATE(D78,D28, " Curncy")</f>
        <v>USDNOK Curncy</v>
      </c>
      <c r="L28" s="120">
        <f>IF(D28 = D78,1,_xll.BDP(K28,$L$3))</f>
        <v>1</v>
      </c>
      <c r="M28" s="260">
        <f>IF(D28 = D78,1,_xll.BDP(K28,$M$3)*L28)</f>
        <v>8.4970999999999997</v>
      </c>
      <c r="N28" s="126">
        <f>H28*J28*R28/M28</f>
        <v>-727.7306375116234</v>
      </c>
      <c r="O28" s="268">
        <f>N28 / U78</f>
        <v>-3.9393910938009668E-6</v>
      </c>
      <c r="P28" s="128">
        <f>IF(OR(OR(J28=0,G28 = "#N/A N/A"),G28="#N/A Real Time"),0,G28*J28*R28/M28)</f>
        <v>68406.679926092431</v>
      </c>
      <c r="Q28" s="273">
        <f>P28 / U78*100</f>
        <v>3.7030276281728995E-2</v>
      </c>
      <c r="R28" s="120">
        <f>IF(EXACT(D28,UPPER(D28)),1,0.01)/T28</f>
        <v>1</v>
      </c>
      <c r="S28" s="120">
        <v>0</v>
      </c>
      <c r="T28" s="120">
        <v>1</v>
      </c>
      <c r="U28" s="209"/>
      <c r="V28" s="130">
        <f>_xll.BDH(C28,$V$3,$D$1,$D$1)</f>
        <v>58.5</v>
      </c>
      <c r="W28" s="130">
        <f>IF(OR(OR(F28="#N/A N/A",F28="#N/A Real Time"),OR(V28="#N/A N/A",V28="#N/A Real Time")),0,  F28 - V28)</f>
        <v>-1.5</v>
      </c>
      <c r="X28" s="177">
        <f>IF(OR(V28=0,V28="#N/A N/A"),0,W28 / V28*100)</f>
        <v>-2.5641025641025639</v>
      </c>
      <c r="Y28" s="132">
        <v>10306</v>
      </c>
      <c r="Z28" s="133">
        <f>IF(D28 = D78,1,_xll.BDP(K28,$Z$3)*L28)</f>
        <v>8.4878999999999998</v>
      </c>
      <c r="AA28" s="278">
        <f>W28*Y28*R28/Z28 / AB78</f>
        <v>-9.8828072503769562E-6</v>
      </c>
      <c r="AB28" s="224"/>
    </row>
    <row r="29" spans="1:28" x14ac:dyDescent="0.2">
      <c r="A29" s="209"/>
      <c r="B29" s="120">
        <v>2014</v>
      </c>
      <c r="C29" s="120" t="s">
        <v>130</v>
      </c>
      <c r="D29" s="120" t="str">
        <f>_xll.BDP(C29,$D$3)</f>
        <v>NOK</v>
      </c>
      <c r="E29" s="120" t="s">
        <v>346</v>
      </c>
      <c r="F29" s="121">
        <f>_xll.BDP(C29,$F$3)</f>
        <v>83.1</v>
      </c>
      <c r="G29" s="121">
        <f>_xll.BDP(C29,$G$3)</f>
        <v>81.650000000000006</v>
      </c>
      <c r="H29" s="122">
        <f>IF(OR(OR(G29="#N/A N/A",G29="#N/A Real Time"),OR(F29="#N/A N/A",F29="#N/A Real Time")),0,  G29 - F29)</f>
        <v>-1.4499999999999886</v>
      </c>
      <c r="I29" s="123">
        <f>IF(OR(F29=0,F29="#N/A N/A"),0,H29 / F29*100)</f>
        <v>-1.7448856799037169</v>
      </c>
      <c r="J29" s="124">
        <v>393331</v>
      </c>
      <c r="K29" s="120" t="str">
        <f>CONCATENATE(D78,D29, " Curncy")</f>
        <v>USDNOK Curncy</v>
      </c>
      <c r="L29" s="120">
        <f>IF(D29 = D78,1,_xll.BDP(K29,$L$3))</f>
        <v>1</v>
      </c>
      <c r="M29" s="260">
        <f>IF(D29 = D78,1,_xll.BDP(K29,$M$3)*L29)</f>
        <v>8.4970999999999997</v>
      </c>
      <c r="N29" s="126">
        <f>H29*J29*R29/M29</f>
        <v>-67120.541125795338</v>
      </c>
      <c r="O29" s="268">
        <f>N29 / U78</f>
        <v>-3.6334056626527065E-4</v>
      </c>
      <c r="P29" s="128">
        <f>IF(OR(OR(J29=0,G29 = "#N/A N/A"),G29="#N/A Real Time"),0,G29*J29*R29/M29)</f>
        <v>3779580.8158077467</v>
      </c>
      <c r="Q29" s="273">
        <f>P29 / U78*100</f>
        <v>2.0459832576247989</v>
      </c>
      <c r="R29" s="120">
        <f>IF(EXACT(D29,UPPER(D29)),1,0.01)/T29</f>
        <v>1</v>
      </c>
      <c r="S29" s="120">
        <v>0</v>
      </c>
      <c r="T29" s="120">
        <v>1</v>
      </c>
      <c r="U29" s="209"/>
      <c r="V29" s="130">
        <f>_xll.BDH(C29,$V$3,$D$1,$D$1)</f>
        <v>83.05</v>
      </c>
      <c r="W29" s="130">
        <f>IF(OR(OR(F29="#N/A N/A",F29="#N/A Real Time"),OR(V29="#N/A N/A",V29="#N/A Real Time")),0,  F29 - V29)</f>
        <v>4.9999999999997158E-2</v>
      </c>
      <c r="X29" s="177">
        <f>IF(OR(V29=0,V29="#N/A N/A"),0,W29 / V29*100)</f>
        <v>6.0204695966281953E-2</v>
      </c>
      <c r="Y29" s="132">
        <v>393331</v>
      </c>
      <c r="Z29" s="133">
        <f>IF(D29 = D78,1,_xll.BDP(K29,$Z$3)*L29)</f>
        <v>8.4878999999999998</v>
      </c>
      <c r="AA29" s="278">
        <f>W29*Y29*R29/Z29 / AB78</f>
        <v>1.2572658188103362E-5</v>
      </c>
      <c r="AB29" s="224"/>
    </row>
    <row r="30" spans="1:28" x14ac:dyDescent="0.2">
      <c r="A30" s="102" t="s">
        <v>1427</v>
      </c>
      <c r="B30" s="102"/>
      <c r="C30" s="102"/>
      <c r="D30" s="102"/>
      <c r="E30" s="102" t="s">
        <v>129</v>
      </c>
      <c r="F30" s="136"/>
      <c r="G30" s="136"/>
      <c r="H30" s="137"/>
      <c r="I30" s="138"/>
      <c r="J30" s="139"/>
      <c r="K30" s="102"/>
      <c r="L30" s="102"/>
      <c r="M30" s="263"/>
      <c r="N30" s="158">
        <f xml:space="preserve"> SUM(N25:N29)</f>
        <v>-119618.8993892026</v>
      </c>
      <c r="O30" s="270">
        <f xml:space="preserve"> SUM(O25:O29)</f>
        <v>-6.4752753644589016E-4</v>
      </c>
      <c r="P30" s="141">
        <f xml:space="preserve"> SUM(P25:P29)</f>
        <v>13811572.307022396</v>
      </c>
      <c r="Q30" s="275">
        <f xml:space="preserve"> SUM(Q25:Q29)</f>
        <v>7.4765554908773595</v>
      </c>
      <c r="R30" s="102"/>
      <c r="S30" s="102"/>
      <c r="T30" s="102"/>
      <c r="U30" s="102"/>
      <c r="V30" s="144"/>
      <c r="W30" s="144"/>
      <c r="X30" s="178"/>
      <c r="Y30" s="145"/>
      <c r="Z30" s="146"/>
      <c r="AA30" s="280">
        <f xml:space="preserve"> SUM(AA25:AA29)</f>
        <v>-1.3124974076834507E-6</v>
      </c>
      <c r="AB30" s="171"/>
    </row>
    <row r="31" spans="1:28" x14ac:dyDescent="0.2">
      <c r="A31" s="209"/>
      <c r="B31" s="209"/>
      <c r="C31" s="209"/>
      <c r="D31" s="209"/>
      <c r="E31" s="209"/>
      <c r="F31" s="210"/>
      <c r="G31" s="210"/>
      <c r="H31" s="211"/>
      <c r="I31" s="212"/>
      <c r="J31" s="213"/>
      <c r="K31" s="209"/>
      <c r="L31" s="209"/>
      <c r="M31" s="262"/>
      <c r="N31" s="214"/>
      <c r="O31" s="269"/>
      <c r="P31" s="216"/>
      <c r="Q31" s="274"/>
      <c r="R31" s="209"/>
      <c r="S31" s="209"/>
      <c r="T31" s="209"/>
      <c r="U31" s="209"/>
      <c r="V31" s="219"/>
      <c r="W31" s="219"/>
      <c r="X31" s="220"/>
      <c r="Y31" s="221"/>
      <c r="Z31" s="222"/>
      <c r="AA31" s="279"/>
      <c r="AB31" s="224"/>
    </row>
    <row r="32" spans="1:28" x14ac:dyDescent="0.2">
      <c r="A32" s="209"/>
      <c r="B32" s="120">
        <v>924</v>
      </c>
      <c r="C32" s="120" t="s">
        <v>427</v>
      </c>
      <c r="D32" s="120" t="str">
        <f>_xll.BDP(C32,$D$3)</f>
        <v>ZAr</v>
      </c>
      <c r="E32" s="120" t="s">
        <v>428</v>
      </c>
      <c r="F32" s="121">
        <f>_xll.BDP(C32,$F$3)</f>
        <v>18205</v>
      </c>
      <c r="G32" s="121">
        <f>_xll.BDP(C32,$G$3)</f>
        <v>17754</v>
      </c>
      <c r="H32" s="122">
        <f>IF(OR(OR(G32="#N/A N/A",G32="#N/A Real Time"),OR(F32="#N/A N/A",F32="#N/A Real Time")),0,  G32 - F32)</f>
        <v>-451</v>
      </c>
      <c r="I32" s="123">
        <f>IF(OR(F32=0,F32="#N/A N/A"),0,H32 / F32*100)</f>
        <v>-2.4773413897280965</v>
      </c>
      <c r="J32" s="124">
        <v>101361</v>
      </c>
      <c r="K32" s="120" t="str">
        <f>CONCATENATE(D78,D32, " Curncy")</f>
        <v>USDZAr Curncy</v>
      </c>
      <c r="L32" s="120">
        <f>IF(D32 = D78,1,_xll.BDP(K32,$L$3))</f>
        <v>1</v>
      </c>
      <c r="M32" s="260">
        <f>IF(D32 = D78,1,_xll.BDP(K32,$M$3)*L32)</f>
        <v>13.947800000000001</v>
      </c>
      <c r="N32" s="126">
        <f>H32*J32*R32/M32</f>
        <v>-32774.92579474899</v>
      </c>
      <c r="O32" s="268">
        <f>N32 / U78</f>
        <v>-1.7741901209121421E-4</v>
      </c>
      <c r="P32" s="128">
        <f>IF(OR(OR(J32=0,G32 = "#N/A N/A"),G32="#N/A Real Time"),0,G32*J32*R32/M32)</f>
        <v>1290212.9325054847</v>
      </c>
      <c r="Q32" s="273">
        <f>P32 / U78*100</f>
        <v>0.69842508662248715</v>
      </c>
      <c r="R32" s="120">
        <f>IF(EXACT(D32,UPPER(D32)),1,0.01)/T32</f>
        <v>0.01</v>
      </c>
      <c r="S32" s="120">
        <v>0</v>
      </c>
      <c r="T32" s="120">
        <v>1</v>
      </c>
      <c r="U32" s="209"/>
      <c r="V32" s="130">
        <f>_xll.BDH(C32,$V$3,$D$1,$D$1)</f>
        <v>18492</v>
      </c>
      <c r="W32" s="130">
        <f>IF(OR(OR(F32="#N/A N/A",F32="#N/A Real Time"),OR(V32="#N/A N/A",V32="#N/A Real Time")),0,  F32 - V32)</f>
        <v>-287</v>
      </c>
      <c r="X32" s="177">
        <f>IF(OR(V32=0,V32="#N/A N/A"),0,W32 / V32*100)</f>
        <v>-1.5520224962145792</v>
      </c>
      <c r="Y32" s="132">
        <v>101361</v>
      </c>
      <c r="Z32" s="133">
        <f>IF(D32 = D78,1,_xll.BDP(K32,$Z$3)*L32)</f>
        <v>13.966699999999999</v>
      </c>
      <c r="AA32" s="278">
        <f>W32*Y32*R32/Z32 / AB78</f>
        <v>-1.1302074372053053E-4</v>
      </c>
      <c r="AB32" s="224"/>
    </row>
    <row r="33" spans="1:28" x14ac:dyDescent="0.2">
      <c r="A33" s="209"/>
      <c r="B33" s="120">
        <v>19942</v>
      </c>
      <c r="C33" s="120" t="s">
        <v>856</v>
      </c>
      <c r="D33" s="120" t="str">
        <f>_xll.BDP(C33,$D$3)</f>
        <v>ZAr</v>
      </c>
      <c r="E33" s="120" t="s">
        <v>886</v>
      </c>
      <c r="F33" s="121">
        <f>_xll.BDP(C33,$F$3)</f>
        <v>1390</v>
      </c>
      <c r="G33" s="121">
        <f>_xll.BDP(C33,$G$3)</f>
        <v>1347</v>
      </c>
      <c r="H33" s="122">
        <f>IF(OR(OR(G33="#N/A N/A",G33="#N/A Real Time"),OR(F33="#N/A N/A",F33="#N/A Real Time")),0,  G33 - F33)</f>
        <v>-43</v>
      </c>
      <c r="I33" s="123">
        <f>IF(OR(F33=0,F33="#N/A N/A"),0,H33 / F33*100)</f>
        <v>-3.093525179856115</v>
      </c>
      <c r="J33" s="124">
        <v>2513555</v>
      </c>
      <c r="K33" s="120" t="str">
        <f>CONCATENATE(D78,D33, " Curncy")</f>
        <v>USDZAr Curncy</v>
      </c>
      <c r="L33" s="120">
        <f>IF(D33 = D78,1,_xll.BDP(K33,$L$3))</f>
        <v>1</v>
      </c>
      <c r="M33" s="260">
        <f>IF(D33 = D78,1,_xll.BDP(K33,$M$3)*L33)</f>
        <v>13.947800000000001</v>
      </c>
      <c r="N33" s="126">
        <f>H33*J33*R33/M33</f>
        <v>-77490.977071652873</v>
      </c>
      <c r="O33" s="268">
        <f>N33 / U78</f>
        <v>-4.194783745395472E-4</v>
      </c>
      <c r="P33" s="128">
        <f>IF(OR(OR(J33=0,G33 = "#N/A N/A"),G33="#N/A Real Time"),0,G33*J33*R33/M33)</f>
        <v>2427449.9096631724</v>
      </c>
      <c r="Q33" s="273">
        <f>P33 / U78*100</f>
        <v>1.314040396522721</v>
      </c>
      <c r="R33" s="120">
        <f>IF(EXACT(D33,UPPER(D33)),1,0.01)/T33</f>
        <v>0.01</v>
      </c>
      <c r="S33" s="120">
        <v>0</v>
      </c>
      <c r="T33" s="120">
        <v>1</v>
      </c>
      <c r="U33" s="209"/>
      <c r="V33" s="130">
        <f>_xll.BDH(C33,$V$3,$D$1,$D$1)</f>
        <v>1384</v>
      </c>
      <c r="W33" s="130">
        <f>IF(OR(OR(F33="#N/A N/A",F33="#N/A Real Time"),OR(V33="#N/A N/A",V33="#N/A Real Time")),0,  F33 - V33)</f>
        <v>6</v>
      </c>
      <c r="X33" s="177">
        <f>IF(OR(V33=0,V33="#N/A N/A"),0,W33 / V33*100)</f>
        <v>0.43352601156069359</v>
      </c>
      <c r="Y33" s="132">
        <v>2513555</v>
      </c>
      <c r="Z33" s="133">
        <f>IF(D33 = D78,1,_xll.BDP(K33,$Z$3)*L33)</f>
        <v>13.966699999999999</v>
      </c>
      <c r="AA33" s="278">
        <f>W33*Y33*R33/Z33 / AB78</f>
        <v>5.8592903643940766E-5</v>
      </c>
      <c r="AB33" s="224"/>
    </row>
    <row r="34" spans="1:28" x14ac:dyDescent="0.2">
      <c r="A34" s="102" t="s">
        <v>1533</v>
      </c>
      <c r="B34" s="102"/>
      <c r="C34" s="102"/>
      <c r="D34" s="102"/>
      <c r="E34" s="102" t="s">
        <v>126</v>
      </c>
      <c r="F34" s="136"/>
      <c r="G34" s="136"/>
      <c r="H34" s="137"/>
      <c r="I34" s="138"/>
      <c r="J34" s="139"/>
      <c r="K34" s="102"/>
      <c r="L34" s="102"/>
      <c r="M34" s="263"/>
      <c r="N34" s="158">
        <f xml:space="preserve"> SUM(N31:N33)</f>
        <v>-110265.90286640186</v>
      </c>
      <c r="O34" s="270">
        <f xml:space="preserve"> SUM(O31:O33)</f>
        <v>-5.9689738663076136E-4</v>
      </c>
      <c r="P34" s="141">
        <f xml:space="preserve"> SUM(P31:P33)</f>
        <v>3717662.8421686571</v>
      </c>
      <c r="Q34" s="275">
        <f xml:space="preserve"> SUM(Q31:Q33)</f>
        <v>2.012465483145208</v>
      </c>
      <c r="R34" s="102"/>
      <c r="S34" s="102"/>
      <c r="T34" s="102"/>
      <c r="U34" s="102"/>
      <c r="V34" s="144"/>
      <c r="W34" s="144"/>
      <c r="X34" s="178"/>
      <c r="Y34" s="145"/>
      <c r="Z34" s="146"/>
      <c r="AA34" s="280">
        <f xml:space="preserve"> SUM(AA31:AA33)</f>
        <v>-5.442784007658976E-5</v>
      </c>
      <c r="AB34" s="171"/>
    </row>
    <row r="35" spans="1:28" x14ac:dyDescent="0.2">
      <c r="A35" s="120"/>
      <c r="B35" s="120"/>
      <c r="C35" s="120"/>
      <c r="D35" s="120"/>
      <c r="E35" s="120"/>
      <c r="F35" s="121"/>
      <c r="G35" s="121"/>
      <c r="H35" s="122"/>
      <c r="I35" s="123"/>
      <c r="J35" s="124"/>
      <c r="K35" s="120"/>
      <c r="L35" s="120"/>
      <c r="M35" s="260"/>
      <c r="N35" s="126"/>
      <c r="O35" s="268"/>
      <c r="P35" s="128"/>
      <c r="Q35" s="273"/>
      <c r="R35" s="120"/>
      <c r="S35" s="120"/>
      <c r="T35" s="120"/>
      <c r="U35" s="120"/>
      <c r="V35" s="130"/>
      <c r="W35" s="130"/>
      <c r="X35" s="131"/>
      <c r="Y35" s="132"/>
      <c r="Z35" s="133"/>
      <c r="AA35" s="278"/>
      <c r="AB35" s="135"/>
    </row>
    <row r="36" spans="1:28" x14ac:dyDescent="0.2">
      <c r="A36" s="120"/>
      <c r="B36" s="120">
        <v>6707</v>
      </c>
      <c r="C36" s="120" t="s">
        <v>863</v>
      </c>
      <c r="D36" s="120" t="str">
        <f>_xll.BDP(C36,$D$3)</f>
        <v>SEK</v>
      </c>
      <c r="E36" s="120" t="s">
        <v>893</v>
      </c>
      <c r="F36" s="121">
        <f>_xll.BDP(C36,$F$3)</f>
        <v>311.2</v>
      </c>
      <c r="G36" s="121">
        <f>_xll.BDP(C36,$G$3)</f>
        <v>309</v>
      </c>
      <c r="H36" s="122">
        <f>IF(OR(OR(G36="#N/A N/A",G36="#N/A Real Time"),OR(F36="#N/A N/A",F36="#N/A Real Time")),0,  G36 - F36)</f>
        <v>-2.1999999999999886</v>
      </c>
      <c r="I36" s="123">
        <f>IF(OR(F36=0,F36="#N/A N/A"),0,H36 / F36*100)</f>
        <v>-0.70694087403598616</v>
      </c>
      <c r="J36" s="124">
        <v>35124</v>
      </c>
      <c r="K36" s="120" t="str">
        <f>CONCATENATE(D78,D36, " Curncy")</f>
        <v>USDSEK Curncy</v>
      </c>
      <c r="L36" s="120">
        <f>IF(D36 = D78,1,_xll.BDP(K36,$L$3))</f>
        <v>1</v>
      </c>
      <c r="M36" s="260">
        <f>IF(D36 = D78,1,_xll.BDP(K36,$M$3)*L36)</f>
        <v>9.2481000000000009</v>
      </c>
      <c r="N36" s="126">
        <f>H36*J36*R36/M36</f>
        <v>-8355.5324877541971</v>
      </c>
      <c r="O36" s="268">
        <f>N36 / U78</f>
        <v>-4.5230623213520787E-5</v>
      </c>
      <c r="P36" s="128">
        <f>IF(OR(OR(J36=0,G36 = "#N/A N/A"),G36="#N/A Real Time"),0,G36*J36*R36/M36)</f>
        <v>1173572.5175982092</v>
      </c>
      <c r="Q36" s="273">
        <f>P36 / U78*100</f>
        <v>0.63528466240809078</v>
      </c>
      <c r="R36" s="120">
        <f>IF(EXACT(D36,UPPER(D36)),1,0.01)/T36</f>
        <v>1</v>
      </c>
      <c r="S36" s="120">
        <v>0</v>
      </c>
      <c r="T36" s="120">
        <v>1</v>
      </c>
      <c r="U36" s="120"/>
      <c r="V36" s="130">
        <f>_xll.BDH(C36,$V$3,$D$1,$D$1)</f>
        <v>309.10000000000002</v>
      </c>
      <c r="W36" s="130">
        <f>IF(OR(OR(F36="#N/A N/A",F36="#N/A Real Time"),OR(V36="#N/A N/A",V36="#N/A Real Time")),0,  F36 - V36)</f>
        <v>2.0999999999999659</v>
      </c>
      <c r="X36" s="177">
        <f>IF(OR(V36=0,V36="#N/A N/A"),0,W36 / V36*100)</f>
        <v>0.67939178259461852</v>
      </c>
      <c r="Y36" s="132">
        <v>35124</v>
      </c>
      <c r="Z36" s="133">
        <f>IF(D36 = D78,1,_xll.BDP(K36,$Z$3)*L36)</f>
        <v>9.2702000000000009</v>
      </c>
      <c r="AA36" s="278">
        <f>W36*Y36*R36/Z36 / AB78</f>
        <v>4.3175098949473926E-5</v>
      </c>
      <c r="AB36" s="135"/>
    </row>
    <row r="37" spans="1:28" x14ac:dyDescent="0.2">
      <c r="A37" s="120"/>
      <c r="B37" s="120">
        <v>113</v>
      </c>
      <c r="C37" s="120" t="s">
        <v>121</v>
      </c>
      <c r="D37" s="120" t="str">
        <f>_xll.BDP(C37,$D$3)</f>
        <v>SEK</v>
      </c>
      <c r="E37" s="120" t="s">
        <v>342</v>
      </c>
      <c r="F37" s="121">
        <f>_xll.BDP(C37,$F$3)</f>
        <v>91.4</v>
      </c>
      <c r="G37" s="121">
        <f>_xll.BDP(C37,$G$3)</f>
        <v>90.6</v>
      </c>
      <c r="H37" s="122">
        <f>IF(OR(OR(G37="#N/A N/A",G37="#N/A Real Time"),OR(F37="#N/A N/A",F37="#N/A Real Time")),0,  G37 - F37)</f>
        <v>-0.80000000000001137</v>
      </c>
      <c r="I37" s="123">
        <f>IF(OR(F37=0,F37="#N/A N/A"),0,H37 / F37*100)</f>
        <v>-0.87527352297594241</v>
      </c>
      <c r="J37" s="124">
        <v>1148218</v>
      </c>
      <c r="K37" s="120" t="str">
        <f>CONCATENATE(D78,D37, " Curncy")</f>
        <v>USDSEK Curncy</v>
      </c>
      <c r="L37" s="120">
        <f>IF(D37 = D78,1,_xll.BDP(K37,$L$3))</f>
        <v>1</v>
      </c>
      <c r="M37" s="260">
        <f>IF(D37 = D78,1,_xll.BDP(K37,$M$3)*L37)</f>
        <v>9.2481000000000009</v>
      </c>
      <c r="N37" s="126">
        <f>H37*J37*R37/M37</f>
        <v>-99325.742584964799</v>
      </c>
      <c r="O37" s="268">
        <f>N37 / U78</f>
        <v>-5.3767551557581375E-4</v>
      </c>
      <c r="P37" s="128">
        <f>IF(OR(OR(J37=0,G37 = "#N/A N/A"),G37="#N/A Real Time"),0,G37*J37*R37/M37)</f>
        <v>11248640.347747104</v>
      </c>
      <c r="Q37" s="273">
        <f>P37 / U78*100</f>
        <v>6.089175213896004</v>
      </c>
      <c r="R37" s="120">
        <f>IF(EXACT(D37,UPPER(D37)),1,0.01)/T37</f>
        <v>1</v>
      </c>
      <c r="S37" s="120">
        <v>0</v>
      </c>
      <c r="T37" s="120">
        <v>1</v>
      </c>
      <c r="U37" s="120"/>
      <c r="V37" s="130">
        <f>_xll.BDH(C37,$V$3,$D$1,$D$1)</f>
        <v>91.36</v>
      </c>
      <c r="W37" s="130">
        <f>IF(OR(OR(F37="#N/A N/A",F37="#N/A Real Time"),OR(V37="#N/A N/A",V37="#N/A Real Time")),0,  F37 - V37)</f>
        <v>4.0000000000006253E-2</v>
      </c>
      <c r="X37" s="177">
        <f>IF(OR(V37=0,V37="#N/A N/A"),0,W37 / V37*100)</f>
        <v>4.3782837127852733E-2</v>
      </c>
      <c r="Y37" s="132">
        <v>1148218</v>
      </c>
      <c r="Z37" s="133">
        <f>IF(D37 = D78,1,_xll.BDP(K37,$Z$3)*L37)</f>
        <v>9.2702000000000009</v>
      </c>
      <c r="AA37" s="278">
        <f>W37*Y37*R37/Z37 / AB78</f>
        <v>2.6884033039720833E-5</v>
      </c>
      <c r="AB37" s="135"/>
    </row>
    <row r="38" spans="1:28" x14ac:dyDescent="0.2">
      <c r="A38" s="102" t="s">
        <v>1428</v>
      </c>
      <c r="B38" s="102"/>
      <c r="C38" s="102"/>
      <c r="D38" s="102"/>
      <c r="E38" s="102" t="s">
        <v>120</v>
      </c>
      <c r="F38" s="136"/>
      <c r="G38" s="136"/>
      <c r="H38" s="137"/>
      <c r="I38" s="138"/>
      <c r="J38" s="139"/>
      <c r="K38" s="102"/>
      <c r="L38" s="102"/>
      <c r="M38" s="263"/>
      <c r="N38" s="158">
        <f xml:space="preserve"> SUM(N35:N37)</f>
        <v>-107681.275072719</v>
      </c>
      <c r="O38" s="270">
        <f xml:space="preserve"> SUM(O35:O37)</f>
        <v>-5.8290613878933452E-4</v>
      </c>
      <c r="P38" s="141">
        <f xml:space="preserve"> SUM(P35:P37)</f>
        <v>12422212.865345314</v>
      </c>
      <c r="Q38" s="275">
        <f xml:space="preserve"> SUM(Q35:Q37)</f>
        <v>6.7244598763040946</v>
      </c>
      <c r="R38" s="102"/>
      <c r="S38" s="102"/>
      <c r="T38" s="102"/>
      <c r="U38" s="102"/>
      <c r="V38" s="144"/>
      <c r="W38" s="144"/>
      <c r="X38" s="178"/>
      <c r="Y38" s="145"/>
      <c r="Z38" s="146"/>
      <c r="AA38" s="280">
        <f xml:space="preserve"> SUM(AA35:AA37)</f>
        <v>7.0059131989194762E-5</v>
      </c>
      <c r="AB38" s="171"/>
    </row>
    <row r="39" spans="1:28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0"/>
      <c r="S39" s="120"/>
      <c r="T39" s="120"/>
      <c r="U39" s="120"/>
      <c r="V39" s="130"/>
      <c r="W39" s="130"/>
      <c r="X39" s="131"/>
      <c r="Y39" s="132"/>
      <c r="Z39" s="133"/>
      <c r="AA39" s="278"/>
      <c r="AB39" s="135"/>
    </row>
    <row r="40" spans="1:28" x14ac:dyDescent="0.2">
      <c r="A40" s="120"/>
      <c r="B40" s="120">
        <v>7222</v>
      </c>
      <c r="C40" s="120" t="s">
        <v>113</v>
      </c>
      <c r="D40" s="120" t="str">
        <f>_xll.BDP(C40,$D$3)</f>
        <v>GBp</v>
      </c>
      <c r="E40" s="120" t="s">
        <v>431</v>
      </c>
      <c r="F40" s="121">
        <f>_xll.BDP(C40,$F$3)</f>
        <v>192</v>
      </c>
      <c r="G40" s="121">
        <f>_xll.BDP(C40,$G$3)</f>
        <v>186.7</v>
      </c>
      <c r="H40" s="122">
        <f>IF(OR(OR(G40="#N/A N/A",G40="#N/A Real Time"),OR(F40="#N/A N/A",F40="#N/A Real Time")),0,  G40 - F40)</f>
        <v>-5.3000000000000114</v>
      </c>
      <c r="I40" s="123">
        <f>IF(OR(F40=0,F40="#N/A N/A"),0,H40 / F40*100)</f>
        <v>-2.7604166666666723</v>
      </c>
      <c r="J40" s="124">
        <v>309360</v>
      </c>
      <c r="K40" s="120" t="str">
        <f>CONCATENATE(D78,D40, " Curncy")</f>
        <v>USDGBp Curncy</v>
      </c>
      <c r="L40" s="120">
        <f>IF(D40 = D78,1,_xll.BDP(K40,$L$3))</f>
        <v>1</v>
      </c>
      <c r="M40" s="260">
        <f>IF(D40 = D78,1,_xll.BDP(K40,$M$3)*L40)</f>
        <v>0.76329999999999998</v>
      </c>
      <c r="N40" s="126">
        <f>H40*J40*R40/M40</f>
        <v>-21480.51879994764</v>
      </c>
      <c r="O40" s="268">
        <f>N40 / U78</f>
        <v>-1.1627951344756513E-4</v>
      </c>
      <c r="P40" s="128">
        <f>IF(OR(OR(J40=0,G40 = "#N/A N/A"),G40="#N/A Real Time"),0,G40*J40*R40/M40)</f>
        <v>756681.67168872</v>
      </c>
      <c r="Q40" s="273">
        <f>P40 / U78*100</f>
        <v>0.40961104076717669</v>
      </c>
      <c r="R40" s="120">
        <f>IF(EXACT(D40,UPPER(D40)),1,0.01)/T40</f>
        <v>0.01</v>
      </c>
      <c r="S40" s="120">
        <v>0</v>
      </c>
      <c r="T40" s="120">
        <v>1</v>
      </c>
      <c r="U40" s="120"/>
      <c r="V40" s="130">
        <f>_xll.BDH(C40,$V$3,$D$1,$D$1)</f>
        <v>197</v>
      </c>
      <c r="W40" s="130">
        <f>IF(OR(OR(F40="#N/A N/A",F40="#N/A Real Time"),OR(V40="#N/A N/A",V40="#N/A Real Time")),0,  F40 - V40)</f>
        <v>-5</v>
      </c>
      <c r="X40" s="177">
        <f>IF(OR(V40=0,V40="#N/A N/A"),0,W40 / V40*100)</f>
        <v>-2.5380710659898478</v>
      </c>
      <c r="Y40" s="132">
        <v>309360</v>
      </c>
      <c r="Z40" s="133">
        <f>IF(D40 = D78,1,_xll.BDP(K40,$Z$3)*L40)</f>
        <v>0.76459999999999995</v>
      </c>
      <c r="AA40" s="278">
        <f>W40*Y40*R40/Z40 / AB78</f>
        <v>-1.0977388940771961E-4</v>
      </c>
      <c r="AB40" s="135"/>
    </row>
    <row r="41" spans="1:28" x14ac:dyDescent="0.2">
      <c r="A41" s="209"/>
      <c r="B41" s="120">
        <v>19463</v>
      </c>
      <c r="C41" s="120" t="s">
        <v>1496</v>
      </c>
      <c r="D41" s="120" t="str">
        <f>_xll.BDP(C41,$D$3)</f>
        <v>GBp</v>
      </c>
      <c r="E41" s="120" t="s">
        <v>1536</v>
      </c>
      <c r="F41" s="121">
        <f>_xll.BDP(C41,$F$3)</f>
        <v>197</v>
      </c>
      <c r="G41" s="121">
        <f>_xll.BDP(C41,$G$3)</f>
        <v>197.1</v>
      </c>
      <c r="H41" s="122">
        <f>IF(OR(OR(G41="#N/A N/A",G41="#N/A Real Time"),OR(F41="#N/A N/A",F41="#N/A Real Time")),0,  G41 - F41)</f>
        <v>9.9999999999994316E-2</v>
      </c>
      <c r="I41" s="123">
        <f>IF(OR(F41=0,F41="#N/A N/A"),0,H41 / F41*100)</f>
        <v>5.0761421319794074E-2</v>
      </c>
      <c r="J41" s="124">
        <v>584795</v>
      </c>
      <c r="K41" s="120" t="str">
        <f>CONCATENATE(D78,D41, " Curncy")</f>
        <v>USDGBp Curncy</v>
      </c>
      <c r="L41" s="120">
        <f>IF(D41 = D78,1,_xll.BDP(K41,$L$3))</f>
        <v>1</v>
      </c>
      <c r="M41" s="260">
        <f>IF(D41 = D78,1,_xll.BDP(K41,$M$3)*L41)</f>
        <v>0.76329999999999998</v>
      </c>
      <c r="N41" s="126">
        <f>H41*J41*R41/M41</f>
        <v>766.14044281405313</v>
      </c>
      <c r="O41" s="268">
        <f>N41 / U78</f>
        <v>4.1473131423221187E-6</v>
      </c>
      <c r="P41" s="128">
        <f>IF(OR(OR(J41=0,G41 = "#N/A N/A"),G41="#N/A Real Time"),0,G41*J41*R41/M41)</f>
        <v>1510062.8127865847</v>
      </c>
      <c r="Q41" s="273">
        <f>P41 / U78*100</f>
        <v>0.81743542035173611</v>
      </c>
      <c r="R41" s="120">
        <f>IF(EXACT(D41,UPPER(D41)),1,0.01)/T41</f>
        <v>0.01</v>
      </c>
      <c r="S41" s="120">
        <v>0</v>
      </c>
      <c r="T41" s="120">
        <v>1</v>
      </c>
      <c r="U41" s="209"/>
      <c r="V41" s="130">
        <f>_xll.BDH(C41,$V$3,$D$1,$D$1)</f>
        <v>195.9</v>
      </c>
      <c r="W41" s="130">
        <f>IF(OR(OR(F41="#N/A N/A",F41="#N/A Real Time"),OR(V41="#N/A N/A",V41="#N/A Real Time")),0,  F41 - V41)</f>
        <v>1.0999999999999943</v>
      </c>
      <c r="X41" s="177">
        <f>IF(OR(V41=0,V41="#N/A N/A"),0,W41 / V41*100)</f>
        <v>0.56151097498723546</v>
      </c>
      <c r="Y41" s="132">
        <v>584795</v>
      </c>
      <c r="Z41" s="133">
        <f>IF(D41 = D78,1,_xll.BDP(K41,$Z$3)*L41)</f>
        <v>0.76459999999999995</v>
      </c>
      <c r="AA41" s="278">
        <f>W41*Y41*R41/Z41 / AB78</f>
        <v>4.5652148837474629E-5</v>
      </c>
      <c r="AB41" s="224"/>
    </row>
    <row r="42" spans="1:28" s="117" customFormat="1" ht="12" customHeight="1" x14ac:dyDescent="0.2">
      <c r="A42" s="209"/>
      <c r="B42" s="120">
        <v>7274</v>
      </c>
      <c r="C42" s="120" t="s">
        <v>1062</v>
      </c>
      <c r="D42" s="120" t="str">
        <f>_xll.BDP(C42,$D$3)</f>
        <v>GBp</v>
      </c>
      <c r="E42" s="120" t="s">
        <v>1178</v>
      </c>
      <c r="F42" s="121">
        <f>_xll.BDP(C42,$F$3)</f>
        <v>2527</v>
      </c>
      <c r="G42" s="121">
        <f>_xll.BDP(C42,$G$3)</f>
        <v>2539</v>
      </c>
      <c r="H42" s="122">
        <f>IF(OR(OR(G42="#N/A N/A",G42="#N/A Real Time"),OR(F42="#N/A N/A",F42="#N/A Real Time")),0,  G42 - F42)</f>
        <v>12</v>
      </c>
      <c r="I42" s="123">
        <f>IF(OR(F42=0,F42="#N/A N/A"),0,H42 / F42*100)</f>
        <v>0.47487138899881282</v>
      </c>
      <c r="J42" s="124">
        <v>129753</v>
      </c>
      <c r="K42" s="120" t="str">
        <f>CONCATENATE(D78,D42, " Curncy")</f>
        <v>USDGBp Curncy</v>
      </c>
      <c r="L42" s="120">
        <f>IF(D42 = D78,1,_xll.BDP(K42,$L$3))</f>
        <v>1</v>
      </c>
      <c r="M42" s="260">
        <f>IF(D42 = D78,1,_xll.BDP(K42,$M$3)*L42)</f>
        <v>0.76329999999999998</v>
      </c>
      <c r="N42" s="126">
        <f>H42*J42*R42/M42</f>
        <v>20398.742303157345</v>
      </c>
      <c r="O42" s="268">
        <f>N42 / U78</f>
        <v>1.1042358203933053E-4</v>
      </c>
      <c r="P42" s="128">
        <f>IF(OR(OR(J42=0,G42 = "#N/A N/A"),G42="#N/A Real Time"),0,G42*J42*R42/M42)</f>
        <v>4316033.8923097076</v>
      </c>
      <c r="Q42" s="273">
        <f>P42 / U78*100</f>
        <v>2.3363789566488347</v>
      </c>
      <c r="R42" s="120">
        <f>IF(EXACT(D42,UPPER(D42)),1,0.01)/T42</f>
        <v>0.01</v>
      </c>
      <c r="S42" s="120">
        <v>0</v>
      </c>
      <c r="T42" s="120">
        <v>1</v>
      </c>
      <c r="U42" s="209"/>
      <c r="V42" s="130">
        <f>_xll.BDH(C42,$V$3,$D$1,$D$1)</f>
        <v>2511</v>
      </c>
      <c r="W42" s="130">
        <f>IF(OR(OR(F42="#N/A N/A",F42="#N/A Real Time"),OR(V42="#N/A N/A",V42="#N/A Real Time")),0,  F42 - V42)</f>
        <v>16</v>
      </c>
      <c r="X42" s="177">
        <f>IF(OR(V42=0,V42="#N/A N/A"),0,W42 / V42*100)</f>
        <v>0.6371963361210673</v>
      </c>
      <c r="Y42" s="132">
        <v>129753</v>
      </c>
      <c r="Z42" s="133">
        <f>IF(D42 = D78,1,_xll.BDP(K42,$Z$3)*L42)</f>
        <v>0.76459999999999995</v>
      </c>
      <c r="AA42" s="278">
        <f>W42*Y42*R42/Z42 / AB78</f>
        <v>1.4733376232035005E-4</v>
      </c>
      <c r="AB42" s="224"/>
    </row>
    <row r="43" spans="1:28" x14ac:dyDescent="0.2">
      <c r="A43" s="120"/>
      <c r="B43" s="120">
        <v>6286</v>
      </c>
      <c r="C43" s="120" t="s">
        <v>107</v>
      </c>
      <c r="D43" s="120" t="str">
        <f>_xll.BDP(C43,$D$3)</f>
        <v>GBp</v>
      </c>
      <c r="E43" s="120" t="s">
        <v>435</v>
      </c>
      <c r="F43" s="121">
        <f>_xll.BDP(C43,$F$3)</f>
        <v>508.8</v>
      </c>
      <c r="G43" s="121">
        <f>_xll.BDP(C43,$G$3)</f>
        <v>507</v>
      </c>
      <c r="H43" s="122">
        <f>IF(OR(OR(G43="#N/A N/A",G43="#N/A Real Time"),OR(F43="#N/A N/A",F43="#N/A Real Time")),0,  G43 - F43)</f>
        <v>-1.8000000000000114</v>
      </c>
      <c r="I43" s="123">
        <f>IF(OR(F43=0,F43="#N/A N/A"),0,H43 / F43*100)</f>
        <v>-0.35377358490566257</v>
      </c>
      <c r="J43" s="124">
        <v>94256</v>
      </c>
      <c r="K43" s="120" t="str">
        <f>CONCATENATE(D78,D43, " Curncy")</f>
        <v>USDGBp Curncy</v>
      </c>
      <c r="L43" s="120">
        <f>IF(D43 = D78,1,_xll.BDP(K43,$L$3))</f>
        <v>1</v>
      </c>
      <c r="M43" s="260">
        <f>IF(D43 = D78,1,_xll.BDP(K43,$M$3)*L43)</f>
        <v>0.76329999999999998</v>
      </c>
      <c r="N43" s="126">
        <f>H43*J43*R43/M43</f>
        <v>-2222.7276300275262</v>
      </c>
      <c r="O43" s="268">
        <f>N43 / U78</f>
        <v>-1.2032190179070084E-5</v>
      </c>
      <c r="P43" s="128">
        <f>IF(OR(OR(J43=0,G43 = "#N/A N/A"),G43="#N/A Real Time"),0,G43*J43*R43/M43)</f>
        <v>626068.28245774924</v>
      </c>
      <c r="Q43" s="273">
        <f>P43 / U78*100</f>
        <v>0.33890669004380525</v>
      </c>
      <c r="R43" s="120">
        <f>IF(EXACT(D43,UPPER(D43)),1,0.01)/T43</f>
        <v>0.01</v>
      </c>
      <c r="S43" s="120">
        <v>0</v>
      </c>
      <c r="T43" s="120">
        <v>1</v>
      </c>
      <c r="U43" s="120"/>
      <c r="V43" s="130">
        <f>_xll.BDH(C43,$V$3,$D$1,$D$1)</f>
        <v>506.6</v>
      </c>
      <c r="W43" s="130">
        <f>IF(OR(OR(F43="#N/A N/A",F43="#N/A Real Time"),OR(V43="#N/A N/A",V43="#N/A Real Time")),0,  F43 - V43)</f>
        <v>2.1999999999999886</v>
      </c>
      <c r="X43" s="177">
        <f>IF(OR(V43=0,V43="#N/A N/A"),0,W43 / V43*100)</f>
        <v>0.43426766679826068</v>
      </c>
      <c r="Y43" s="132">
        <v>94256</v>
      </c>
      <c r="Z43" s="133">
        <f>IF(D43 = D78,1,_xll.BDP(K43,$Z$3)*L43)</f>
        <v>0.76459999999999995</v>
      </c>
      <c r="AA43" s="278">
        <f>W43*Y43*R43/Z43 / AB78</f>
        <v>1.4716230271548184E-5</v>
      </c>
      <c r="AB43" s="135"/>
    </row>
    <row r="44" spans="1:28" x14ac:dyDescent="0.2">
      <c r="A44" s="120"/>
      <c r="B44" s="120">
        <v>2204</v>
      </c>
      <c r="C44" s="120" t="s">
        <v>106</v>
      </c>
      <c r="D44" s="120" t="str">
        <f>_xll.BDP(C44,$D$3)</f>
        <v>GBp</v>
      </c>
      <c r="E44" s="120" t="s">
        <v>436</v>
      </c>
      <c r="F44" s="121">
        <f>_xll.BDP(C44,$F$3)</f>
        <v>165.96</v>
      </c>
      <c r="G44" s="121">
        <f>_xll.BDP(C44,$G$3)</f>
        <v>167.74</v>
      </c>
      <c r="H44" s="122">
        <f>IF(OR(OR(G44="#N/A N/A",G44="#N/A Real Time"),OR(F44="#N/A N/A",F44="#N/A Real Time")),0,  G44 - F44)</f>
        <v>1.7800000000000011</v>
      </c>
      <c r="I44" s="123">
        <f>IF(OR(F44=0,F44="#N/A N/A"),0,H44 / F44*100)</f>
        <v>1.0725476018317672</v>
      </c>
      <c r="J44" s="124">
        <v>2393013</v>
      </c>
      <c r="K44" s="120" t="str">
        <f>CONCATENATE(D78,D44, " Curncy")</f>
        <v>USDGBp Curncy</v>
      </c>
      <c r="L44" s="120">
        <f>IF(D44 = D78,1,_xll.BDP(K44,$L$3))</f>
        <v>1</v>
      </c>
      <c r="M44" s="260">
        <f>IF(D44 = D78,1,_xll.BDP(K44,$M$3)*L44)</f>
        <v>0.76329999999999998</v>
      </c>
      <c r="N44" s="126">
        <f>H44*J44*R44/M44</f>
        <v>55804.574086204673</v>
      </c>
      <c r="O44" s="268">
        <f>N44 / U78</f>
        <v>3.0208435761376015E-4</v>
      </c>
      <c r="P44" s="128">
        <f>IF(OR(OR(J44=0,G44 = "#N/A N/A"),G44="#N/A Real Time"),0,G44*J44*R44/M44)</f>
        <v>5258797.3355168356</v>
      </c>
      <c r="Q44" s="273">
        <f>P44 / U78*100</f>
        <v>2.8467207947265227</v>
      </c>
      <c r="R44" s="120">
        <f>IF(EXACT(D44,UPPER(D44)),1,0.01)/T44</f>
        <v>0.01</v>
      </c>
      <c r="S44" s="120">
        <v>0</v>
      </c>
      <c r="T44" s="120">
        <v>1</v>
      </c>
      <c r="U44" s="120"/>
      <c r="V44" s="130">
        <f>_xll.BDH(C44,$V$3,$D$1,$D$1)</f>
        <v>163.68</v>
      </c>
      <c r="W44" s="130">
        <f>IF(OR(OR(F44="#N/A N/A",F44="#N/A Real Time"),OR(V44="#N/A N/A",V44="#N/A Real Time")),0,  F44 - V44)</f>
        <v>2.2800000000000011</v>
      </c>
      <c r="X44" s="177">
        <f>IF(OR(V44=0,V44="#N/A N/A"),0,W44 / V44*100)</f>
        <v>1.3929618768328453</v>
      </c>
      <c r="Y44" s="132">
        <v>2393013</v>
      </c>
      <c r="Z44" s="133">
        <f>IF(D44 = D78,1,_xll.BDP(K44,$Z$3)*L44)</f>
        <v>0.76459999999999995</v>
      </c>
      <c r="AA44" s="278">
        <f>W44*Y44*R44/Z44 / AB78</f>
        <v>3.8720842077978845E-4</v>
      </c>
      <c r="AB44" s="135"/>
    </row>
    <row r="45" spans="1:28" x14ac:dyDescent="0.2">
      <c r="A45" s="209"/>
      <c r="B45" s="120">
        <v>6116</v>
      </c>
      <c r="C45" s="120" t="s">
        <v>1071</v>
      </c>
      <c r="D45" s="120" t="str">
        <f>_xll.BDP(C45,$D$3)</f>
        <v>GBp</v>
      </c>
      <c r="E45" s="120" t="s">
        <v>1188</v>
      </c>
      <c r="F45" s="121">
        <f>_xll.BDP(C45,$F$3)</f>
        <v>224.85</v>
      </c>
      <c r="G45" s="121">
        <f>_xll.BDP(C45,$G$3)</f>
        <v>226.75</v>
      </c>
      <c r="H45" s="122">
        <f>IF(OR(OR(G45="#N/A N/A",G45="#N/A Real Time"),OR(F45="#N/A N/A",F45="#N/A Real Time")),0,  G45 - F45)</f>
        <v>1.9000000000000057</v>
      </c>
      <c r="I45" s="123">
        <f>IF(OR(F45=0,F45="#N/A N/A"),0,H45 / F45*100)</f>
        <v>0.84500778296642454</v>
      </c>
      <c r="J45" s="124">
        <v>1383907</v>
      </c>
      <c r="K45" s="120" t="str">
        <f>CONCATENATE(D78,D45, " Curncy")</f>
        <v>USDGBp Curncy</v>
      </c>
      <c r="L45" s="120">
        <f>IF(D45 = D78,1,_xll.BDP(K45,$L$3))</f>
        <v>1</v>
      </c>
      <c r="M45" s="260">
        <f>IF(D45 = D78,1,_xll.BDP(K45,$M$3)*L45)</f>
        <v>0.76329999999999998</v>
      </c>
      <c r="N45" s="126">
        <f>H45*J45*R45/M45</f>
        <v>34448.097733525581</v>
      </c>
      <c r="O45" s="268">
        <f>N45 / U78</f>
        <v>1.8647631749277348E-4</v>
      </c>
      <c r="P45" s="128">
        <f>IF(OR(OR(J45=0,G45 = "#N/A N/A"),G45="#N/A Real Time"),0,G45*J45*R45/M45)</f>
        <v>4111108.5058299489</v>
      </c>
      <c r="Q45" s="273">
        <f>P45 / U78*100</f>
        <v>2.225447631130856</v>
      </c>
      <c r="R45" s="120">
        <f>IF(EXACT(D45,UPPER(D45)),1,0.01)/T45</f>
        <v>0.01</v>
      </c>
      <c r="S45" s="120">
        <v>0</v>
      </c>
      <c r="T45" s="120">
        <v>1</v>
      </c>
      <c r="U45" s="209"/>
      <c r="V45" s="130">
        <f>_xll.BDH(C45,$V$3,$D$1,$D$1)</f>
        <v>224.95</v>
      </c>
      <c r="W45" s="130">
        <f>IF(OR(OR(F45="#N/A N/A",F45="#N/A Real Time"),OR(V45="#N/A N/A",V45="#N/A Real Time")),0,  F45 - V45)</f>
        <v>-9.9999999999994316E-2</v>
      </c>
      <c r="X45" s="177">
        <f>IF(OR(V45=0,V45="#N/A N/A"),0,W45 / V45*100)</f>
        <v>-4.4454323182927011E-2</v>
      </c>
      <c r="Y45" s="132">
        <v>1383907</v>
      </c>
      <c r="Z45" s="133">
        <f>IF(D45 = D78,1,_xll.BDP(K45,$Z$3)*L45)</f>
        <v>0.76459999999999995</v>
      </c>
      <c r="AA45" s="278">
        <f>W45*Y45*R45/Z45 / AB78</f>
        <v>-9.8213637166123851E-6</v>
      </c>
      <c r="AB45" s="224"/>
    </row>
    <row r="46" spans="1:28" x14ac:dyDescent="0.2">
      <c r="A46" s="120"/>
      <c r="B46" s="120">
        <v>5993</v>
      </c>
      <c r="C46" s="120" t="s">
        <v>101</v>
      </c>
      <c r="D46" s="120" t="str">
        <f>_xll.BDP(C46,$D$3)</f>
        <v>GBp</v>
      </c>
      <c r="E46" s="120" t="s">
        <v>440</v>
      </c>
      <c r="F46" s="121">
        <f>_xll.BDP(C46,$F$3)</f>
        <v>668.1</v>
      </c>
      <c r="G46" s="121">
        <f>_xll.BDP(C46,$G$3)</f>
        <v>667</v>
      </c>
      <c r="H46" s="122">
        <f>IF(OR(OR(G46="#N/A N/A",G46="#N/A Real Time"),OR(F46="#N/A N/A",F46="#N/A Real Time")),0,  G46 - F46)</f>
        <v>-1.1000000000000227</v>
      </c>
      <c r="I46" s="123">
        <f>IF(OR(F46=0,F46="#N/A N/A"),0,H46 / F46*100)</f>
        <v>-0.16464601107618959</v>
      </c>
      <c r="J46" s="124">
        <v>84269</v>
      </c>
      <c r="K46" s="120" t="str">
        <f>CONCATENATE(D78,D46, " Curncy")</f>
        <v>USDGBp Curncy</v>
      </c>
      <c r="L46" s="120">
        <f>IF(D46 = D78,1,_xll.BDP(K46,$L$3))</f>
        <v>1</v>
      </c>
      <c r="M46" s="260">
        <f>IF(D46 = D78,1,_xll.BDP(K46,$M$3)*L46)</f>
        <v>0.76329999999999998</v>
      </c>
      <c r="N46" s="126">
        <f>H46*J46*R46/M46</f>
        <v>-1214.4097995545908</v>
      </c>
      <c r="O46" s="268">
        <f>N46 / U78</f>
        <v>-6.5739092213409258E-6</v>
      </c>
      <c r="P46" s="128">
        <f>IF(OR(OR(J46=0,G46 = "#N/A N/A"),G46="#N/A Real Time"),0,G46*J46*R46/M46)</f>
        <v>736373.94209354115</v>
      </c>
      <c r="Q46" s="273">
        <f>P46 / U78*100</f>
        <v>0.39861795005766421</v>
      </c>
      <c r="R46" s="120">
        <f>IF(EXACT(D46,UPPER(D46)),1,0.01)/T46</f>
        <v>0.01</v>
      </c>
      <c r="S46" s="120">
        <v>0</v>
      </c>
      <c r="T46" s="120">
        <v>1</v>
      </c>
      <c r="U46" s="120"/>
      <c r="V46" s="130">
        <f>_xll.BDH(C46,$V$3,$D$1,$D$1)</f>
        <v>668.2</v>
      </c>
      <c r="W46" s="130">
        <f>IF(OR(OR(F46="#N/A N/A",F46="#N/A Real Time"),OR(V46="#N/A N/A",V46="#N/A Real Time")),0,  F46 - V46)</f>
        <v>-0.10000000000002274</v>
      </c>
      <c r="X46" s="177">
        <f>IF(OR(V46=0,V46="#N/A N/A"),0,W46 / V46*100)</f>
        <v>-1.4965579167917201E-2</v>
      </c>
      <c r="Y46" s="132">
        <v>84269</v>
      </c>
      <c r="Z46" s="133">
        <f>IF(D46 = D78,1,_xll.BDP(K46,$Z$3)*L46)</f>
        <v>0.76459999999999995</v>
      </c>
      <c r="AA46" s="278">
        <f>W46*Y46*R46/Z46 / AB78</f>
        <v>-5.9804343719299386E-7</v>
      </c>
      <c r="AB46" s="135"/>
    </row>
    <row r="47" spans="1:28" x14ac:dyDescent="0.2">
      <c r="A47" s="209"/>
      <c r="B47" s="120">
        <v>3746</v>
      </c>
      <c r="C47" s="120" t="s">
        <v>1087</v>
      </c>
      <c r="D47" s="120" t="str">
        <f>_xll.BDP(C47,$D$3)</f>
        <v>GBp</v>
      </c>
      <c r="E47" s="120" t="s">
        <v>1204</v>
      </c>
      <c r="F47" s="121">
        <f>_xll.BDP(C47,$F$3)</f>
        <v>145.05000000000001</v>
      </c>
      <c r="G47" s="121">
        <f>_xll.BDP(C47,$G$3)</f>
        <v>147.1</v>
      </c>
      <c r="H47" s="122">
        <f>IF(OR(OR(G47="#N/A N/A",G47="#N/A Real Time"),OR(F47="#N/A N/A",F47="#N/A Real Time")),0,  G47 - F47)</f>
        <v>2.0499999999999829</v>
      </c>
      <c r="I47" s="123">
        <f>IF(OR(F47=0,F47="#N/A N/A"),0,H47 / F47*100)</f>
        <v>1.4133057566356311</v>
      </c>
      <c r="J47" s="124">
        <v>1447537</v>
      </c>
      <c r="K47" s="120" t="str">
        <f>CONCATENATE(D78,D47, " Curncy")</f>
        <v>USDGBp Curncy</v>
      </c>
      <c r="L47" s="120">
        <f>IF(D47 = D78,1,_xll.BDP(K47,$L$3))</f>
        <v>1</v>
      </c>
      <c r="M47" s="260">
        <f>IF(D47 = D78,1,_xll.BDP(K47,$M$3)*L47)</f>
        <v>0.76329999999999998</v>
      </c>
      <c r="N47" s="126">
        <f>H47*J47*R47/M47</f>
        <v>38876.599633171434</v>
      </c>
      <c r="O47" s="268">
        <f>N47 / U78</f>
        <v>2.1044892499765799E-4</v>
      </c>
      <c r="P47" s="128">
        <f>IF(OR(OR(J47=0,G47 = "#N/A N/A"),G47="#N/A Real Time"),0,G47*J47*R47/M47)</f>
        <v>2789633.0761168613</v>
      </c>
      <c r="Q47" s="273">
        <f>P47 / U78*100</f>
        <v>1.5100993593734511</v>
      </c>
      <c r="R47" s="120">
        <f>IF(EXACT(D47,UPPER(D47)),1,0.01)/T47</f>
        <v>0.01</v>
      </c>
      <c r="S47" s="120">
        <v>0</v>
      </c>
      <c r="T47" s="120">
        <v>1</v>
      </c>
      <c r="U47" s="209"/>
      <c r="V47" s="130">
        <f>_xll.BDH(C47,$V$3,$D$1,$D$1)</f>
        <v>144.69999999999999</v>
      </c>
      <c r="W47" s="130">
        <f>IF(OR(OR(F47="#N/A N/A",F47="#N/A Real Time"),OR(V47="#N/A N/A",V47="#N/A Real Time")),0,  F47 - V47)</f>
        <v>0.35000000000002274</v>
      </c>
      <c r="X47" s="177">
        <f>IF(OR(V47=0,V47="#N/A N/A"),0,W47 / V47*100)</f>
        <v>0.24187975120941446</v>
      </c>
      <c r="Y47" s="132">
        <v>1447537</v>
      </c>
      <c r="Z47" s="133">
        <f>IF(D47 = D78,1,_xll.BDP(K47,$Z$3)*L47)</f>
        <v>0.76459999999999995</v>
      </c>
      <c r="AA47" s="278">
        <f>W47*Y47*R47/Z47 / AB78</f>
        <v>3.5955274303760923E-5</v>
      </c>
      <c r="AB47" s="224"/>
    </row>
    <row r="48" spans="1:28" s="117" customFormat="1" ht="12" customHeight="1" x14ac:dyDescent="0.2">
      <c r="A48" s="120"/>
      <c r="B48" s="120">
        <v>29069</v>
      </c>
      <c r="C48" s="120" t="s">
        <v>1658</v>
      </c>
      <c r="D48" s="120" t="str">
        <f>_xll.BDP(C48,$D$3)</f>
        <v>GBp</v>
      </c>
      <c r="E48" s="120" t="s">
        <v>1659</v>
      </c>
      <c r="F48" s="121">
        <f>_xll.BDP(C48,$F$3)</f>
        <v>1250</v>
      </c>
      <c r="G48" s="121">
        <f>_xll.BDP(C48,$G$3)</f>
        <v>1256</v>
      </c>
      <c r="H48" s="122">
        <f>IF(OR(OR(G48="#N/A N/A",G48="#N/A Real Time"),OR(F48="#N/A N/A",F48="#N/A Real Time")),0,  G48 - F48)</f>
        <v>6</v>
      </c>
      <c r="I48" s="123">
        <f>IF(OR(F48=0,F48="#N/A N/A"),0,H48 / F48*100)</f>
        <v>0.48</v>
      </c>
      <c r="J48" s="124">
        <v>14266</v>
      </c>
      <c r="K48" s="120" t="str">
        <f>CONCATENATE(D78,D48, " Curncy")</f>
        <v>USDGBp Curncy</v>
      </c>
      <c r="L48" s="120">
        <f>IF(D48 = D78,1,_xll.BDP(K48,$L$3))</f>
        <v>1</v>
      </c>
      <c r="M48" s="260">
        <f>IF(D48 = D78,1,_xll.BDP(K48,$M$3)*L48)</f>
        <v>0.76329999999999998</v>
      </c>
      <c r="N48" s="126">
        <f>H48*J48*R48/M48</f>
        <v>1121.3939473339449</v>
      </c>
      <c r="O48" s="268">
        <f>N48 / U78</f>
        <v>6.0703907477017472E-6</v>
      </c>
      <c r="P48" s="128">
        <f>IF(OR(OR(J48=0,G48 = "#N/A N/A"),G48="#N/A Real Time"),0,G48*J48*R48/M48)</f>
        <v>234745.1329752391</v>
      </c>
      <c r="Q48" s="273">
        <f>P48 / U78*100</f>
        <v>0.12707351298522324</v>
      </c>
      <c r="R48" s="120">
        <f>IF(EXACT(D48,UPPER(D48)),1,0.01)/T48</f>
        <v>0.01</v>
      </c>
      <c r="S48" s="120">
        <v>0</v>
      </c>
      <c r="T48" s="120">
        <v>1</v>
      </c>
      <c r="U48" s="120"/>
      <c r="V48" s="130">
        <f>_xll.BDH(C48,$V$3,$D$1,$D$1)</f>
        <v>1250</v>
      </c>
      <c r="W48" s="130">
        <f>IF(OR(OR(F48="#N/A N/A",F48="#N/A Real Time"),OR(V48="#N/A N/A",V48="#N/A Real Time")),0,  F48 - V48)</f>
        <v>0</v>
      </c>
      <c r="X48" s="177">
        <f>IF(OR(V48=0,V48="#N/A N/A"),0,W48 / V48*100)</f>
        <v>0</v>
      </c>
      <c r="Y48" s="132">
        <v>14266</v>
      </c>
      <c r="Z48" s="133">
        <f>IF(D48 = D78,1,_xll.BDP(K48,$Z$3)*L48)</f>
        <v>0.76459999999999995</v>
      </c>
      <c r="AA48" s="278">
        <f>W48*Y48*R48/Z48 / AB78</f>
        <v>0</v>
      </c>
      <c r="AB48" s="135"/>
    </row>
    <row r="49" spans="1:28" x14ac:dyDescent="0.2">
      <c r="A49" s="120"/>
      <c r="B49" s="120">
        <v>10555</v>
      </c>
      <c r="C49" s="120" t="s">
        <v>98</v>
      </c>
      <c r="D49" s="120" t="str">
        <f>_xll.BDP(C49,$D$3)</f>
        <v>GBp</v>
      </c>
      <c r="E49" s="120" t="s">
        <v>461</v>
      </c>
      <c r="F49" s="121">
        <f>_xll.BDP(C49,$F$3)</f>
        <v>210</v>
      </c>
      <c r="G49" s="121">
        <f>_xll.BDP(C49,$G$3)</f>
        <v>210.1</v>
      </c>
      <c r="H49" s="122">
        <f>IF(OR(OR(G49="#N/A N/A",G49="#N/A Real Time"),OR(F49="#N/A N/A",F49="#N/A Real Time")),0,  G49 - F49)</f>
        <v>9.9999999999994316E-2</v>
      </c>
      <c r="I49" s="123">
        <f>IF(OR(F49=0,F49="#N/A N/A"),0,H49 / F49*100)</f>
        <v>4.7619047619044917E-2</v>
      </c>
      <c r="J49" s="124">
        <v>641000</v>
      </c>
      <c r="K49" s="120" t="str">
        <f>CONCATENATE(D78,D49, " Curncy")</f>
        <v>USDGBp Curncy</v>
      </c>
      <c r="L49" s="120">
        <f>IF(D49 = D78,1,_xll.BDP(K49,$L$3))</f>
        <v>1</v>
      </c>
      <c r="M49" s="260">
        <f>IF(D49 = D78,1,_xll.BDP(K49,$M$3)*L49)</f>
        <v>0.76329999999999998</v>
      </c>
      <c r="N49" s="126">
        <f>H49*J49*R49/M49</f>
        <v>839.77466264897623</v>
      </c>
      <c r="O49" s="268">
        <f>N49 / U78</f>
        <v>4.5459139086833472E-6</v>
      </c>
      <c r="P49" s="128">
        <f>IF(OR(OR(J49=0,G49 = "#N/A N/A"),G49="#N/A Real Time"),0,G49*J49*R49/M49)</f>
        <v>1764366.5662255995</v>
      </c>
      <c r="Q49" s="273">
        <f>P49 / U78*100</f>
        <v>0.9550965122144256</v>
      </c>
      <c r="R49" s="120">
        <f>IF(EXACT(D49,UPPER(D49)),1,0.01)/T49</f>
        <v>0.01</v>
      </c>
      <c r="S49" s="120">
        <v>0</v>
      </c>
      <c r="T49" s="120">
        <v>1</v>
      </c>
      <c r="U49" s="120"/>
      <c r="V49" s="130">
        <f>_xll.BDH(C49,$V$3,$D$1,$D$1)</f>
        <v>209.3</v>
      </c>
      <c r="W49" s="130">
        <f>IF(OR(OR(F49="#N/A N/A",F49="#N/A Real Time"),OR(V49="#N/A N/A",V49="#N/A Real Time")),0,  F49 - V49)</f>
        <v>0.69999999999998863</v>
      </c>
      <c r="X49" s="177">
        <f>IF(OR(V49=0,V49="#N/A N/A"),0,W49 / V49*100)</f>
        <v>0.33444816053511156</v>
      </c>
      <c r="Y49" s="132">
        <v>641000</v>
      </c>
      <c r="Z49" s="133">
        <f>IF(D49 = D78,1,_xll.BDP(K49,$Z$3)*L49)</f>
        <v>0.76459999999999995</v>
      </c>
      <c r="AA49" s="278">
        <f>W49*Y49*R49/Z49 / AB78</f>
        <v>3.1843511880813933E-5</v>
      </c>
      <c r="AB49" s="135"/>
    </row>
    <row r="50" spans="1:28" x14ac:dyDescent="0.2">
      <c r="A50" s="120"/>
      <c r="B50" s="120">
        <v>3522</v>
      </c>
      <c r="C50" s="120" t="s">
        <v>1104</v>
      </c>
      <c r="D50" s="120" t="str">
        <f>_xll.BDP(C50,$D$3)</f>
        <v>GBp</v>
      </c>
      <c r="E50" s="120" t="s">
        <v>1220</v>
      </c>
      <c r="F50" s="121">
        <f>_xll.BDP(C50,$F$3)</f>
        <v>1608</v>
      </c>
      <c r="G50" s="121">
        <f>_xll.BDP(C50,$G$3)</f>
        <v>1610</v>
      </c>
      <c r="H50" s="122">
        <f>IF(OR(OR(G50="#N/A N/A",G50="#N/A Real Time"),OR(F50="#N/A N/A",F50="#N/A Real Time")),0,  G50 - F50)</f>
        <v>2</v>
      </c>
      <c r="I50" s="123">
        <f>IF(OR(F50=0,F50="#N/A N/A"),0,H50 / F50*100)</f>
        <v>0.12437810945273632</v>
      </c>
      <c r="J50" s="124">
        <v>29600</v>
      </c>
      <c r="K50" s="120" t="str">
        <f>CONCATENATE(D78,D50, " Curncy")</f>
        <v>USDGBp Curncy</v>
      </c>
      <c r="L50" s="120">
        <f>IF(D50 = D78,1,_xll.BDP(K50,$L$3))</f>
        <v>1</v>
      </c>
      <c r="M50" s="260">
        <f>IF(D50 = D78,1,_xll.BDP(K50,$M$3)*L50)</f>
        <v>0.76329999999999998</v>
      </c>
      <c r="N50" s="126">
        <f>H50*J50*R50/M50</f>
        <v>775.57971963841214</v>
      </c>
      <c r="O50" s="268">
        <f>N50 / U78</f>
        <v>4.1984103493614582E-6</v>
      </c>
      <c r="P50" s="128">
        <f>IF(OR(OR(J50=0,G50 = "#N/A N/A"),G50="#N/A Real Time"),0,G50*J50*R50/M50)</f>
        <v>624341.67430892179</v>
      </c>
      <c r="Q50" s="273">
        <f>P50 / U78*100</f>
        <v>0.33797203312359736</v>
      </c>
      <c r="R50" s="120">
        <f>IF(EXACT(D50,UPPER(D50)),1,0.01)/T50</f>
        <v>0.01</v>
      </c>
      <c r="S50" s="120">
        <v>0</v>
      </c>
      <c r="T50" s="120">
        <v>1</v>
      </c>
      <c r="U50" s="120"/>
      <c r="V50" s="130">
        <f>_xll.BDH(C50,$V$3,$D$1,$D$1)</f>
        <v>1581</v>
      </c>
      <c r="W50" s="130">
        <f>IF(OR(OR(F50="#N/A N/A",F50="#N/A Real Time"),OR(V50="#N/A N/A",V50="#N/A Real Time")),0,  F50 - V50)</f>
        <v>27</v>
      </c>
      <c r="X50" s="177">
        <f>IF(OR(V50=0,V50="#N/A N/A"),0,W50 / V50*100)</f>
        <v>1.7077798861480076</v>
      </c>
      <c r="Y50" s="132">
        <v>29600</v>
      </c>
      <c r="Z50" s="133">
        <f>IF(D50 = D78,1,_xll.BDP(K50,$Z$3)*L50)</f>
        <v>0.76459999999999995</v>
      </c>
      <c r="AA50" s="278">
        <f>W50*Y50*R50/Z50 / AB78</f>
        <v>5.671792889491176E-5</v>
      </c>
      <c r="AB50" s="135"/>
    </row>
    <row r="51" spans="1:28" x14ac:dyDescent="0.2">
      <c r="A51" s="120"/>
      <c r="B51" s="120">
        <v>3574</v>
      </c>
      <c r="C51" s="120" t="s">
        <v>96</v>
      </c>
      <c r="D51" s="120" t="str">
        <f>_xll.BDP(C51,$D$3)</f>
        <v>GBp</v>
      </c>
      <c r="E51" s="120" t="s">
        <v>443</v>
      </c>
      <c r="F51" s="121">
        <f>_xll.BDP(C51,$F$3)</f>
        <v>518.20000000000005</v>
      </c>
      <c r="G51" s="121">
        <f>_xll.BDP(C51,$G$3)</f>
        <v>524</v>
      </c>
      <c r="H51" s="122">
        <f>IF(OR(OR(G51="#N/A N/A",G51="#N/A Real Time"),OR(F51="#N/A N/A",F51="#N/A Real Time")),0,  G51 - F51)</f>
        <v>5.7999999999999545</v>
      </c>
      <c r="I51" s="123">
        <f>IF(OR(F51=0,F51="#N/A N/A"),0,H51 / F51*100)</f>
        <v>1.1192589733693465</v>
      </c>
      <c r="J51" s="124">
        <v>62951</v>
      </c>
      <c r="K51" s="120" t="str">
        <f>CONCATENATE(D78,D51, " Curncy")</f>
        <v>USDGBp Curncy</v>
      </c>
      <c r="L51" s="120">
        <f>IF(D51 = D78,1,_xll.BDP(K51,$L$3))</f>
        <v>1</v>
      </c>
      <c r="M51" s="260">
        <f>IF(D51 = D78,1,_xll.BDP(K51,$M$3)*L51)</f>
        <v>0.76329999999999998</v>
      </c>
      <c r="N51" s="126">
        <f>H51*J51*R51/M51</f>
        <v>4783.3853006681138</v>
      </c>
      <c r="O51" s="268">
        <f>N51 / U78</f>
        <v>2.589368164586784E-5</v>
      </c>
      <c r="P51" s="128">
        <f>IF(OR(OR(J51=0,G51 = "#N/A N/A"),G51="#N/A Real Time"),0,G51*J51*R51/M51)</f>
        <v>432154.12026726059</v>
      </c>
      <c r="Q51" s="273">
        <f>P51 / U78*100</f>
        <v>0.23393602038680786</v>
      </c>
      <c r="R51" s="120">
        <f>IF(EXACT(D51,UPPER(D51)),1,0.01)/T51</f>
        <v>0.01</v>
      </c>
      <c r="S51" s="120">
        <v>0</v>
      </c>
      <c r="T51" s="120">
        <v>1</v>
      </c>
      <c r="U51" s="120"/>
      <c r="V51" s="130">
        <f>_xll.BDH(C51,$V$3,$D$1,$D$1)</f>
        <v>522.79999999999995</v>
      </c>
      <c r="W51" s="130">
        <f>IF(OR(OR(F51="#N/A N/A",F51="#N/A Real Time"),OR(V51="#N/A N/A",V51="#N/A Real Time")),0,  F51 - V51)</f>
        <v>-4.5999999999999091</v>
      </c>
      <c r="X51" s="177">
        <f>IF(OR(V51=0,V51="#N/A N/A"),0,W51 / V51*100)</f>
        <v>-0.87987758224940882</v>
      </c>
      <c r="Y51" s="132">
        <v>62951</v>
      </c>
      <c r="Z51" s="133">
        <f>IF(D51 = D78,1,_xll.BDP(K51,$Z$3)*L51)</f>
        <v>0.76459999999999995</v>
      </c>
      <c r="AA51" s="278">
        <f>W51*Y51*R51/Z51 / AB78</f>
        <v>-2.0550640105821058E-5</v>
      </c>
      <c r="AB51" s="135"/>
    </row>
    <row r="52" spans="1:28" s="117" customFormat="1" ht="12" customHeight="1" x14ac:dyDescent="0.2">
      <c r="A52" s="209"/>
      <c r="B52" s="120">
        <v>28421</v>
      </c>
      <c r="C52" s="120" t="s">
        <v>1501</v>
      </c>
      <c r="D52" s="120" t="str">
        <f>_xll.BDP(C52,$D$3)</f>
        <v>GBp</v>
      </c>
      <c r="E52" s="120" t="s">
        <v>1498</v>
      </c>
      <c r="F52" s="121">
        <f>_xll.BDP(C52,$F$3)</f>
        <v>49.7</v>
      </c>
      <c r="G52" s="121">
        <f>_xll.BDP(C52,$G$3)</f>
        <v>49.3</v>
      </c>
      <c r="H52" s="122">
        <f>IF(OR(OR(G52="#N/A N/A",G52="#N/A Real Time"),OR(F52="#N/A N/A",F52="#N/A Real Time")),0,  G52 - F52)</f>
        <v>-0.40000000000000568</v>
      </c>
      <c r="I52" s="123">
        <f>IF(OR(F52=0,F52="#N/A N/A"),0,H52 / F52*100)</f>
        <v>-0.80482897384306973</v>
      </c>
      <c r="J52" s="124">
        <v>4438847</v>
      </c>
      <c r="K52" s="120" t="str">
        <f>CONCATENATE(D78,D52, " Curncy")</f>
        <v>USDGBp Curncy</v>
      </c>
      <c r="L52" s="120">
        <f>IF(D52 = D78,1,_xll.BDP(K52,$L$3))</f>
        <v>1</v>
      </c>
      <c r="M52" s="260">
        <f>IF(D52 = D78,1,_xll.BDP(K52,$M$3)*L52)</f>
        <v>0.76329999999999998</v>
      </c>
      <c r="N52" s="126">
        <f>H52*J52*R52/M52</f>
        <v>-23261.349403904434</v>
      </c>
      <c r="O52" s="268">
        <f>N52 / U78</f>
        <v>-1.2591960259481302E-4</v>
      </c>
      <c r="P52" s="128">
        <f>IF(OR(OR(J52=0,G52 = "#N/A N/A"),G52="#N/A Real Time"),0,G52*J52*R52/M52)</f>
        <v>2866961.3140311805</v>
      </c>
      <c r="Q52" s="273">
        <f>P52 / U78*100</f>
        <v>1.5519591019810481</v>
      </c>
      <c r="R52" s="120">
        <f>IF(EXACT(D52,UPPER(D52)),1,0.01)/T52</f>
        <v>0.01</v>
      </c>
      <c r="S52" s="120">
        <v>0</v>
      </c>
      <c r="T52" s="120">
        <v>1</v>
      </c>
      <c r="U52" s="209"/>
      <c r="V52" s="130">
        <f>_xll.BDH(C52,$V$3,$D$1,$D$1)</f>
        <v>49.7</v>
      </c>
      <c r="W52" s="130">
        <f>IF(OR(OR(F52="#N/A N/A",F52="#N/A Real Time"),OR(V52="#N/A N/A",V52="#N/A Real Time")),0,  F52 - V52)</f>
        <v>0</v>
      </c>
      <c r="X52" s="177">
        <f>IF(OR(V52=0,V52="#N/A N/A"),0,W52 / V52*100)</f>
        <v>0</v>
      </c>
      <c r="Y52" s="132">
        <v>4438847</v>
      </c>
      <c r="Z52" s="133">
        <f>IF(D52 = D78,1,_xll.BDP(K52,$Z$3)*L52)</f>
        <v>0.76459999999999995</v>
      </c>
      <c r="AA52" s="278">
        <f>W52*Y52*R52/Z52 / AB78</f>
        <v>0</v>
      </c>
      <c r="AB52" s="224"/>
    </row>
    <row r="53" spans="1:28" x14ac:dyDescent="0.2">
      <c r="A53" s="120"/>
      <c r="B53" s="120">
        <v>3260</v>
      </c>
      <c r="C53" s="120" t="s">
        <v>84</v>
      </c>
      <c r="D53" s="120" t="str">
        <f>_xll.BDP(C53,$D$3)</f>
        <v>GBp</v>
      </c>
      <c r="E53" s="120" t="s">
        <v>451</v>
      </c>
      <c r="F53" s="121">
        <f>_xll.BDP(C53,$F$3)</f>
        <v>147.1</v>
      </c>
      <c r="G53" s="121">
        <f>_xll.BDP(C53,$G$3)</f>
        <v>148.1</v>
      </c>
      <c r="H53" s="122">
        <f>IF(OR(OR(G53="#N/A N/A",G53="#N/A Real Time"),OR(F53="#N/A N/A",F53="#N/A Real Time")),0,  G53 - F53)</f>
        <v>1</v>
      </c>
      <c r="I53" s="123">
        <f>IF(OR(F53=0,F53="#N/A N/A"),0,H53 / F53*100)</f>
        <v>0.67980965329707677</v>
      </c>
      <c r="J53" s="124">
        <v>1450403</v>
      </c>
      <c r="K53" s="120" t="str">
        <f>CONCATENATE(D78,D53, " Curncy")</f>
        <v>USDGBp Curncy</v>
      </c>
      <c r="L53" s="120">
        <f>IF(D53 = D78,1,_xll.BDP(K53,$L$3))</f>
        <v>1</v>
      </c>
      <c r="M53" s="260">
        <f>IF(D53 = D78,1,_xll.BDP(K53,$M$3)*L53)</f>
        <v>0.76329999999999998</v>
      </c>
      <c r="N53" s="126">
        <f>H53*J53*R53/M53</f>
        <v>19001.74243416743</v>
      </c>
      <c r="O53" s="268">
        <f>N53 / U78</f>
        <v>1.0286126631663693E-4</v>
      </c>
      <c r="P53" s="128">
        <f>IF(OR(OR(J53=0,G53 = "#N/A N/A"),G53="#N/A Real Time"),0,G53*J53*R53/M53)</f>
        <v>2814158.0545001966</v>
      </c>
      <c r="Q53" s="273">
        <f>P53 / U78*100</f>
        <v>1.5233753541493931</v>
      </c>
      <c r="R53" s="120">
        <f>IF(EXACT(D53,UPPER(D53)),1,0.01)/T53</f>
        <v>0.01</v>
      </c>
      <c r="S53" s="120">
        <v>0</v>
      </c>
      <c r="T53" s="120">
        <v>1</v>
      </c>
      <c r="U53" s="120"/>
      <c r="V53" s="130">
        <f>_xll.BDH(C53,$V$3,$D$1,$D$1)</f>
        <v>145.80000000000001</v>
      </c>
      <c r="W53" s="130">
        <f>IF(OR(OR(F53="#N/A N/A",F53="#N/A Real Time"),OR(V53="#N/A N/A",V53="#N/A Real Time")),0,  F53 - V53)</f>
        <v>1.2999999999999829</v>
      </c>
      <c r="X53" s="177">
        <f>IF(OR(V53=0,V53="#N/A N/A"),0,W53 / V53*100)</f>
        <v>0.8916323731138428</v>
      </c>
      <c r="Y53" s="132">
        <v>1450403</v>
      </c>
      <c r="Z53" s="133">
        <f>IF(D53 = D78,1,_xll.BDP(K53,$Z$3)*L53)</f>
        <v>0.76459999999999995</v>
      </c>
      <c r="AA53" s="278">
        <f>W53*Y53*R53/Z53 / AB78</f>
        <v>1.3381257568800717E-4</v>
      </c>
      <c r="AB53" s="135"/>
    </row>
    <row r="54" spans="1:28" x14ac:dyDescent="0.2">
      <c r="A54" s="120"/>
      <c r="B54" s="120">
        <v>3404</v>
      </c>
      <c r="C54" s="120" t="s">
        <v>81</v>
      </c>
      <c r="D54" s="120" t="str">
        <f>_xll.BDP(C54,$D$3)</f>
        <v>GBp</v>
      </c>
      <c r="E54" s="120" t="s">
        <v>337</v>
      </c>
      <c r="F54" s="121">
        <f>_xll.BDP(C54,$F$3)</f>
        <v>26</v>
      </c>
      <c r="G54" s="121">
        <f>_xll.BDP(C54,$G$3)</f>
        <v>26.3</v>
      </c>
      <c r="H54" s="122">
        <f>IF(OR(OR(G54="#N/A N/A",G54="#N/A Real Time"),OR(F54="#N/A N/A",F54="#N/A Real Time")),0,  G54 - F54)</f>
        <v>0.30000000000000071</v>
      </c>
      <c r="I54" s="123">
        <f>IF(OR(F54=0,F54="#N/A N/A"),0,H54 / F54*100)</f>
        <v>1.1538461538461564</v>
      </c>
      <c r="J54" s="124">
        <v>11416587</v>
      </c>
      <c r="K54" s="120" t="str">
        <f>CONCATENATE(D78,D54, " Curncy")</f>
        <v>USDGBp Curncy</v>
      </c>
      <c r="L54" s="120">
        <f>IF(D54 = D78,1,_xll.BDP(K54,$L$3))</f>
        <v>1</v>
      </c>
      <c r="M54" s="260">
        <f>IF(D54 = D78,1,_xll.BDP(K54,$M$3)*L54)</f>
        <v>0.76329999999999998</v>
      </c>
      <c r="N54" s="126">
        <f>H54*J54*R54/M54</f>
        <v>44870.64194943021</v>
      </c>
      <c r="O54" s="268">
        <f>N54 / U78</f>
        <v>2.4289620109046753E-4</v>
      </c>
      <c r="P54" s="128">
        <f>IF(OR(OR(J54=0,G54 = "#N/A N/A"),G54="#N/A Real Time"),0,G54*J54*R54/M54)</f>
        <v>3933659.6109000403</v>
      </c>
      <c r="Q54" s="273">
        <f>P54 / U78*100</f>
        <v>2.1293900295597612</v>
      </c>
      <c r="R54" s="120">
        <f>IF(EXACT(D54,UPPER(D54)),1,0.01)/T54</f>
        <v>0.01</v>
      </c>
      <c r="S54" s="120">
        <v>0</v>
      </c>
      <c r="T54" s="120">
        <v>1</v>
      </c>
      <c r="U54" s="120"/>
      <c r="V54" s="130">
        <f>_xll.BDH(C54,$V$3,$D$1,$D$1)</f>
        <v>26</v>
      </c>
      <c r="W54" s="130">
        <f>IF(OR(OR(F54="#N/A N/A",F54="#N/A Real Time"),OR(V54="#N/A N/A",V54="#N/A Real Time")),0,  F54 - V54)</f>
        <v>0</v>
      </c>
      <c r="X54" s="177">
        <f>IF(OR(V54=0,V54="#N/A N/A"),0,W54 / V54*100)</f>
        <v>0</v>
      </c>
      <c r="Y54" s="132">
        <v>11416587</v>
      </c>
      <c r="Z54" s="133">
        <f>IF(D54 = D78,1,_xll.BDP(K54,$Z$3)*L54)</f>
        <v>0.76459999999999995</v>
      </c>
      <c r="AA54" s="278">
        <f>W54*Y54*R54/Z54 / AB78</f>
        <v>0</v>
      </c>
      <c r="AB54" s="135"/>
    </row>
    <row r="55" spans="1:28" x14ac:dyDescent="0.2">
      <c r="A55" s="120"/>
      <c r="B55" s="120">
        <v>18465</v>
      </c>
      <c r="C55" s="120" t="s">
        <v>1450</v>
      </c>
      <c r="D55" s="120" t="str">
        <f>_xll.BDP(C55,$D$3)</f>
        <v>USD</v>
      </c>
      <c r="E55" s="120" t="s">
        <v>1451</v>
      </c>
      <c r="F55" s="121">
        <f>_xll.BDP(C55,$F$3)</f>
        <v>15.2</v>
      </c>
      <c r="G55" s="121">
        <f>_xll.BDP(C55,$G$3)</f>
        <v>15.19</v>
      </c>
      <c r="H55" s="122">
        <f>IF(OR(OR(G55="#N/A N/A",G55="#N/A Real Time"),OR(F55="#N/A N/A",F55="#N/A Real Time")),0,  G55 - F55)</f>
        <v>-9.9999999999997868E-3</v>
      </c>
      <c r="I55" s="123">
        <f>IF(OR(F55=0,F55="#N/A N/A"),0,H55 / F55*100)</f>
        <v>-6.5789473684209121E-2</v>
      </c>
      <c r="J55" s="124">
        <v>142193</v>
      </c>
      <c r="K55" s="120" t="str">
        <f>CONCATENATE(D78,D55, " Curncy")</f>
        <v>USDUSD Curncy</v>
      </c>
      <c r="L55" s="120">
        <f>IF(D55 = D78,1,_xll.BDP(K55,$L$3))</f>
        <v>1</v>
      </c>
      <c r="M55" s="260">
        <f>IF(D55 = D78,1,_xll.BDP(K55,$M$3)*L55)</f>
        <v>1</v>
      </c>
      <c r="N55" s="126">
        <f>H55*J55*R55/M55</f>
        <v>-1421.9299999999696</v>
      </c>
      <c r="O55" s="268">
        <f>N55 / U78</f>
        <v>-7.6972688647024568E-6</v>
      </c>
      <c r="P55" s="128">
        <f>IF(OR(OR(J55=0,G55 = "#N/A N/A"),G55="#N/A Real Time"),0,G55*J55*R55/M55)</f>
        <v>2159911.67</v>
      </c>
      <c r="Q55" s="273">
        <f>P55 / U78*100</f>
        <v>1.1692151405483282</v>
      </c>
      <c r="R55" s="120">
        <f>IF(EXACT(D55,UPPER(D55)),1,0.01)/T55</f>
        <v>1</v>
      </c>
      <c r="S55" s="120">
        <v>0</v>
      </c>
      <c r="T55" s="120">
        <v>1</v>
      </c>
      <c r="U55" s="120"/>
      <c r="V55" s="130">
        <f>_xll.BDH(C55,$V$3,$D$1,$D$1)</f>
        <v>15.02</v>
      </c>
      <c r="W55" s="130">
        <f>IF(OR(OR(F55="#N/A N/A",F55="#N/A Real Time"),OR(V55="#N/A N/A",V55="#N/A Real Time")),0,  F55 - V55)</f>
        <v>0.17999999999999972</v>
      </c>
      <c r="X55" s="177">
        <f>IF(OR(V55=0,V55="#N/A N/A"),0,W55 / V55*100)</f>
        <v>1.1984021304926746</v>
      </c>
      <c r="Y55" s="132">
        <v>142193</v>
      </c>
      <c r="Z55" s="133">
        <f>IF(D55 = D78,1,_xll.BDP(K55,$Z$3)*L55)</f>
        <v>1</v>
      </c>
      <c r="AA55" s="278">
        <f>W55*Y55*R55/Z55 / AB78</f>
        <v>1.3888326075406761E-4</v>
      </c>
      <c r="AB55" s="135"/>
    </row>
    <row r="56" spans="1:28" x14ac:dyDescent="0.2">
      <c r="A56" s="120"/>
      <c r="B56" s="120">
        <v>1177</v>
      </c>
      <c r="C56" s="120" t="s">
        <v>74</v>
      </c>
      <c r="D56" s="120" t="str">
        <f>_xll.BDP(C56,$D$3)</f>
        <v>GBp</v>
      </c>
      <c r="E56" s="120" t="s">
        <v>336</v>
      </c>
      <c r="F56" s="121">
        <f>_xll.BDP(C56,$F$3)</f>
        <v>31</v>
      </c>
      <c r="G56" s="121">
        <f>_xll.BDP(C56,$G$3)</f>
        <v>31.5</v>
      </c>
      <c r="H56" s="122">
        <f>IF(OR(OR(G56="#N/A N/A",G56="#N/A Real Time"),OR(F56="#N/A N/A",F56="#N/A Real Time")),0,  G56 - F56)</f>
        <v>0.5</v>
      </c>
      <c r="I56" s="123">
        <f>IF(OR(F56=0,F56="#N/A N/A"),0,H56 / F56*100)</f>
        <v>1.6129032258064515</v>
      </c>
      <c r="J56" s="124">
        <v>227200</v>
      </c>
      <c r="K56" s="120" t="str">
        <f>CONCATENATE(D78,D56, " Curncy")</f>
        <v>USDGBp Curncy</v>
      </c>
      <c r="L56" s="120">
        <f>IF(D56 = D78,1,_xll.BDP(K56,$L$3))</f>
        <v>1</v>
      </c>
      <c r="M56" s="260">
        <f>IF(D56 = D78,1,_xll.BDP(K56,$M$3)*L56)</f>
        <v>0.76329999999999998</v>
      </c>
      <c r="N56" s="126">
        <f>H56*J56*R56/M56</f>
        <v>1488.2745971439801</v>
      </c>
      <c r="O56" s="268">
        <f>N56 / U78</f>
        <v>8.0564090487746907E-6</v>
      </c>
      <c r="P56" s="128">
        <f>IF(OR(OR(J56=0,G56 = "#N/A N/A"),G56="#N/A Real Time"),0,G56*J56*R56/M56)</f>
        <v>93761.299620070742</v>
      </c>
      <c r="Q56" s="273">
        <f>P56 / U78*100</f>
        <v>5.0755377007280542E-2</v>
      </c>
      <c r="R56" s="120">
        <f>IF(EXACT(D56,UPPER(D56)),1,0.01)/T56</f>
        <v>0.01</v>
      </c>
      <c r="S56" s="120">
        <v>0</v>
      </c>
      <c r="T56" s="120">
        <v>1</v>
      </c>
      <c r="U56" s="120"/>
      <c r="V56" s="130">
        <f>_xll.BDH(C56,$V$3,$D$1,$D$1)</f>
        <v>31.2</v>
      </c>
      <c r="W56" s="130">
        <f>IF(OR(OR(F56="#N/A N/A",F56="#N/A Real Time"),OR(V56="#N/A N/A",V56="#N/A Real Time")),0,  F56 - V56)</f>
        <v>-0.19999999999999929</v>
      </c>
      <c r="X56" s="177">
        <f>IF(OR(V56=0,V56="#N/A N/A"),0,W56 / V56*100)</f>
        <v>-0.64102564102563875</v>
      </c>
      <c r="Y56" s="132">
        <v>227200</v>
      </c>
      <c r="Z56" s="133">
        <f>IF(D56 = D78,1,_xll.BDP(K56,$Z$3)*L56)</f>
        <v>0.76459999999999995</v>
      </c>
      <c r="AA56" s="278">
        <f>W56*Y56*R56/Z56 / AB78</f>
        <v>-3.2248031643953722E-6</v>
      </c>
      <c r="AB56" s="135"/>
    </row>
    <row r="57" spans="1:28" s="117" customFormat="1" ht="12" customHeight="1" x14ac:dyDescent="0.2">
      <c r="A57" s="120"/>
      <c r="B57" s="120">
        <v>19530</v>
      </c>
      <c r="C57" s="120" t="s">
        <v>1557</v>
      </c>
      <c r="D57" s="120" t="str">
        <f>_xll.BDP(C57,$D$3)</f>
        <v>USD</v>
      </c>
      <c r="E57" s="120" t="s">
        <v>1558</v>
      </c>
      <c r="F57" s="121">
        <f>_xll.BDP(C57,$F$3)</f>
        <v>19.3</v>
      </c>
      <c r="G57" s="121">
        <f>_xll.BDP(C57,$G$3)</f>
        <v>19.260000000000002</v>
      </c>
      <c r="H57" s="122">
        <f>IF(OR(OR(G57="#N/A N/A",G57="#N/A Real Time"),OR(F57="#N/A N/A",F57="#N/A Real Time")),0,  G57 - F57)</f>
        <v>-3.9999999999999147E-2</v>
      </c>
      <c r="I57" s="123">
        <f>IF(OR(F57=0,F57="#N/A N/A"),0,H57 / F57*100)</f>
        <v>-0.20725388601035827</v>
      </c>
      <c r="J57" s="124">
        <v>22713</v>
      </c>
      <c r="K57" s="120" t="str">
        <f>CONCATENATE(D78,D57, " Curncy")</f>
        <v>USDUSD Curncy</v>
      </c>
      <c r="L57" s="120">
        <f>IF(D57 = D78,1,_xll.BDP(K57,$L$3))</f>
        <v>1</v>
      </c>
      <c r="M57" s="260">
        <f>IF(D57 = D78,1,_xll.BDP(K57,$M$3)*L57)</f>
        <v>1</v>
      </c>
      <c r="N57" s="126">
        <f>H57*J57*R57/M57</f>
        <v>-908.51999999998066</v>
      </c>
      <c r="O57" s="268">
        <f>N57 / U78</f>
        <v>-4.9180499103046398E-6</v>
      </c>
      <c r="P57" s="128">
        <f>IF(OR(OR(J57=0,G57 = "#N/A N/A"),G57="#N/A Real Time"),0,G57*J57*R57/M57)</f>
        <v>437452.38000000006</v>
      </c>
      <c r="Q57" s="273">
        <f>P57 / U78*100</f>
        <v>0.23680410318117345</v>
      </c>
      <c r="R57" s="120">
        <f>IF(EXACT(D57,UPPER(D57)),1,0.01)/T57</f>
        <v>1</v>
      </c>
      <c r="S57" s="120">
        <v>0</v>
      </c>
      <c r="T57" s="120">
        <v>1</v>
      </c>
      <c r="U57" s="120"/>
      <c r="V57" s="130">
        <f>_xll.BDH(C57,$V$3,$D$1,$D$1)</f>
        <v>19.18</v>
      </c>
      <c r="W57" s="130">
        <f>IF(OR(OR(F57="#N/A N/A",F57="#N/A Real Time"),OR(V57="#N/A N/A",V57="#N/A Real Time")),0,  F57 - V57)</f>
        <v>0.12000000000000099</v>
      </c>
      <c r="X57" s="177">
        <f>IF(OR(V57=0,V57="#N/A N/A"),0,W57 / V57*100)</f>
        <v>0.62565172054223672</v>
      </c>
      <c r="Y57" s="132">
        <v>22713</v>
      </c>
      <c r="Z57" s="133">
        <f>IF(D57 = D78,1,_xll.BDP(K57,$Z$3)*L57)</f>
        <v>1</v>
      </c>
      <c r="AA57" s="278">
        <f>W57*Y57*R57/Z57 / AB78</f>
        <v>1.4789548953451384E-5</v>
      </c>
      <c r="AB57" s="135"/>
    </row>
    <row r="58" spans="1:28" x14ac:dyDescent="0.2">
      <c r="A58" s="209"/>
      <c r="B58" s="120">
        <v>26475</v>
      </c>
      <c r="C58" s="120" t="s">
        <v>71</v>
      </c>
      <c r="D58" s="120" t="str">
        <f>_xll.BDP(C58,$D$3)</f>
        <v>GBp</v>
      </c>
      <c r="E58" s="120" t="s">
        <v>335</v>
      </c>
      <c r="F58" s="121">
        <f>_xll.BDP(C58,$F$3)</f>
        <v>39.5</v>
      </c>
      <c r="G58" s="121">
        <f>_xll.BDP(C58,$G$3)</f>
        <v>39.5</v>
      </c>
      <c r="H58" s="122">
        <f>IF(OR(OR(G58="#N/A N/A",G58="#N/A Real Time"),OR(F58="#N/A N/A",F58="#N/A Real Time")),0,  G58 - F58)</f>
        <v>0</v>
      </c>
      <c r="I58" s="123">
        <f>IF(OR(F58=0,F58="#N/A N/A"),0,H58 / F58*100)</f>
        <v>0</v>
      </c>
      <c r="J58" s="124">
        <v>3178224</v>
      </c>
      <c r="K58" s="120" t="str">
        <f>CONCATENATE(D78,D58, " Curncy")</f>
        <v>USDGBp Curncy</v>
      </c>
      <c r="L58" s="120">
        <f>IF(D58 = D78,1,_xll.BDP(K58,$L$3))</f>
        <v>1</v>
      </c>
      <c r="M58" s="260">
        <f>IF(D58 = D78,1,_xll.BDP(K58,$M$3)*L58)</f>
        <v>0.76329999999999998</v>
      </c>
      <c r="N58" s="126">
        <f>H58*J58*R58/M58</f>
        <v>0</v>
      </c>
      <c r="O58" s="268">
        <f>N58 / U78</f>
        <v>0</v>
      </c>
      <c r="P58" s="128">
        <f>IF(OR(OR(J58=0,G58 = "#N/A N/A"),G58="#N/A Real Time"),0,G58*J58*R58/M58)</f>
        <v>1644698.6505960959</v>
      </c>
      <c r="Q58" s="273">
        <f>P58 / U78*100</f>
        <v>0.89031722483186548</v>
      </c>
      <c r="R58" s="120">
        <f>IF(EXACT(D58,UPPER(D58)),1,0.01)/T58</f>
        <v>0.01</v>
      </c>
      <c r="S58" s="120">
        <v>0</v>
      </c>
      <c r="T58" s="120">
        <v>1</v>
      </c>
      <c r="U58" s="209"/>
      <c r="V58" s="130">
        <f>_xll.BDH(C58,$V$3,$D$1,$D$1)</f>
        <v>39.5</v>
      </c>
      <c r="W58" s="130">
        <f>IF(OR(OR(F58="#N/A N/A",F58="#N/A Real Time"),OR(V58="#N/A N/A",V58="#N/A Real Time")),0,  F58 - V58)</f>
        <v>0</v>
      </c>
      <c r="X58" s="177">
        <f>IF(OR(V58=0,V58="#N/A N/A"),0,W58 / V58*100)</f>
        <v>0</v>
      </c>
      <c r="Y58" s="132">
        <v>3178224</v>
      </c>
      <c r="Z58" s="133">
        <f>IF(D58 = D78,1,_xll.BDP(K58,$Z$3)*L58)</f>
        <v>0.76459999999999995</v>
      </c>
      <c r="AA58" s="278">
        <f>W58*Y58*R58/Z58 / AB78</f>
        <v>0</v>
      </c>
      <c r="AB58" s="224"/>
    </row>
    <row r="59" spans="1:28" x14ac:dyDescent="0.2">
      <c r="A59" s="120"/>
      <c r="B59" s="120">
        <v>19477</v>
      </c>
      <c r="C59" s="120" t="s">
        <v>69</v>
      </c>
      <c r="D59" s="120" t="str">
        <f>_xll.BDP(C59,$D$3)</f>
        <v>GBp</v>
      </c>
      <c r="E59" s="120" t="s">
        <v>334</v>
      </c>
      <c r="F59" s="121">
        <f>_xll.BDP(C59,$F$3)</f>
        <v>40.5</v>
      </c>
      <c r="G59" s="121">
        <f>_xll.BDP(C59,$G$3)</f>
        <v>42</v>
      </c>
      <c r="H59" s="122">
        <f>IF(OR(OR(G59="#N/A N/A",G59="#N/A Real Time"),OR(F59="#N/A N/A",F59="#N/A Real Time")),0,  G59 - F59)</f>
        <v>1.5</v>
      </c>
      <c r="I59" s="123">
        <f>IF(OR(F59=0,F59="#N/A N/A"),0,H59 / F59*100)</f>
        <v>3.7037037037037033</v>
      </c>
      <c r="J59" s="124">
        <v>984721</v>
      </c>
      <c r="K59" s="120" t="str">
        <f>CONCATENATE(D78,D59, " Curncy")</f>
        <v>USDGBp Curncy</v>
      </c>
      <c r="L59" s="120">
        <f>IF(D59 = D78,1,_xll.BDP(K59,$L$3))</f>
        <v>1</v>
      </c>
      <c r="M59" s="260">
        <f>IF(D59 = D78,1,_xll.BDP(K59,$M$3)*L59)</f>
        <v>0.76329999999999998</v>
      </c>
      <c r="N59" s="126">
        <f>H59*J59*R59/M59</f>
        <v>19351.257696842658</v>
      </c>
      <c r="O59" s="268">
        <f>N59 / U78</f>
        <v>1.0475328135895856E-4</v>
      </c>
      <c r="P59" s="128">
        <f>IF(OR(OR(J59=0,G59 = "#N/A N/A"),G59="#N/A Real Time"),0,G59*J59*R59/M59)</f>
        <v>541835.21551159443</v>
      </c>
      <c r="Q59" s="273">
        <f>P59 / U78*100</f>
        <v>0.29330918780508397</v>
      </c>
      <c r="R59" s="120">
        <f>IF(EXACT(D59,UPPER(D59)),1,0.01)/T59</f>
        <v>0.01</v>
      </c>
      <c r="S59" s="120">
        <v>0</v>
      </c>
      <c r="T59" s="120">
        <v>1</v>
      </c>
      <c r="U59" s="120"/>
      <c r="V59" s="130">
        <f>_xll.BDH(C59,$V$3,$D$1,$D$1)</f>
        <v>42</v>
      </c>
      <c r="W59" s="130">
        <f>IF(OR(OR(F59="#N/A N/A",F59="#N/A Real Time"),OR(V59="#N/A N/A",V59="#N/A Real Time")),0,  F59 - V59)</f>
        <v>-1.5</v>
      </c>
      <c r="X59" s="177">
        <f>IF(OR(V59=0,V59="#N/A N/A"),0,W59 / V59*100)</f>
        <v>-3.5714285714285712</v>
      </c>
      <c r="Y59" s="132">
        <v>984721</v>
      </c>
      <c r="Z59" s="133">
        <f>IF(D59 = D78,1,_xll.BDP(K59,$Z$3)*L59)</f>
        <v>0.76459999999999995</v>
      </c>
      <c r="AA59" s="278">
        <f>W59*Y59*R59/Z59 / AB78</f>
        <v>-1.048260804416787E-4</v>
      </c>
      <c r="AB59" s="135"/>
    </row>
    <row r="60" spans="1:28" x14ac:dyDescent="0.2">
      <c r="A60" s="120"/>
      <c r="B60" s="120">
        <v>3419</v>
      </c>
      <c r="C60" s="120" t="s">
        <v>3</v>
      </c>
      <c r="D60" s="120" t="str">
        <f>_xll.BDP(C60,$D$3)</f>
        <v>GBp</v>
      </c>
      <c r="E60" s="120" t="s">
        <v>457</v>
      </c>
      <c r="F60" s="121">
        <f>_xll.BDP(C60,$F$3)</f>
        <v>140.54</v>
      </c>
      <c r="G60" s="121">
        <f>_xll.BDP(C60,$G$3)</f>
        <v>140.94</v>
      </c>
      <c r="H60" s="122">
        <f>IF(OR(OR(G60="#N/A N/A",G60="#N/A Real Time"),OR(F60="#N/A N/A",F60="#N/A Real Time")),0,  G60 - F60)</f>
        <v>0.40000000000000568</v>
      </c>
      <c r="I60" s="123">
        <f>IF(OR(F60=0,F60="#N/A N/A"),0,H60 / F60*100)</f>
        <v>0.28461647929415518</v>
      </c>
      <c r="J60" s="124">
        <v>1917177</v>
      </c>
      <c r="K60" s="120" t="str">
        <f>CONCATENATE(D78,D60, " Curncy")</f>
        <v>USDGBp Curncy</v>
      </c>
      <c r="L60" s="120">
        <f>IF(D60 = D78,1,_xll.BDP(K60,$L$3))</f>
        <v>1</v>
      </c>
      <c r="M60" s="260">
        <f>IF(D60 = D78,1,_xll.BDP(K60,$M$3)*L60)</f>
        <v>0.76329999999999998</v>
      </c>
      <c r="N60" s="126">
        <f>H60*J60*R60/M60</f>
        <v>10046.781082143469</v>
      </c>
      <c r="O60" s="268">
        <f>N60 / U78</f>
        <v>5.4385782151066667E-5</v>
      </c>
      <c r="P60" s="128">
        <f>IF(OR(OR(J60=0,G60 = "#N/A N/A"),G60="#N/A Real Time"),0,G60*J60*R60/M60)</f>
        <v>3539983.3142932006</v>
      </c>
      <c r="Q60" s="273">
        <f>P60 / U78*100</f>
        <v>1.9162830340928065</v>
      </c>
      <c r="R60" s="120">
        <f>IF(EXACT(D60,UPPER(D60)),1,0.01)/T60</f>
        <v>0.01</v>
      </c>
      <c r="S60" s="120">
        <v>0</v>
      </c>
      <c r="T60" s="120">
        <v>1</v>
      </c>
      <c r="U60" s="120"/>
      <c r="V60" s="130">
        <f>_xll.BDH(C60,$V$3,$D$1,$D$1)</f>
        <v>138.1</v>
      </c>
      <c r="W60" s="130">
        <f>IF(OR(OR(F60="#N/A N/A",F60="#N/A Real Time"),OR(V60="#N/A N/A",V60="#N/A Real Time")),0,  F60 - V60)</f>
        <v>2.4399999999999977</v>
      </c>
      <c r="X60" s="177">
        <f>IF(OR(V60=0,V60="#N/A N/A"),0,W60 / V60*100)</f>
        <v>1.7668356263577101</v>
      </c>
      <c r="Y60" s="132">
        <v>1917177</v>
      </c>
      <c r="Z60" s="133">
        <f>IF(D60 = D78,1,_xll.BDP(K60,$Z$3)*L60)</f>
        <v>0.76459999999999995</v>
      </c>
      <c r="AA60" s="278">
        <f>W60*Y60*R60/Z60 / AB78</f>
        <v>3.3198382555868711E-4</v>
      </c>
      <c r="AB60" s="135"/>
    </row>
    <row r="61" spans="1:28" x14ac:dyDescent="0.2">
      <c r="A61" s="102" t="s">
        <v>1429</v>
      </c>
      <c r="B61" s="102"/>
      <c r="C61" s="102"/>
      <c r="D61" s="102"/>
      <c r="E61" s="102" t="s">
        <v>19</v>
      </c>
      <c r="F61" s="136"/>
      <c r="G61" s="136"/>
      <c r="H61" s="137"/>
      <c r="I61" s="138"/>
      <c r="J61" s="139"/>
      <c r="K61" s="102"/>
      <c r="L61" s="102"/>
      <c r="M61" s="263"/>
      <c r="N61" s="158">
        <f xml:space="preserve"> SUM(N39:N60)</f>
        <v>202063.52995545615</v>
      </c>
      <c r="O61" s="270">
        <f xml:space="preserve"> SUM(O39:O60)</f>
        <v>1.0938212976855668E-3</v>
      </c>
      <c r="P61" s="141">
        <f xml:space="preserve"> SUM(P39:P60)</f>
        <v>41192788.522029348</v>
      </c>
      <c r="Q61" s="275">
        <f xml:space="preserve"> SUM(Q39:Q60)</f>
        <v>22.29870447496684</v>
      </c>
      <c r="R61" s="102"/>
      <c r="S61" s="102"/>
      <c r="T61" s="102"/>
      <c r="U61" s="102"/>
      <c r="V61" s="144"/>
      <c r="W61" s="144"/>
      <c r="X61" s="178"/>
      <c r="Y61" s="145"/>
      <c r="Z61" s="146"/>
      <c r="AA61" s="280">
        <f xml:space="preserve"> SUM(AA39:AA60)</f>
        <v>1.090101667969441E-3</v>
      </c>
      <c r="AB61" s="171"/>
    </row>
    <row r="62" spans="1:28" s="117" customFormat="1" ht="12" customHeight="1" x14ac:dyDescent="0.2">
      <c r="A62" s="120"/>
      <c r="B62" s="120"/>
      <c r="C62" s="120"/>
      <c r="D62" s="120"/>
      <c r="E62" s="120"/>
      <c r="F62" s="121"/>
      <c r="G62" s="121"/>
      <c r="H62" s="122"/>
      <c r="I62" s="123"/>
      <c r="J62" s="124"/>
      <c r="K62" s="120"/>
      <c r="L62" s="120"/>
      <c r="M62" s="260"/>
      <c r="N62" s="126"/>
      <c r="O62" s="268"/>
      <c r="P62" s="128"/>
      <c r="Q62" s="273"/>
      <c r="R62" s="120"/>
      <c r="S62" s="120"/>
      <c r="T62" s="120"/>
      <c r="U62" s="120"/>
      <c r="V62" s="130"/>
      <c r="W62" s="130"/>
      <c r="X62" s="131"/>
      <c r="Y62" s="132"/>
      <c r="Z62" s="133"/>
      <c r="AA62" s="278"/>
      <c r="AB62" s="135"/>
    </row>
    <row r="63" spans="1:28" s="117" customFormat="1" ht="12" customHeight="1" x14ac:dyDescent="0.2">
      <c r="A63" s="120"/>
      <c r="B63" s="120">
        <v>2042</v>
      </c>
      <c r="C63" s="120" t="s">
        <v>1595</v>
      </c>
      <c r="D63" s="120" t="str">
        <f>_xll.BDP(C63,$D$3)</f>
        <v>USD</v>
      </c>
      <c r="E63" s="120" t="s">
        <v>1596</v>
      </c>
      <c r="F63" s="121">
        <f>_xll.BDP(C63,$F$3)</f>
        <v>47.28</v>
      </c>
      <c r="G63" s="121">
        <f>_xll.BDP(C63,$G$3)</f>
        <v>47.28</v>
      </c>
      <c r="H63" s="122">
        <f>IF(OR(OR(G63="#N/A N/A",G63="#N/A Real Time"),OR(F63="#N/A N/A",F63="#N/A Real Time")),0,  G63 - F63)</f>
        <v>0</v>
      </c>
      <c r="I63" s="123">
        <f>IF(OR(F63=0,F63="#N/A N/A"),0,H63 / F63*100)</f>
        <v>0</v>
      </c>
      <c r="J63" s="124">
        <v>20400</v>
      </c>
      <c r="K63" s="120" t="str">
        <f>CONCATENATE(D78,D63, " Curncy")</f>
        <v>USDUSD Curncy</v>
      </c>
      <c r="L63" s="120">
        <f>IF(D63 = D78,1,_xll.BDP(K63,$L$3))</f>
        <v>1</v>
      </c>
      <c r="M63" s="260">
        <f>IF(D63 = D78,1,_xll.BDP(K63,$M$3)*L63)</f>
        <v>1</v>
      </c>
      <c r="N63" s="126">
        <f>H63*J63*R63/M63</f>
        <v>0</v>
      </c>
      <c r="O63" s="268">
        <f>N63 / U78</f>
        <v>0</v>
      </c>
      <c r="P63" s="128">
        <f>IF(OR(OR(J63=0,G63 = "#N/A N/A"),G63="#N/A Real Time"),0,G63*J63*R63/M63)</f>
        <v>964512</v>
      </c>
      <c r="Q63" s="273">
        <f>P63 / U78*100</f>
        <v>0.52211488520757388</v>
      </c>
      <c r="R63" s="120">
        <f>IF(EXACT(D63,UPPER(D63)),1,0.01)/T63</f>
        <v>1</v>
      </c>
      <c r="S63" s="120">
        <v>0</v>
      </c>
      <c r="T63" s="120">
        <v>1</v>
      </c>
      <c r="U63" s="120"/>
      <c r="V63" s="130">
        <f>_xll.BDH(C63,$V$3,$D$1,$D$1)</f>
        <v>47.17</v>
      </c>
      <c r="W63" s="130">
        <f>IF(OR(OR(F63="#N/A N/A",F63="#N/A Real Time"),OR(V63="#N/A N/A",V63="#N/A Real Time")),0,  F63 - V63)</f>
        <v>0.10999999999999943</v>
      </c>
      <c r="X63" s="177">
        <f>IF(OR(V63=0,V63="#N/A N/A"),0,W63 / V63*100)</f>
        <v>0.23319906720372999</v>
      </c>
      <c r="Y63" s="132">
        <v>20400</v>
      </c>
      <c r="Z63" s="133">
        <f>IF(D63 = D78,1,_xll.BDP(K63,$Z$3)*L63)</f>
        <v>1</v>
      </c>
      <c r="AA63" s="278">
        <f>W63*Y63*R63/Z63 / AB78</f>
        <v>1.2176487713183512E-5</v>
      </c>
      <c r="AB63" s="135"/>
    </row>
    <row r="64" spans="1:28" x14ac:dyDescent="0.2">
      <c r="A64" s="120"/>
      <c r="B64" s="120">
        <v>27244</v>
      </c>
      <c r="C64" s="120" t="s">
        <v>1630</v>
      </c>
      <c r="D64" s="120" t="str">
        <f>_xll.BDP(C64,$D$3)</f>
        <v>USD</v>
      </c>
      <c r="E64" s="120" t="s">
        <v>1631</v>
      </c>
      <c r="F64" s="121">
        <f>_xll.BDP(C64,$F$3)</f>
        <v>2.85</v>
      </c>
      <c r="G64" s="121">
        <f>_xll.BDP(C64,$G$3)</f>
        <v>2.85</v>
      </c>
      <c r="H64" s="122">
        <f>IF(OR(OR(G64="#N/A N/A",G64="#N/A Real Time"),OR(F64="#N/A N/A",F64="#N/A Real Time")),0,  G64 - F64)</f>
        <v>0</v>
      </c>
      <c r="I64" s="123">
        <f>IF(OR(F64=0,F64="#N/A N/A"),0,H64 / F64*100)</f>
        <v>0</v>
      </c>
      <c r="J64" s="124">
        <v>461023</v>
      </c>
      <c r="K64" s="120" t="str">
        <f>CONCATENATE(D78,D64, " Curncy")</f>
        <v>USDUSD Curncy</v>
      </c>
      <c r="L64" s="120">
        <f>IF(D64 = D78,1,_xll.BDP(K64,$L$3))</f>
        <v>1</v>
      </c>
      <c r="M64" s="260">
        <f>IF(D64 = D78,1,_xll.BDP(K64,$M$3)*L64)</f>
        <v>1</v>
      </c>
      <c r="N64" s="126">
        <f>H64*J64*R64/M64</f>
        <v>0</v>
      </c>
      <c r="O64" s="268">
        <f>N64 / U78</f>
        <v>0</v>
      </c>
      <c r="P64" s="128">
        <f>IF(OR(OR(J64=0,G64 = "#N/A N/A"),G64="#N/A Real Time"),0,G64*J64*R64/M64)</f>
        <v>1313915.55</v>
      </c>
      <c r="Q64" s="273">
        <f>P64 / U78*100</f>
        <v>0.71125591652638465</v>
      </c>
      <c r="R64" s="120">
        <f>IF(EXACT(D64,UPPER(D64)),1,0.01)/T64</f>
        <v>1</v>
      </c>
      <c r="S64" s="120">
        <v>0</v>
      </c>
      <c r="T64" s="120">
        <v>1</v>
      </c>
      <c r="U64" s="120"/>
      <c r="V64" s="130">
        <f>_xll.BDH(C64,$V$3,$D$1,$D$1)</f>
        <v>2.87</v>
      </c>
      <c r="W64" s="130">
        <f>IF(OR(OR(F64="#N/A N/A",F64="#N/A Real Time"),OR(V64="#N/A N/A",V64="#N/A Real Time")),0,  F64 - V64)</f>
        <v>-2.0000000000000018E-2</v>
      </c>
      <c r="X64" s="177">
        <f>IF(OR(V64=0,V64="#N/A N/A"),0,W64 / V64*100)</f>
        <v>-0.69686411149825844</v>
      </c>
      <c r="Y64" s="132">
        <v>461023</v>
      </c>
      <c r="Z64" s="133">
        <f>IF(D64 = D78,1,_xll.BDP(K64,$Z$3)*L64)</f>
        <v>1</v>
      </c>
      <c r="AA64" s="278">
        <f>W64*Y64*R64/Z64 / AB78</f>
        <v>-5.0032450044519044E-5</v>
      </c>
      <c r="AB64" s="135"/>
    </row>
    <row r="65" spans="1:28" x14ac:dyDescent="0.2">
      <c r="A65" s="209"/>
      <c r="B65" s="120">
        <v>19642</v>
      </c>
      <c r="C65" s="120" t="s">
        <v>62</v>
      </c>
      <c r="D65" s="120" t="str">
        <f>_xll.BDP(C65,$D$3)</f>
        <v>USD</v>
      </c>
      <c r="E65" s="120" t="s">
        <v>331</v>
      </c>
      <c r="F65" s="121">
        <f>_xll.BDP(C65,$F$3)</f>
        <v>48.43</v>
      </c>
      <c r="G65" s="121">
        <f>_xll.BDP(C65,$G$3)</f>
        <v>48.43</v>
      </c>
      <c r="H65" s="122">
        <f>IF(OR(OR(G65="#N/A N/A",G65="#N/A Real Time"),OR(F65="#N/A N/A",F65="#N/A Real Time")),0,  G65 - F65)</f>
        <v>0</v>
      </c>
      <c r="I65" s="123">
        <f>IF(OR(F65=0,F65="#N/A N/A"),0,H65 / F65*100)</f>
        <v>0</v>
      </c>
      <c r="J65" s="124">
        <v>192620</v>
      </c>
      <c r="K65" s="120" t="str">
        <f>CONCATENATE(D78,D65, " Curncy")</f>
        <v>USDUSD Curncy</v>
      </c>
      <c r="L65" s="120">
        <f>IF(D65 = D78,1,_xll.BDP(K65,$L$3))</f>
        <v>1</v>
      </c>
      <c r="M65" s="260">
        <f>IF(D65 = D78,1,_xll.BDP(K65,$M$3)*L65)</f>
        <v>1</v>
      </c>
      <c r="N65" s="126">
        <f>H65*J65*R65/M65</f>
        <v>0</v>
      </c>
      <c r="O65" s="268">
        <f>N65 / U78</f>
        <v>0</v>
      </c>
      <c r="P65" s="128">
        <f>IF(OR(OR(J65=0,G65 = "#N/A N/A"),G65="#N/A Real Time"),0,G65*J65*R65/M65)</f>
        <v>9328586.5999999996</v>
      </c>
      <c r="Q65" s="273">
        <f>P65 / U78*100</f>
        <v>5.0498012692510938</v>
      </c>
      <c r="R65" s="120">
        <f>IF(EXACT(D65,UPPER(D65)),1,0.01)/T65</f>
        <v>1</v>
      </c>
      <c r="S65" s="120">
        <v>0</v>
      </c>
      <c r="T65" s="120">
        <v>1</v>
      </c>
      <c r="U65" s="209"/>
      <c r="V65" s="130">
        <f>_xll.BDH(C65,$V$3,$D$1,$D$1)</f>
        <v>46.1</v>
      </c>
      <c r="W65" s="130">
        <f>IF(OR(OR(F65="#N/A N/A",F65="#N/A Real Time"),OR(V65="#N/A N/A",V65="#N/A Real Time")),0,  F65 - V65)</f>
        <v>2.3299999999999983</v>
      </c>
      <c r="X65" s="177">
        <f>IF(OR(V65=0,V65="#N/A N/A"),0,W65 / V65*100)</f>
        <v>5.0542299349240736</v>
      </c>
      <c r="Y65" s="132">
        <v>192620</v>
      </c>
      <c r="Z65" s="133">
        <f>IF(D65 = D78,1,_xll.BDP(K65,$Z$3)*L65)</f>
        <v>1</v>
      </c>
      <c r="AA65" s="278">
        <f>W65*Y65*R65/Z65 / AB78</f>
        <v>2.4353225033512771E-3</v>
      </c>
      <c r="AB65" s="224"/>
    </row>
    <row r="66" spans="1:28" x14ac:dyDescent="0.2">
      <c r="A66" s="209"/>
      <c r="B66" s="120">
        <v>18715</v>
      </c>
      <c r="C66" s="120" t="s">
        <v>1493</v>
      </c>
      <c r="D66" s="120" t="str">
        <f>_xll.BDP(C66,$D$3)</f>
        <v>USD</v>
      </c>
      <c r="E66" s="120" t="s">
        <v>1494</v>
      </c>
      <c r="F66" s="121">
        <f>_xll.BDP(C66,$F$3)</f>
        <v>41.3</v>
      </c>
      <c r="G66" s="121">
        <f>_xll.BDP(C66,$G$3)</f>
        <v>41.3</v>
      </c>
      <c r="H66" s="122">
        <f>IF(OR(OR(G66="#N/A N/A",G66="#N/A Real Time"),OR(F66="#N/A N/A",F66="#N/A Real Time")),0,  G66 - F66)</f>
        <v>0</v>
      </c>
      <c r="I66" s="123">
        <f>IF(OR(F66=0,F66="#N/A N/A"),0,H66 / F66*100)</f>
        <v>0</v>
      </c>
      <c r="J66" s="124">
        <v>71800</v>
      </c>
      <c r="K66" s="120" t="str">
        <f>CONCATENATE(D78,D66, " Curncy")</f>
        <v>USDUSD Curncy</v>
      </c>
      <c r="L66" s="120">
        <f>IF(D66 = D78,1,_xll.BDP(K66,$L$3))</f>
        <v>1</v>
      </c>
      <c r="M66" s="260">
        <f>IF(D66 = D78,1,_xll.BDP(K66,$M$3)*L66)</f>
        <v>1</v>
      </c>
      <c r="N66" s="126">
        <f>H66*J66*R66/M66</f>
        <v>0</v>
      </c>
      <c r="O66" s="268">
        <f>N66 / U78</f>
        <v>0</v>
      </c>
      <c r="P66" s="128">
        <f>IF(OR(OR(J66=0,G66 = "#N/A N/A"),G66="#N/A Real Time"),0,G66*J66*R66/M66)</f>
        <v>2965340</v>
      </c>
      <c r="Q66" s="273">
        <f>P66 / U78*100</f>
        <v>1.6052139876968112</v>
      </c>
      <c r="R66" s="120">
        <f>IF(EXACT(D66,UPPER(D66)),1,0.01)/T66</f>
        <v>1</v>
      </c>
      <c r="S66" s="120">
        <v>0</v>
      </c>
      <c r="T66" s="120">
        <v>1</v>
      </c>
      <c r="U66" s="209"/>
      <c r="V66" s="130">
        <f>_xll.BDH(C66,$V$3,$D$1,$D$1)</f>
        <v>41.04</v>
      </c>
      <c r="W66" s="130">
        <f>IF(OR(OR(F66="#N/A N/A",F66="#N/A Real Time"),OR(V66="#N/A N/A",V66="#N/A Real Time")),0,  F66 - V66)</f>
        <v>0.25999999999999801</v>
      </c>
      <c r="X66" s="177">
        <f>IF(OR(V66=0,V66="#N/A N/A"),0,W66 / V66*100)</f>
        <v>0.63352826510720772</v>
      </c>
      <c r="Y66" s="132">
        <v>71800</v>
      </c>
      <c r="Z66" s="133">
        <f>IF(D66 = D78,1,_xll.BDP(K66,$Z$3)*L66)</f>
        <v>1</v>
      </c>
      <c r="AA66" s="278">
        <f>W66*Y66*R66/Z66 / AB78</f>
        <v>1.0129709118971001E-4</v>
      </c>
      <c r="AB66" s="224"/>
    </row>
    <row r="67" spans="1:28" x14ac:dyDescent="0.2">
      <c r="A67" s="120"/>
      <c r="B67" s="120">
        <v>26364</v>
      </c>
      <c r="C67" s="120" t="s">
        <v>1461</v>
      </c>
      <c r="D67" s="120" t="str">
        <f>_xll.BDP(C67,$D$3)</f>
        <v>USD</v>
      </c>
      <c r="E67" s="120" t="s">
        <v>1462</v>
      </c>
      <c r="F67" s="121">
        <f>_xll.BDP(C67,$F$3)</f>
        <v>15.76</v>
      </c>
      <c r="G67" s="121">
        <f>_xll.BDP(C67,$G$3)</f>
        <v>15.76</v>
      </c>
      <c r="H67" s="122">
        <f>IF(OR(OR(G67="#N/A N/A",G67="#N/A Real Time"),OR(F67="#N/A N/A",F67="#N/A Real Time")),0,  G67 - F67)</f>
        <v>0</v>
      </c>
      <c r="I67" s="123">
        <f>IF(OR(F67=0,F67="#N/A N/A"),0,H67 / F67*100)</f>
        <v>0</v>
      </c>
      <c r="J67" s="124">
        <v>372748</v>
      </c>
      <c r="K67" s="120" t="str">
        <f>CONCATENATE(D78,D67, " Curncy")</f>
        <v>USDUSD Curncy</v>
      </c>
      <c r="L67" s="120">
        <f>IF(D67 = D78,1,_xll.BDP(K67,$L$3))</f>
        <v>1</v>
      </c>
      <c r="M67" s="260">
        <f>IF(D67 = D78,1,_xll.BDP(K67,$M$3)*L67)</f>
        <v>1</v>
      </c>
      <c r="N67" s="126">
        <f>H67*J67*R67/M67</f>
        <v>0</v>
      </c>
      <c r="O67" s="268">
        <f>N67 / U78</f>
        <v>0</v>
      </c>
      <c r="P67" s="128">
        <f>IF(OR(OR(J67=0,G67 = "#N/A N/A"),G67="#N/A Real Time"),0,G67*J67*R67/M67)</f>
        <v>5874508.4799999995</v>
      </c>
      <c r="Q67" s="273">
        <f>P67 / U78*100</f>
        <v>3.1800209024730837</v>
      </c>
      <c r="R67" s="120">
        <f>IF(EXACT(D67,UPPER(D67)),1,0.01)/T67</f>
        <v>1</v>
      </c>
      <c r="S67" s="120">
        <v>0</v>
      </c>
      <c r="T67" s="120">
        <v>1</v>
      </c>
      <c r="U67" s="120"/>
      <c r="V67" s="130">
        <f>_xll.BDH(C67,$V$3,$D$1,$D$1)</f>
        <v>16.37</v>
      </c>
      <c r="W67" s="130">
        <f>IF(OR(OR(F67="#N/A N/A",F67="#N/A Real Time"),OR(V67="#N/A N/A",V67="#N/A Real Time")),0,  F67 - V67)</f>
        <v>-0.61000000000000121</v>
      </c>
      <c r="X67" s="177">
        <f>IF(OR(V67=0,V67="#N/A N/A"),0,W67 / V67*100)</f>
        <v>-3.7263286499694632</v>
      </c>
      <c r="Y67" s="132">
        <v>372748</v>
      </c>
      <c r="Z67" s="133">
        <f>IF(D67 = D78,1,_xll.BDP(K67,$Z$3)*L67)</f>
        <v>1</v>
      </c>
      <c r="AA67" s="278">
        <f>W67*Y67*R67/Z67 / AB78</f>
        <v>-1.2337987877403718E-3</v>
      </c>
      <c r="AB67" s="135"/>
    </row>
    <row r="68" spans="1:28" x14ac:dyDescent="0.2">
      <c r="A68" s="120"/>
      <c r="B68" s="120">
        <v>29006</v>
      </c>
      <c r="C68" s="120" t="s">
        <v>1549</v>
      </c>
      <c r="D68" s="120" t="str">
        <f>_xll.BDP(C68,$D$3)</f>
        <v>USD</v>
      </c>
      <c r="E68" s="120" t="s">
        <v>1632</v>
      </c>
      <c r="F68" s="121">
        <f>_xll.BDP(C68,$F$3)</f>
        <v>37.53</v>
      </c>
      <c r="G68" s="121">
        <f>_xll.BDP(C68,$G$3)</f>
        <v>37.53</v>
      </c>
      <c r="H68" s="122">
        <f>IF(OR(OR(G68="#N/A N/A",G68="#N/A Real Time"),OR(F68="#N/A N/A",F68="#N/A Real Time")),0,  G68 - F68)</f>
        <v>0</v>
      </c>
      <c r="I68" s="123">
        <f>IF(OR(F68=0,F68="#N/A N/A"),0,H68 / F68*100)</f>
        <v>0</v>
      </c>
      <c r="J68" s="124">
        <v>53966</v>
      </c>
      <c r="K68" s="120" t="str">
        <f>CONCATENATE(D78,D68, " Curncy")</f>
        <v>USDUSD Curncy</v>
      </c>
      <c r="L68" s="120">
        <f>IF(D68 = D78,1,_xll.BDP(K68,$L$3))</f>
        <v>1</v>
      </c>
      <c r="M68" s="260">
        <f>IF(D68 = D78,1,_xll.BDP(K68,$M$3)*L68)</f>
        <v>1</v>
      </c>
      <c r="N68" s="126">
        <f>H68*J68*R68/M68</f>
        <v>0</v>
      </c>
      <c r="O68" s="268">
        <f>N68 / U78</f>
        <v>0</v>
      </c>
      <c r="P68" s="128">
        <f>IF(OR(OR(J68=0,G68 = "#N/A N/A"),G68="#N/A Real Time"),0,G68*J68*R68/M68)</f>
        <v>2025343.98</v>
      </c>
      <c r="Q68" s="273">
        <f>P68 / U78*100</f>
        <v>1.0963702262113386</v>
      </c>
      <c r="R68" s="120">
        <f>IF(EXACT(D68,UPPER(D68)),1,0.01)/T68</f>
        <v>1</v>
      </c>
      <c r="S68" s="120">
        <v>0</v>
      </c>
      <c r="T68" s="120">
        <v>1</v>
      </c>
      <c r="U68" s="120"/>
      <c r="V68" s="130">
        <f>_xll.BDH(C68,$V$3,$D$1,$D$1)</f>
        <v>37.090000000000003</v>
      </c>
      <c r="W68" s="130">
        <f>IF(OR(OR(F68="#N/A N/A",F68="#N/A Real Time"),OR(V68="#N/A N/A",V68="#N/A Real Time")),0,  F68 - V68)</f>
        <v>0.43999999999999773</v>
      </c>
      <c r="X68" s="177">
        <f>IF(OR(V68=0,V68="#N/A N/A"),0,W68 / V68*100)</f>
        <v>1.1863035858721964</v>
      </c>
      <c r="Y68" s="132">
        <v>53966</v>
      </c>
      <c r="Z68" s="133">
        <f>IF(D68 = D78,1,_xll.BDP(K68,$Z$3)*L68)</f>
        <v>1</v>
      </c>
      <c r="AA68" s="278">
        <f>W68*Y68*R68/Z68 / AB78</f>
        <v>1.2884634037836501E-4</v>
      </c>
      <c r="AB68" s="135"/>
    </row>
    <row r="69" spans="1:28" x14ac:dyDescent="0.2">
      <c r="A69" s="120"/>
      <c r="B69" s="120">
        <v>29011</v>
      </c>
      <c r="C69" s="120" t="s">
        <v>1642</v>
      </c>
      <c r="D69" s="120" t="str">
        <f>_xll.BDP(C69,$D$3)</f>
        <v>USD</v>
      </c>
      <c r="E69" s="120" t="s">
        <v>1643</v>
      </c>
      <c r="F69" s="121">
        <f>_xll.BDP(C69,$F$3)</f>
        <v>36.950000000000003</v>
      </c>
      <c r="G69" s="121">
        <f>_xll.BDP(C69,$G$3)</f>
        <v>36.950000000000003</v>
      </c>
      <c r="H69" s="122">
        <f>IF(OR(OR(G69="#N/A N/A",G69="#N/A Real Time"),OR(F69="#N/A N/A",F69="#N/A Real Time")),0,  G69 - F69)</f>
        <v>0</v>
      </c>
      <c r="I69" s="123">
        <f>IF(OR(F69=0,F69="#N/A N/A"),0,H69 / F69*100)</f>
        <v>0</v>
      </c>
      <c r="J69" s="124">
        <v>15033</v>
      </c>
      <c r="K69" s="120" t="str">
        <f>CONCATENATE(D78,D69, " Curncy")</f>
        <v>USDUSD Curncy</v>
      </c>
      <c r="L69" s="120">
        <f>IF(D69 = D78,1,_xll.BDP(K69,$L$3))</f>
        <v>1</v>
      </c>
      <c r="M69" s="260">
        <f>IF(D69 = D78,1,_xll.BDP(K69,$M$3)*L69)</f>
        <v>1</v>
      </c>
      <c r="N69" s="126">
        <f>H69*J69*R69/M69</f>
        <v>0</v>
      </c>
      <c r="O69" s="268">
        <f>N69 / U78</f>
        <v>0</v>
      </c>
      <c r="P69" s="128">
        <f>IF(OR(OR(J69=0,G69 = "#N/A N/A"),G69="#N/A Real Time"),0,G69*J69*R69/M69)</f>
        <v>555469.35000000009</v>
      </c>
      <c r="Q69" s="273">
        <f>P69 / U78*100</f>
        <v>0.30068969169028037</v>
      </c>
      <c r="R69" s="120">
        <f>IF(EXACT(D69,UPPER(D69)),1,0.01)/T69</f>
        <v>1</v>
      </c>
      <c r="S69" s="120">
        <v>0</v>
      </c>
      <c r="T69" s="120">
        <v>1</v>
      </c>
      <c r="U69" s="120"/>
      <c r="V69" s="130">
        <f>_xll.BDH(C69,$V$3,$D$1,$D$1)</f>
        <v>36.409999999999997</v>
      </c>
      <c r="W69" s="130">
        <f>IF(OR(OR(F69="#N/A N/A",F69="#N/A Real Time"),OR(V69="#N/A N/A",V69="#N/A Real Time")),0,  F69 - V69)</f>
        <v>0.54000000000000625</v>
      </c>
      <c r="X69" s="177">
        <f>IF(OR(V69=0,V69="#N/A N/A"),0,W69 / V69*100)</f>
        <v>1.4831090359791439</v>
      </c>
      <c r="Y69" s="132">
        <v>15033</v>
      </c>
      <c r="Z69" s="133">
        <f>IF(D69 = D78,1,_xll.BDP(K69,$Z$3)*L69)</f>
        <v>1</v>
      </c>
      <c r="AA69" s="278">
        <f>W69*Y69*R69/Z69 / AB78</f>
        <v>4.4049258238786567E-5</v>
      </c>
      <c r="AB69" s="135"/>
    </row>
    <row r="70" spans="1:28" s="117" customFormat="1" ht="12" customHeight="1" x14ac:dyDescent="0.2">
      <c r="A70" s="209"/>
      <c r="B70" s="120">
        <v>19644</v>
      </c>
      <c r="C70" s="120" t="s">
        <v>53</v>
      </c>
      <c r="D70" s="120" t="str">
        <f>_xll.BDP(C70,$D$3)</f>
        <v>USD</v>
      </c>
      <c r="E70" s="120" t="s">
        <v>322</v>
      </c>
      <c r="F70" s="121">
        <f>_xll.BDP(C70,$F$3)</f>
        <v>25.61</v>
      </c>
      <c r="G70" s="121">
        <f>_xll.BDP(C70,$G$3)</f>
        <v>25.61</v>
      </c>
      <c r="H70" s="122">
        <f>IF(OR(OR(G70="#N/A N/A",G70="#N/A Real Time"),OR(F70="#N/A N/A",F70="#N/A Real Time")),0,  G70 - F70)</f>
        <v>0</v>
      </c>
      <c r="I70" s="123">
        <f>IF(OR(F70=0,F70="#N/A N/A"),0,H70 / F70*100)</f>
        <v>0</v>
      </c>
      <c r="J70" s="124">
        <v>75901</v>
      </c>
      <c r="K70" s="120" t="str">
        <f>CONCATENATE(D78,D70, " Curncy")</f>
        <v>USDUSD Curncy</v>
      </c>
      <c r="L70" s="120">
        <f>IF(D70 = D78,1,_xll.BDP(K70,$L$3))</f>
        <v>1</v>
      </c>
      <c r="M70" s="260">
        <f>IF(D70 = D78,1,_xll.BDP(K70,$M$3)*L70)</f>
        <v>1</v>
      </c>
      <c r="N70" s="126">
        <f>H70*J70*R70/M70</f>
        <v>0</v>
      </c>
      <c r="O70" s="268">
        <f>N70 / U78</f>
        <v>0</v>
      </c>
      <c r="P70" s="128">
        <f>IF(OR(OR(J70=0,G70 = "#N/A N/A"),G70="#N/A Real Time"),0,G70*J70*R70/M70)</f>
        <v>1943824.6099999999</v>
      </c>
      <c r="Q70" s="273">
        <f>P70 / U78*100</f>
        <v>1.0522417171728364</v>
      </c>
      <c r="R70" s="120">
        <f>IF(EXACT(D70,UPPER(D70)),1,0.01)/T70</f>
        <v>1</v>
      </c>
      <c r="S70" s="120">
        <v>0</v>
      </c>
      <c r="T70" s="120">
        <v>1</v>
      </c>
      <c r="U70" s="209"/>
      <c r="V70" s="130">
        <f>_xll.BDH(C70,$V$3,$D$1,$D$1)</f>
        <v>24.57</v>
      </c>
      <c r="W70" s="130">
        <f>IF(OR(OR(F70="#N/A N/A",F70="#N/A Real Time"),OR(V70="#N/A N/A",V70="#N/A Real Time")),0,  F70 - V70)</f>
        <v>1.0399999999999991</v>
      </c>
      <c r="X70" s="177">
        <f>IF(OR(V70=0,V70="#N/A N/A"),0,W70 / V70*100)</f>
        <v>4.232804232804229</v>
      </c>
      <c r="Y70" s="132">
        <v>75901</v>
      </c>
      <c r="Z70" s="133">
        <f>IF(D70 = D78,1,_xll.BDP(K70,$Z$3)*L70)</f>
        <v>1</v>
      </c>
      <c r="AA70" s="278">
        <f>W70*Y70*R70/Z70 / AB78</f>
        <v>4.2833150520279843E-4</v>
      </c>
      <c r="AB70" s="224"/>
    </row>
    <row r="71" spans="1:28" s="117" customFormat="1" ht="12" customHeight="1" x14ac:dyDescent="0.2">
      <c r="A71" s="209"/>
      <c r="B71" s="120">
        <v>24143</v>
      </c>
      <c r="C71" s="120" t="s">
        <v>49</v>
      </c>
      <c r="D71" s="120" t="str">
        <f>_xll.BDP(C71,$D$3)</f>
        <v>USD</v>
      </c>
      <c r="E71" s="120" t="s">
        <v>320</v>
      </c>
      <c r="F71" s="121">
        <f>_xll.BDP(C71,$F$3)</f>
        <v>3.47</v>
      </c>
      <c r="G71" s="121">
        <f>_xll.BDP(C71,$G$3)</f>
        <v>3.47</v>
      </c>
      <c r="H71" s="122">
        <f>IF(OR(OR(G71="#N/A N/A",G71="#N/A Real Time"),OR(F71="#N/A N/A",F71="#N/A Real Time")),0,  G71 - F71)</f>
        <v>0</v>
      </c>
      <c r="I71" s="123">
        <f>IF(OR(F71=0,F71="#N/A N/A"),0,H71 / F71*100)</f>
        <v>0</v>
      </c>
      <c r="J71" s="124">
        <v>643658</v>
      </c>
      <c r="K71" s="120" t="str">
        <f>CONCATENATE(D78,D71, " Curncy")</f>
        <v>USDUSD Curncy</v>
      </c>
      <c r="L71" s="120">
        <f>IF(D71 = D78,1,_xll.BDP(K71,$L$3))</f>
        <v>1</v>
      </c>
      <c r="M71" s="260">
        <f>IF(D71 = D78,1,_xll.BDP(K71,$M$3)*L71)</f>
        <v>1</v>
      </c>
      <c r="N71" s="126">
        <f>H71*J71*R71/M71</f>
        <v>0</v>
      </c>
      <c r="O71" s="268">
        <f>N71 / U78</f>
        <v>0</v>
      </c>
      <c r="P71" s="128">
        <f>IF(OR(OR(J71=0,G71 = "#N/A N/A"),G71="#N/A Real Time"),0,G71*J71*R71/M71)</f>
        <v>2233493.2600000002</v>
      </c>
      <c r="Q71" s="273">
        <f>P71 / U78*100</f>
        <v>1.2090467273157721</v>
      </c>
      <c r="R71" s="120">
        <f>IF(EXACT(D71,UPPER(D71)),1,0.01)/T71</f>
        <v>1</v>
      </c>
      <c r="S71" s="120">
        <v>0</v>
      </c>
      <c r="T71" s="120">
        <v>1</v>
      </c>
      <c r="U71" s="209"/>
      <c r="V71" s="130">
        <f>_xll.BDH(C71,$V$3,$D$1,$D$1)</f>
        <v>3.4699999999999998</v>
      </c>
      <c r="W71" s="130">
        <f>IF(OR(OR(F71="#N/A N/A",F71="#N/A Real Time"),OR(V71="#N/A N/A",V71="#N/A Real Time")),0,  F71 - V71)</f>
        <v>4.4408920985006262E-16</v>
      </c>
      <c r="X71" s="177">
        <f>IF(OR(V71=0,V71="#N/A N/A"),0,W71 / V71*100)</f>
        <v>1.2797959938042151E-14</v>
      </c>
      <c r="Y71" s="132">
        <v>643658</v>
      </c>
      <c r="Z71" s="133">
        <f>IF(D71 = D78,1,_xll.BDP(K71,$Z$3)*L71)</f>
        <v>1</v>
      </c>
      <c r="AA71" s="278">
        <f>W71*Y71*R71/Z71 / AB78</f>
        <v>1.5510456315022162E-18</v>
      </c>
      <c r="AB71" s="224"/>
    </row>
    <row r="72" spans="1:28" s="117" customFormat="1" ht="12" customHeight="1" x14ac:dyDescent="0.2">
      <c r="A72" s="120"/>
      <c r="B72" s="120">
        <v>2804</v>
      </c>
      <c r="C72" s="120" t="s">
        <v>1656</v>
      </c>
      <c r="D72" s="120" t="str">
        <f>_xll.BDP(C72,$D$3)</f>
        <v>USD</v>
      </c>
      <c r="E72" s="120" t="s">
        <v>1657</v>
      </c>
      <c r="F72" s="121">
        <f>_xll.BDP(C72,$F$3)</f>
        <v>120.95</v>
      </c>
      <c r="G72" s="121">
        <f>_xll.BDP(C72,$G$3)</f>
        <v>120.95</v>
      </c>
      <c r="H72" s="122">
        <f>IF(OR(OR(G72="#N/A N/A",G72="#N/A Real Time"),OR(F72="#N/A N/A",F72="#N/A Real Time")),0,  G72 - F72)</f>
        <v>0</v>
      </c>
      <c r="I72" s="123">
        <f>IF(OR(F72=0,F72="#N/A N/A"),0,H72 / F72*100)</f>
        <v>0</v>
      </c>
      <c r="J72" s="124">
        <v>15000</v>
      </c>
      <c r="K72" s="120" t="str">
        <f>CONCATENATE(D78,D72, " Curncy")</f>
        <v>USDUSD Curncy</v>
      </c>
      <c r="L72" s="120">
        <f>IF(D72 = D78,1,_xll.BDP(K72,$L$3))</f>
        <v>1</v>
      </c>
      <c r="M72" s="260">
        <f>IF(D72 = D78,1,_xll.BDP(K72,$M$3)*L72)</f>
        <v>1</v>
      </c>
      <c r="N72" s="126">
        <f>H72*J72*R72/M72</f>
        <v>0</v>
      </c>
      <c r="O72" s="268">
        <f>N72 / U78</f>
        <v>0</v>
      </c>
      <c r="P72" s="128">
        <f>IF(OR(OR(J72=0,G72 = "#N/A N/A"),G72="#N/A Real Time"),0,G72*J72*R72/M72)</f>
        <v>1814250</v>
      </c>
      <c r="Q72" s="273">
        <f>P72 / U78*100</f>
        <v>0.98209968407634207</v>
      </c>
      <c r="R72" s="120">
        <f>IF(EXACT(D72,UPPER(D72)),1,0.01)/T72</f>
        <v>1</v>
      </c>
      <c r="S72" s="120">
        <v>0</v>
      </c>
      <c r="T72" s="120">
        <v>1</v>
      </c>
      <c r="U72" s="120"/>
      <c r="V72" s="130">
        <f>_xll.BDH(C72,$V$3,$D$1,$D$1)</f>
        <v>120.33</v>
      </c>
      <c r="W72" s="130">
        <f>IF(OR(OR(F72="#N/A N/A",F72="#N/A Real Time"),OR(V72="#N/A N/A",V72="#N/A Real Time")),0,  F72 - V72)</f>
        <v>0.62000000000000455</v>
      </c>
      <c r="X72" s="177">
        <f>IF(OR(V72=0,V72="#N/A N/A"),0,W72 / V72*100)</f>
        <v>0.51524972990941953</v>
      </c>
      <c r="Y72" s="132">
        <v>15000</v>
      </c>
      <c r="Z72" s="133">
        <f>IF(D72 = D78,1,_xll.BDP(K72,$Z$3)*L72)</f>
        <v>1</v>
      </c>
      <c r="AA72" s="278">
        <f>W72*Y72*R72/Z72 / AB78</f>
        <v>5.0464053356777231E-5</v>
      </c>
      <c r="AB72" s="135"/>
    </row>
    <row r="73" spans="1:28" s="117" customFormat="1" ht="12" customHeight="1" x14ac:dyDescent="0.2">
      <c r="A73" s="120"/>
      <c r="B73" s="120">
        <v>24161</v>
      </c>
      <c r="C73" s="120" t="s">
        <v>1355</v>
      </c>
      <c r="D73" s="120" t="str">
        <f>_xll.BDP(C73,$D$3)</f>
        <v>USD</v>
      </c>
      <c r="E73" s="120" t="s">
        <v>1356</v>
      </c>
      <c r="F73" s="121" t="str">
        <f>_xll.BDP(C73,$F$3)</f>
        <v>#N/A N/A</v>
      </c>
      <c r="G73" s="121">
        <f>_xll.BDP(C73,$G$3)</f>
        <v>11.129</v>
      </c>
      <c r="H73" s="122">
        <f>IF(OR(OR(G73="#N/A N/A",G73="#N/A Real Time"),OR(F73="#N/A N/A",F73="#N/A Real Time")),0,  G73 - F73)</f>
        <v>0</v>
      </c>
      <c r="I73" s="123">
        <f>IF(OR(F73=0,F73="#N/A N/A"),0,H73 / F73*100)</f>
        <v>0</v>
      </c>
      <c r="J73" s="124">
        <v>1172412</v>
      </c>
      <c r="K73" s="120" t="str">
        <f>CONCATENATE(D78,D73, " Curncy")</f>
        <v>USDUSD Curncy</v>
      </c>
      <c r="L73" s="120">
        <f>IF(D73 = D78,1,_xll.BDP(K73,$L$3))</f>
        <v>1</v>
      </c>
      <c r="M73" s="260">
        <f>IF(D73 = D78,1,_xll.BDP(K73,$M$3)*L73)</f>
        <v>1</v>
      </c>
      <c r="N73" s="126">
        <f>H73*J73*R73/M73</f>
        <v>0</v>
      </c>
      <c r="O73" s="268">
        <f>N73 / U78</f>
        <v>0</v>
      </c>
      <c r="P73" s="128">
        <f>IF(OR(OR(J73=0,G73 = "#N/A N/A"),G73="#N/A Real Time"),0,G73*J73*R73/M73)</f>
        <v>13047773.148</v>
      </c>
      <c r="Q73" s="273">
        <f>P73 / U78*100</f>
        <v>7.0630915731297108</v>
      </c>
      <c r="R73" s="120">
        <f>IF(EXACT(D73,UPPER(D73)),1,0.01)/T73</f>
        <v>1</v>
      </c>
      <c r="S73" s="120">
        <v>0</v>
      </c>
      <c r="T73" s="120">
        <v>1</v>
      </c>
      <c r="U73" s="120"/>
      <c r="V73" s="130" t="str">
        <f>_xll.BDH(C73,$V$3,$D$1,$D$1)</f>
        <v>#N/A N/A</v>
      </c>
      <c r="W73" s="130">
        <f>IF(OR(OR(F73="#N/A N/A",F73="#N/A Real Time"),OR(V73="#N/A N/A",V73="#N/A Real Time")),0,  F73 - V73)</f>
        <v>0</v>
      </c>
      <c r="X73" s="177">
        <f>IF(OR(V73=0,V73="#N/A N/A"),0,W73 / V73*100)</f>
        <v>0</v>
      </c>
      <c r="Y73" s="132">
        <v>1172412</v>
      </c>
      <c r="Z73" s="133">
        <f>IF(D73 = D78,1,_xll.BDP(K73,$Z$3)*L73)</f>
        <v>1</v>
      </c>
      <c r="AA73" s="278">
        <f>W73*Y73*R73/Z73 / AB78</f>
        <v>0</v>
      </c>
      <c r="AB73" s="135"/>
    </row>
    <row r="74" spans="1:28" s="117" customFormat="1" ht="12" customHeight="1" x14ac:dyDescent="0.2">
      <c r="A74" s="120"/>
      <c r="B74" s="120">
        <v>553</v>
      </c>
      <c r="C74" s="120" t="s">
        <v>1603</v>
      </c>
      <c r="D74" s="120" t="str">
        <f>_xll.BDP(C74,$D$3)</f>
        <v>USD</v>
      </c>
      <c r="E74" s="120" t="s">
        <v>1604</v>
      </c>
      <c r="F74" s="121">
        <f>_xll.BDP(C74,$F$3)</f>
        <v>9.86</v>
      </c>
      <c r="G74" s="121">
        <f>_xll.BDP(C74,$G$3)</f>
        <v>9.86</v>
      </c>
      <c r="H74" s="122">
        <f>IF(OR(OR(G74="#N/A N/A",G74="#N/A Real Time"),OR(F74="#N/A N/A",F74="#N/A Real Time")),0,  G74 - F74)</f>
        <v>0</v>
      </c>
      <c r="I74" s="123">
        <f>IF(OR(F74=0,F74="#N/A N/A"),0,H74 / F74*100)</f>
        <v>0</v>
      </c>
      <c r="J74" s="124">
        <v>54000</v>
      </c>
      <c r="K74" s="120" t="str">
        <f>CONCATENATE(D78,D74, " Curncy")</f>
        <v>USDUSD Curncy</v>
      </c>
      <c r="L74" s="120">
        <f>IF(D74 = D78,1,_xll.BDP(K74,$L$3))</f>
        <v>1</v>
      </c>
      <c r="M74" s="260">
        <f>IF(D74 = D78,1,_xll.BDP(K74,$M$3)*L74)</f>
        <v>1</v>
      </c>
      <c r="N74" s="126">
        <f>H74*J74*R74/M74</f>
        <v>0</v>
      </c>
      <c r="O74" s="268">
        <f>N74 / U78</f>
        <v>0</v>
      </c>
      <c r="P74" s="128">
        <f>IF(OR(OR(J74=0,G74 = "#N/A N/A"),G74="#N/A Real Time"),0,G74*J74*R74/M74)</f>
        <v>532440</v>
      </c>
      <c r="Q74" s="273">
        <f>P74 / U78*100</f>
        <v>0.28822331861077999</v>
      </c>
      <c r="R74" s="120">
        <f>IF(EXACT(D74,UPPER(D74)),1,0.01)/T74</f>
        <v>1</v>
      </c>
      <c r="S74" s="120">
        <v>0</v>
      </c>
      <c r="T74" s="120">
        <v>1</v>
      </c>
      <c r="U74" s="120"/>
      <c r="V74" s="130">
        <f>_xll.BDH(C74,$V$3,$D$1,$D$1)</f>
        <v>9.75</v>
      </c>
      <c r="W74" s="130">
        <f>IF(OR(OR(F74="#N/A N/A",F74="#N/A Real Time"),OR(V74="#N/A N/A",V74="#N/A Real Time")),0,  F74 - V74)</f>
        <v>0.10999999999999943</v>
      </c>
      <c r="X74" s="177">
        <f>IF(OR(V74=0,V74="#N/A N/A"),0,W74 / V74*100)</f>
        <v>1.1282051282051224</v>
      </c>
      <c r="Y74" s="132">
        <v>54000</v>
      </c>
      <c r="Z74" s="133">
        <f>IF(D74 = D78,1,_xll.BDP(K74,$Z$3)*L74)</f>
        <v>1</v>
      </c>
      <c r="AA74" s="278">
        <f>W74*Y74*R74/Z74 / AB78</f>
        <v>3.2231879240779891E-5</v>
      </c>
      <c r="AB74" s="135"/>
    </row>
    <row r="75" spans="1:28" x14ac:dyDescent="0.2">
      <c r="A75" s="120"/>
      <c r="B75" s="120">
        <v>25072</v>
      </c>
      <c r="C75" s="120" t="s">
        <v>29</v>
      </c>
      <c r="D75" s="120" t="str">
        <f>_xll.BDP(C75,$D$3)</f>
        <v>USD</v>
      </c>
      <c r="E75" s="120" t="s">
        <v>279</v>
      </c>
      <c r="F75" s="121">
        <f>_xll.BDP(C75,$F$3)</f>
        <v>87</v>
      </c>
      <c r="G75" s="121">
        <f>_xll.BDP(C75,$G$3)</f>
        <v>87</v>
      </c>
      <c r="H75" s="122">
        <f>IF(OR(OR(G75="#N/A N/A",G75="#N/A Real Time"),OR(F75="#N/A N/A",F75="#N/A Real Time")),0,  G75 - F75)</f>
        <v>0</v>
      </c>
      <c r="I75" s="123">
        <f>IF(OR(F75=0,F75="#N/A N/A"),0,H75 / F75*100)</f>
        <v>0</v>
      </c>
      <c r="J75" s="124">
        <v>102319</v>
      </c>
      <c r="K75" s="120" t="str">
        <f>CONCATENATE(D78,D75, " Curncy")</f>
        <v>USDUSD Curncy</v>
      </c>
      <c r="L75" s="120">
        <f>IF(D75 = D78,1,_xll.BDP(K75,$L$3))</f>
        <v>1</v>
      </c>
      <c r="M75" s="260">
        <f>IF(D75 = D78,1,_xll.BDP(K75,$M$3)*L75)</f>
        <v>1</v>
      </c>
      <c r="N75" s="126">
        <f>H75*J75*R75/M75</f>
        <v>0</v>
      </c>
      <c r="O75" s="268">
        <f>N75 / U78</f>
        <v>0</v>
      </c>
      <c r="P75" s="128">
        <f>IF(OR(OR(J75=0,G75 = "#N/A N/A"),G75="#N/A Real Time"),0,G75*J75*R75/M75)</f>
        <v>8901753</v>
      </c>
      <c r="Q75" s="273">
        <f>P75 / U78*100</f>
        <v>4.8187453818523522</v>
      </c>
      <c r="R75" s="120">
        <f>IF(EXACT(D75,UPPER(D75)),1,0.01)/T75</f>
        <v>1</v>
      </c>
      <c r="S75" s="120">
        <v>0</v>
      </c>
      <c r="T75" s="120">
        <v>1</v>
      </c>
      <c r="U75" s="120"/>
      <c r="V75" s="130">
        <f>_xll.BDH(C75,$V$3,$D$1,$D$1)</f>
        <v>85.55</v>
      </c>
      <c r="W75" s="130">
        <f>IF(OR(OR(F75="#N/A N/A",F75="#N/A Real Time"),OR(V75="#N/A N/A",V75="#N/A Real Time")),0,  F75 - V75)</f>
        <v>1.4500000000000028</v>
      </c>
      <c r="X75" s="177">
        <f>IF(OR(V75=0,V75="#N/A N/A"),0,W75 / V75*100)</f>
        <v>1.6949152542372916</v>
      </c>
      <c r="Y75" s="132">
        <v>102319</v>
      </c>
      <c r="Z75" s="133">
        <f>IF(D75 = D78,1,_xll.BDP(K75,$Z$3)*L75)</f>
        <v>1</v>
      </c>
      <c r="AA75" s="278">
        <f>W75*Y75*R75/Z75 / AB78</f>
        <v>8.050511440158589E-4</v>
      </c>
      <c r="AB75" s="135"/>
    </row>
    <row r="76" spans="1:28" s="117" customFormat="1" ht="12" customHeight="1" x14ac:dyDescent="0.2">
      <c r="A76" s="102" t="s">
        <v>1430</v>
      </c>
      <c r="B76" s="102"/>
      <c r="C76" s="102"/>
      <c r="D76" s="102"/>
      <c r="E76" s="102" t="s">
        <v>26</v>
      </c>
      <c r="F76" s="136"/>
      <c r="G76" s="136"/>
      <c r="H76" s="137"/>
      <c r="I76" s="138"/>
      <c r="J76" s="139"/>
      <c r="K76" s="102"/>
      <c r="L76" s="102"/>
      <c r="M76" s="263"/>
      <c r="N76" s="158">
        <f xml:space="preserve"> SUM(N62:N75)</f>
        <v>0</v>
      </c>
      <c r="O76" s="270">
        <f xml:space="preserve"> SUM(O62:O75)</f>
        <v>0</v>
      </c>
      <c r="P76" s="141">
        <f xml:space="preserve"> SUM(P62:P75)</f>
        <v>51501209.978</v>
      </c>
      <c r="Q76" s="275">
        <f xml:space="preserve"> SUM(Q62:Q75)</f>
        <v>27.878915281214361</v>
      </c>
      <c r="R76" s="102"/>
      <c r="S76" s="102"/>
      <c r="T76" s="102"/>
      <c r="U76" s="102"/>
      <c r="V76" s="144"/>
      <c r="W76" s="144"/>
      <c r="X76" s="178"/>
      <c r="Y76" s="145"/>
      <c r="Z76" s="146"/>
      <c r="AA76" s="280">
        <f xml:space="preserve"> SUM(AA62:AA75)</f>
        <v>2.7539390249026472E-3</v>
      </c>
      <c r="AB76" s="171"/>
    </row>
    <row r="77" spans="1:28" s="117" customFormat="1" ht="12" customHeight="1" x14ac:dyDescent="0.2">
      <c r="A77" s="120"/>
      <c r="B77" s="120"/>
      <c r="C77" s="120"/>
      <c r="D77" s="120"/>
      <c r="E77" s="120"/>
      <c r="F77" s="121"/>
      <c r="G77" s="121"/>
      <c r="H77" s="122"/>
      <c r="I77" s="123"/>
      <c r="J77" s="124"/>
      <c r="K77" s="120"/>
      <c r="L77" s="120"/>
      <c r="M77" s="260"/>
      <c r="N77" s="126"/>
      <c r="O77" s="268"/>
      <c r="P77" s="128"/>
      <c r="Q77" s="273"/>
      <c r="R77" s="120"/>
      <c r="S77" s="120"/>
      <c r="T77" s="120"/>
      <c r="U77" s="120"/>
      <c r="V77" s="130"/>
      <c r="W77" s="130"/>
      <c r="X77" s="131"/>
      <c r="Y77" s="132"/>
      <c r="Z77" s="133"/>
      <c r="AA77" s="278"/>
      <c r="AB77" s="135"/>
    </row>
    <row r="78" spans="1:28" ht="12.75" thickBot="1" x14ac:dyDescent="0.25">
      <c r="A78" s="161" t="s">
        <v>1369</v>
      </c>
      <c r="B78" s="161"/>
      <c r="C78" s="161"/>
      <c r="D78" s="161" t="s">
        <v>32</v>
      </c>
      <c r="E78" s="161" t="s">
        <v>1370</v>
      </c>
      <c r="F78" s="162"/>
      <c r="G78" s="162"/>
      <c r="H78" s="163"/>
      <c r="I78" s="164"/>
      <c r="J78" s="165"/>
      <c r="K78" s="161"/>
      <c r="L78" s="161"/>
      <c r="M78" s="266"/>
      <c r="N78" s="167">
        <f>N61+N24+N38+N11+N34+N76+N30+N14+N17+N7</f>
        <v>418206.85690695973</v>
      </c>
      <c r="O78" s="272">
        <f>O61+O24+O38+O11+O34+O76+O30+O14+O17+O7</f>
        <v>2.2638601187646968E-3</v>
      </c>
      <c r="P78" s="168">
        <f>P61+P24+P38+P11+P34+P76+P30+P14+P17+P7</f>
        <v>163059899.06063214</v>
      </c>
      <c r="Q78" s="277">
        <f>Q61+Q24+Q38+Q11+Q34+Q76+Q30+Q14+Q17+Q7</f>
        <v>88.268472014864031</v>
      </c>
      <c r="R78" s="161"/>
      <c r="S78" s="161"/>
      <c r="T78" s="161"/>
      <c r="U78" s="161">
        <v>184731756.80799547</v>
      </c>
      <c r="V78" s="162"/>
      <c r="W78" s="162"/>
      <c r="X78" s="164"/>
      <c r="Y78" s="165"/>
      <c r="Z78" s="166"/>
      <c r="AA78" s="272">
        <f>AA61+AA24+AA38+AA11+AA34+AA76+AA30+AA14+AA17+AA7</f>
        <v>1.9588748915390403E-3</v>
      </c>
      <c r="AB78" s="161">
        <v>184289595.88818079</v>
      </c>
    </row>
    <row r="79" spans="1:28" ht="12.75" thickTop="1" x14ac:dyDescent="0.2">
      <c r="T79" s="117">
        <f>_xll.BDP("USDEUR Curncy","LAST_PRICE")</f>
        <v>0.88390000000000002</v>
      </c>
      <c r="U79" s="117">
        <f>U78*T79</f>
        <v>163284399.8425872</v>
      </c>
    </row>
    <row r="84" spans="1:28" s="117" customFormat="1" ht="12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6" spans="1:28" s="117" customFormat="1" ht="12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OEI</vt:lpstr>
      <vt:lpstr>SWAN</vt:lpstr>
      <vt:lpstr>ALEG</vt:lpstr>
      <vt:lpstr>OPUS</vt:lpstr>
      <vt:lpstr>OPE</vt:lpstr>
      <vt:lpstr>BEST</vt:lpstr>
      <vt:lpstr>OBID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2019-04-15T10:09:20Z</dcterms:modified>
</cp:coreProperties>
</file>